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oxecon-my.sharepoint.com/personal/nmattioli_oxfordeconomics_com/Documents/Documents/Minnesota/2024 EI/Counties/deliverables/"/>
    </mc:Choice>
  </mc:AlternateContent>
  <xr:revisionPtr revIDLastSave="0" documentId="8_{4394B9F3-450B-4A5D-A17E-C94179BC038A}" xr6:coauthVersionLast="47" xr6:coauthVersionMax="47" xr10:uidLastSave="{00000000-0000-0000-0000-000000000000}"/>
  <bookViews>
    <workbookView xWindow="-108" yWindow="-108" windowWidth="23256" windowHeight="13896" tabRatio="740" firstSheet="9" xr2:uid="{543FE55B-C295-4CAF-831E-46626AF18E32}"/>
  </bookViews>
  <sheets>
    <sheet name="Index" sheetId="24" r:id="rId1"/>
    <sheet name="MN Impacts '24" sheetId="31" r:id="rId2"/>
    <sheet name="MN Impacts '23" sheetId="22" r:id="rId3"/>
    <sheet name="MN County Spend by Industry '24" sheetId="30" r:id="rId4"/>
    <sheet name="MN County Spend by Industry '23" sheetId="23" r:id="rId5"/>
    <sheet name="MN County Spend by Industry '22" sheetId="25" r:id="rId6"/>
    <sheet name="MN County Spend by Industry '21" sheetId="26" r:id="rId7"/>
    <sheet name="MN County Spend by Industry '20" sheetId="27" r:id="rId8"/>
    <sheet name="MN County Spend by Industry '19" sheetId="28" r:id="rId9"/>
    <sheet name="MN County Lookup" sheetId="2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31" l="1"/>
  <c r="B15" i="29"/>
  <c r="B2" i="29"/>
  <c r="P7" i="31"/>
  <c r="P9" i="31"/>
  <c r="P12" i="31"/>
  <c r="P13" i="31"/>
  <c r="P15" i="31"/>
  <c r="P17" i="31"/>
  <c r="P21" i="31"/>
  <c r="P23" i="31"/>
  <c r="P25" i="31"/>
  <c r="P26" i="31"/>
  <c r="P29" i="31"/>
  <c r="P33" i="31"/>
  <c r="P35" i="31"/>
  <c r="P37" i="31"/>
  <c r="P39" i="31"/>
  <c r="P40" i="31"/>
  <c r="P41" i="31"/>
  <c r="P42" i="31"/>
  <c r="P45" i="31"/>
  <c r="P48" i="31"/>
  <c r="P49" i="31"/>
  <c r="P51" i="31"/>
  <c r="P54" i="31"/>
  <c r="P55" i="31"/>
  <c r="P57" i="31"/>
  <c r="P59" i="31"/>
  <c r="P60" i="31"/>
  <c r="P61" i="31"/>
  <c r="P64" i="31"/>
  <c r="P65" i="31"/>
  <c r="P66" i="31"/>
  <c r="P70" i="31"/>
  <c r="P71" i="31"/>
  <c r="P72" i="31"/>
  <c r="P73" i="31"/>
  <c r="P77" i="31"/>
  <c r="P79" i="31"/>
  <c r="P81" i="31"/>
  <c r="P83" i="31"/>
  <c r="P86" i="31"/>
  <c r="P88" i="31"/>
  <c r="P89" i="31"/>
  <c r="P90" i="31"/>
  <c r="M38" i="31"/>
  <c r="M49" i="31"/>
  <c r="M54" i="31"/>
  <c r="M61" i="31"/>
  <c r="M77" i="31"/>
  <c r="J10" i="31"/>
  <c r="J14" i="31"/>
  <c r="J16" i="31"/>
  <c r="J18" i="31"/>
  <c r="J20" i="31"/>
  <c r="J26" i="31"/>
  <c r="J32" i="31"/>
  <c r="J34" i="31"/>
  <c r="J36" i="31"/>
  <c r="J42" i="31"/>
  <c r="J46" i="31"/>
  <c r="J47" i="31"/>
  <c r="J48" i="31"/>
  <c r="J50" i="31"/>
  <c r="J54" i="31"/>
  <c r="J55" i="31"/>
  <c r="J56" i="31"/>
  <c r="J58" i="31"/>
  <c r="J63" i="31"/>
  <c r="J64" i="31"/>
  <c r="J70" i="31"/>
  <c r="J71" i="31"/>
  <c r="J72" i="31"/>
  <c r="J74" i="31"/>
  <c r="J77" i="31"/>
  <c r="J79" i="31"/>
  <c r="J80" i="31"/>
  <c r="J85" i="31"/>
  <c r="J87" i="31"/>
  <c r="J88" i="31"/>
  <c r="J90" i="31"/>
  <c r="G8" i="31"/>
  <c r="G11" i="31"/>
  <c r="G16" i="31"/>
  <c r="G17" i="31"/>
  <c r="G19" i="31"/>
  <c r="G20" i="31"/>
  <c r="G25" i="31"/>
  <c r="G27" i="31"/>
  <c r="G33" i="31"/>
  <c r="G35" i="31"/>
  <c r="G36" i="31"/>
  <c r="G41" i="31"/>
  <c r="G43" i="31"/>
  <c r="G48" i="31"/>
  <c r="G49" i="31"/>
  <c r="G51" i="31"/>
  <c r="G55" i="31"/>
  <c r="G56" i="31"/>
  <c r="G57" i="31"/>
  <c r="G59" i="31"/>
  <c r="G63" i="31"/>
  <c r="G64" i="31"/>
  <c r="G65" i="31"/>
  <c r="G68" i="31"/>
  <c r="G70" i="31"/>
  <c r="G72" i="31"/>
  <c r="G73" i="31"/>
  <c r="G78" i="31"/>
  <c r="G79" i="31"/>
  <c r="G80" i="31"/>
  <c r="G81" i="31"/>
  <c r="G82" i="31"/>
  <c r="G83" i="31"/>
  <c r="G86" i="31"/>
  <c r="G87" i="31"/>
  <c r="G88" i="31"/>
  <c r="G89" i="31"/>
  <c r="G91" i="31"/>
  <c r="G6" i="31"/>
  <c r="D7" i="31"/>
  <c r="D8" i="31"/>
  <c r="D9" i="31"/>
  <c r="D13" i="31"/>
  <c r="D17" i="31"/>
  <c r="D19" i="31"/>
  <c r="D21" i="31"/>
  <c r="D22" i="31"/>
  <c r="D24" i="31"/>
  <c r="D25" i="31"/>
  <c r="D26" i="31"/>
  <c r="D27" i="31"/>
  <c r="D28" i="31"/>
  <c r="D30" i="31"/>
  <c r="D31" i="31"/>
  <c r="D33" i="31"/>
  <c r="D39" i="31"/>
  <c r="D40" i="31"/>
  <c r="D41" i="31"/>
  <c r="D42" i="31"/>
  <c r="D45" i="31"/>
  <c r="D46" i="31"/>
  <c r="D49" i="31"/>
  <c r="D54" i="31"/>
  <c r="D55" i="31"/>
  <c r="D56" i="31"/>
  <c r="D57" i="31"/>
  <c r="D59" i="31"/>
  <c r="D60" i="31"/>
  <c r="D61" i="31"/>
  <c r="D64" i="31"/>
  <c r="D65" i="31"/>
  <c r="D69" i="31"/>
  <c r="D70" i="31"/>
  <c r="D71" i="31"/>
  <c r="D73" i="31"/>
  <c r="D74" i="31"/>
  <c r="D75" i="31"/>
  <c r="D76" i="31"/>
  <c r="D79" i="31"/>
  <c r="D80" i="31"/>
  <c r="D81" i="31"/>
  <c r="D84" i="31"/>
  <c r="D85" i="31"/>
  <c r="D86" i="31"/>
  <c r="D89" i="31"/>
  <c r="D92" i="31"/>
  <c r="I12" i="30"/>
  <c r="I13" i="30"/>
  <c r="I15" i="30"/>
  <c r="I17" i="30"/>
  <c r="I19" i="30"/>
  <c r="I20" i="30"/>
  <c r="I22" i="30"/>
  <c r="I24" i="30"/>
  <c r="I26" i="30"/>
  <c r="I27" i="30"/>
  <c r="I28" i="30"/>
  <c r="I29" i="30"/>
  <c r="I31" i="30"/>
  <c r="I33" i="30"/>
  <c r="I34" i="30"/>
  <c r="I35" i="30"/>
  <c r="I36" i="30"/>
  <c r="I38" i="30"/>
  <c r="I40" i="30"/>
  <c r="I41" i="30"/>
  <c r="I42" i="30"/>
  <c r="I43" i="30"/>
  <c r="I44" i="30"/>
  <c r="I45" i="30"/>
  <c r="I46" i="30"/>
  <c r="I47" i="30"/>
  <c r="I49" i="30"/>
  <c r="I51" i="30"/>
  <c r="I52" i="30"/>
  <c r="I53" i="30"/>
  <c r="I54" i="30"/>
  <c r="I56" i="30"/>
  <c r="I58" i="30"/>
  <c r="I59" i="30"/>
  <c r="I60" i="30"/>
  <c r="I61" i="30"/>
  <c r="I63" i="30"/>
  <c r="I65" i="30"/>
  <c r="I67" i="30"/>
  <c r="I68" i="30"/>
  <c r="I70" i="30"/>
  <c r="I72" i="30"/>
  <c r="I74" i="30"/>
  <c r="I75" i="30"/>
  <c r="I76" i="30"/>
  <c r="I77" i="30"/>
  <c r="I79" i="30"/>
  <c r="I81" i="30"/>
  <c r="I82" i="30"/>
  <c r="I83" i="30"/>
  <c r="I84" i="30"/>
  <c r="I86" i="30"/>
  <c r="I88" i="30"/>
  <c r="I90" i="30"/>
  <c r="I91" i="30"/>
  <c r="I92" i="30"/>
  <c r="I11" i="30"/>
  <c r="I10" i="30"/>
  <c r="I9" i="30"/>
  <c r="I8" i="30"/>
  <c r="I7" i="30"/>
  <c r="M92" i="31"/>
  <c r="M91" i="31"/>
  <c r="M90" i="31"/>
  <c r="M89" i="31"/>
  <c r="M88" i="31"/>
  <c r="M84" i="31"/>
  <c r="M80" i="31"/>
  <c r="M78" i="31"/>
  <c r="M76" i="31"/>
  <c r="M75" i="31"/>
  <c r="M74" i="31"/>
  <c r="M73" i="31"/>
  <c r="M72" i="31"/>
  <c r="M62" i="31"/>
  <c r="M60" i="31"/>
  <c r="M59" i="31"/>
  <c r="M58" i="31"/>
  <c r="M57" i="31"/>
  <c r="M56" i="31"/>
  <c r="M55" i="31"/>
  <c r="M45" i="31"/>
  <c r="M42" i="31"/>
  <c r="M41" i="31"/>
  <c r="M40" i="31"/>
  <c r="M39" i="31"/>
  <c r="M29" i="31"/>
  <c r="M28" i="31"/>
  <c r="M26" i="31"/>
  <c r="M25" i="31"/>
  <c r="M24" i="31"/>
  <c r="M23" i="31"/>
  <c r="M13" i="31"/>
  <c r="M12" i="31"/>
  <c r="M10" i="31"/>
  <c r="M9" i="31"/>
  <c r="M8" i="31"/>
  <c r="M7" i="31"/>
  <c r="P6" i="31"/>
  <c r="J6" i="31"/>
  <c r="D6" i="31"/>
  <c r="I69" i="30" l="1"/>
  <c r="I57" i="30"/>
  <c r="D91" i="31"/>
  <c r="D16" i="31"/>
  <c r="M68" i="31"/>
  <c r="M36" i="31"/>
  <c r="P85" i="31"/>
  <c r="P63" i="31"/>
  <c r="P56" i="31"/>
  <c r="I64" i="30"/>
  <c r="I23" i="30"/>
  <c r="D83" i="31"/>
  <c r="D68" i="31"/>
  <c r="D53" i="31"/>
  <c r="D38" i="31"/>
  <c r="D23" i="31"/>
  <c r="G71" i="31"/>
  <c r="G31" i="31"/>
  <c r="G23" i="31"/>
  <c r="J86" i="31"/>
  <c r="J78" i="31"/>
  <c r="J38" i="31"/>
  <c r="P19" i="31"/>
  <c r="I30" i="30"/>
  <c r="I18" i="30"/>
  <c r="D90" i="31"/>
  <c r="D15" i="31"/>
  <c r="D93" i="31" s="1"/>
  <c r="P92" i="31"/>
  <c r="P84" i="31"/>
  <c r="P62" i="31"/>
  <c r="I71" i="30"/>
  <c r="D82" i="31"/>
  <c r="D67" i="31"/>
  <c r="D52" i="31"/>
  <c r="D37" i="31"/>
  <c r="G38" i="31"/>
  <c r="G14" i="31"/>
  <c r="J69" i="31"/>
  <c r="J45" i="31"/>
  <c r="J37" i="31"/>
  <c r="J29" i="31"/>
  <c r="J21" i="31"/>
  <c r="J13" i="31"/>
  <c r="M81" i="31"/>
  <c r="M65" i="31"/>
  <c r="P91" i="31"/>
  <c r="P69" i="31"/>
  <c r="P47" i="31"/>
  <c r="P18" i="31"/>
  <c r="P11" i="31"/>
  <c r="I78" i="30"/>
  <c r="I66" i="30"/>
  <c r="I37" i="30"/>
  <c r="I25" i="30"/>
  <c r="D44" i="31"/>
  <c r="D29" i="31"/>
  <c r="D14" i="31"/>
  <c r="M64" i="31"/>
  <c r="M48" i="31"/>
  <c r="M32" i="31"/>
  <c r="M16" i="31"/>
  <c r="P32" i="31"/>
  <c r="I32" i="30"/>
  <c r="D66" i="31"/>
  <c r="D51" i="31"/>
  <c r="D36" i="31"/>
  <c r="G85" i="31"/>
  <c r="G61" i="31"/>
  <c r="G53" i="31"/>
  <c r="G21" i="31"/>
  <c r="J68" i="31"/>
  <c r="J52" i="31"/>
  <c r="P76" i="31"/>
  <c r="P68" i="31"/>
  <c r="P46" i="31"/>
  <c r="P10" i="31"/>
  <c r="P93" i="31" s="1"/>
  <c r="F10" i="29"/>
  <c r="D8" i="29"/>
  <c r="I85" i="30"/>
  <c r="I73" i="30"/>
  <c r="D58" i="31"/>
  <c r="D43" i="31"/>
  <c r="J92" i="31"/>
  <c r="M87" i="31"/>
  <c r="M71" i="31"/>
  <c r="P82" i="31"/>
  <c r="P75" i="31"/>
  <c r="P53" i="31"/>
  <c r="P31" i="31"/>
  <c r="P24" i="31"/>
  <c r="O93" i="31"/>
  <c r="D29" i="29" s="1"/>
  <c r="D10" i="29"/>
  <c r="D9" i="29"/>
  <c r="D7" i="29"/>
  <c r="I80" i="30"/>
  <c r="I39" i="30"/>
  <c r="D88" i="31"/>
  <c r="D50" i="31"/>
  <c r="D35" i="31"/>
  <c r="D20" i="31"/>
  <c r="J91" i="31"/>
  <c r="J83" i="31"/>
  <c r="J75" i="31"/>
  <c r="J67" i="31"/>
  <c r="J59" i="31"/>
  <c r="J51" i="31"/>
  <c r="J43" i="31"/>
  <c r="J35" i="31"/>
  <c r="J27" i="31"/>
  <c r="J19" i="31"/>
  <c r="J11" i="31"/>
  <c r="P67" i="31"/>
  <c r="P38" i="31"/>
  <c r="C10" i="29"/>
  <c r="G92" i="31"/>
  <c r="G60" i="31"/>
  <c r="M44" i="31"/>
  <c r="P74" i="31"/>
  <c r="P52" i="31"/>
  <c r="P30" i="31"/>
  <c r="P16" i="31"/>
  <c r="I87" i="30"/>
  <c r="D87" i="31"/>
  <c r="D72" i="31"/>
  <c r="D34" i="31"/>
  <c r="D12" i="31"/>
  <c r="D11" i="31"/>
  <c r="P22" i="31"/>
  <c r="P8" i="31"/>
  <c r="I48" i="30"/>
  <c r="D18" i="31"/>
  <c r="G74" i="31"/>
  <c r="G66" i="31"/>
  <c r="G58" i="31"/>
  <c r="G50" i="31"/>
  <c r="G42" i="31"/>
  <c r="G34" i="31"/>
  <c r="G26" i="31"/>
  <c r="G18" i="31"/>
  <c r="G10" i="31"/>
  <c r="J89" i="31"/>
  <c r="J81" i="31"/>
  <c r="J73" i="31"/>
  <c r="J65" i="31"/>
  <c r="J57" i="31"/>
  <c r="J49" i="31"/>
  <c r="J41" i="31"/>
  <c r="J33" i="31"/>
  <c r="J25" i="31"/>
  <c r="J17" i="31"/>
  <c r="J9" i="31"/>
  <c r="P80" i="31"/>
  <c r="P58" i="31"/>
  <c r="P44" i="31"/>
  <c r="P36" i="31"/>
  <c r="I89" i="30"/>
  <c r="I14" i="30"/>
  <c r="D78" i="31"/>
  <c r="D63" i="31"/>
  <c r="D48" i="31"/>
  <c r="D10" i="31"/>
  <c r="P87" i="31"/>
  <c r="P50" i="31"/>
  <c r="P43" i="31"/>
  <c r="P14" i="31"/>
  <c r="I55" i="30"/>
  <c r="D77" i="31"/>
  <c r="D62" i="31"/>
  <c r="D47" i="31"/>
  <c r="D32" i="31"/>
  <c r="N93" i="31"/>
  <c r="D27" i="29" s="1"/>
  <c r="P28" i="31"/>
  <c r="I62" i="30"/>
  <c r="I50" i="30"/>
  <c r="I21" i="30"/>
  <c r="I16" i="30"/>
  <c r="J39" i="31"/>
  <c r="J31" i="31"/>
  <c r="J15" i="31"/>
  <c r="P78" i="31"/>
  <c r="P34" i="31"/>
  <c r="P27" i="31"/>
  <c r="P20" i="31"/>
  <c r="Q93" i="31"/>
  <c r="D30" i="29" s="1"/>
  <c r="M53" i="31"/>
  <c r="M37" i="31"/>
  <c r="M21" i="31"/>
  <c r="M35" i="31"/>
  <c r="M70" i="31"/>
  <c r="M46" i="31"/>
  <c r="M30" i="31"/>
  <c r="M82" i="31"/>
  <c r="M66" i="31"/>
  <c r="M51" i="31"/>
  <c r="M19" i="31"/>
  <c r="M50" i="31"/>
  <c r="M18" i="31"/>
  <c r="M86" i="31"/>
  <c r="M47" i="31"/>
  <c r="M15" i="31"/>
  <c r="M69" i="31"/>
  <c r="M83" i="31"/>
  <c r="M67" i="31"/>
  <c r="M22" i="31"/>
  <c r="M34" i="31"/>
  <c r="M31" i="31"/>
  <c r="M85" i="31"/>
  <c r="M79" i="31"/>
  <c r="M63" i="31"/>
  <c r="L93" i="31"/>
  <c r="D26" i="29" s="1"/>
  <c r="M33" i="31"/>
  <c r="M14" i="31"/>
  <c r="M27" i="31"/>
  <c r="M20" i="31"/>
  <c r="M17" i="31"/>
  <c r="M43" i="31"/>
  <c r="M11" i="31"/>
  <c r="M52" i="31"/>
  <c r="J76" i="31"/>
  <c r="J28" i="31"/>
  <c r="J66" i="31"/>
  <c r="I93" i="31"/>
  <c r="D23" i="29" s="1"/>
  <c r="J40" i="31"/>
  <c r="J44" i="31"/>
  <c r="J82" i="31"/>
  <c r="J24" i="31"/>
  <c r="J8" i="31"/>
  <c r="J60" i="31"/>
  <c r="J62" i="31"/>
  <c r="J23" i="31"/>
  <c r="J12" i="31"/>
  <c r="J7" i="31"/>
  <c r="J84" i="31"/>
  <c r="J61" i="31"/>
  <c r="J53" i="31"/>
  <c r="J30" i="31"/>
  <c r="J22" i="31"/>
  <c r="G28" i="31"/>
  <c r="G84" i="31"/>
  <c r="G77" i="31"/>
  <c r="G69" i="31"/>
  <c r="G62" i="31"/>
  <c r="G54" i="31"/>
  <c r="G47" i="31"/>
  <c r="G39" i="31"/>
  <c r="G32" i="31"/>
  <c r="G24" i="31"/>
  <c r="G9" i="31"/>
  <c r="G13" i="31"/>
  <c r="G12" i="31"/>
  <c r="G40" i="31"/>
  <c r="G46" i="31"/>
  <c r="G44" i="31"/>
  <c r="G76" i="31"/>
  <c r="G90" i="31"/>
  <c r="G75" i="31"/>
  <c r="G67" i="31"/>
  <c r="G52" i="31"/>
  <c r="G45" i="31"/>
  <c r="G37" i="31"/>
  <c r="G30" i="31"/>
  <c r="G22" i="31"/>
  <c r="G15" i="31"/>
  <c r="G7" i="31"/>
  <c r="G29" i="31"/>
  <c r="H93" i="31"/>
  <c r="D21" i="29" s="1"/>
  <c r="E93" i="31"/>
  <c r="D93" i="30"/>
  <c r="H8" i="29" s="1"/>
  <c r="C93" i="30"/>
  <c r="H7" i="29" s="1"/>
  <c r="M6" i="31"/>
  <c r="F93" i="31"/>
  <c r="D20" i="29" s="1"/>
  <c r="C93" i="31"/>
  <c r="K93" i="31"/>
  <c r="D24" i="29" s="1"/>
  <c r="E93" i="30"/>
  <c r="H9" i="29" s="1"/>
  <c r="F93" i="30"/>
  <c r="H10" i="29" s="1"/>
  <c r="G93" i="30"/>
  <c r="H11" i="29" s="1"/>
  <c r="H93" i="30"/>
  <c r="I6" i="30"/>
  <c r="D93" i="25"/>
  <c r="F8" i="29" s="1"/>
  <c r="P21" i="22"/>
  <c r="C93" i="23"/>
  <c r="D93" i="23"/>
  <c r="G8" i="29" s="1"/>
  <c r="I21" i="25"/>
  <c r="I21" i="23"/>
  <c r="I21" i="26"/>
  <c r="H93" i="26"/>
  <c r="F7" i="29"/>
  <c r="E93" i="25"/>
  <c r="F9" i="29" s="1"/>
  <c r="E93" i="27"/>
  <c r="H93" i="25"/>
  <c r="F93" i="26"/>
  <c r="E10" i="29" s="1"/>
  <c r="M21" i="22"/>
  <c r="F93" i="25"/>
  <c r="E93" i="26"/>
  <c r="E9" i="29" s="1"/>
  <c r="D93" i="27"/>
  <c r="F93" i="27"/>
  <c r="J21" i="22"/>
  <c r="D21" i="22"/>
  <c r="D93" i="28"/>
  <c r="C8" i="29" s="1"/>
  <c r="G21" i="22"/>
  <c r="H93" i="28"/>
  <c r="C7" i="29" s="1"/>
  <c r="I21" i="28"/>
  <c r="E93" i="28"/>
  <c r="C9" i="29" s="1"/>
  <c r="F93" i="28"/>
  <c r="C93" i="28"/>
  <c r="H93" i="27"/>
  <c r="I21" i="27"/>
  <c r="C93" i="27"/>
  <c r="D93" i="26"/>
  <c r="E8" i="29" s="1"/>
  <c r="C93" i="26"/>
  <c r="E7" i="29" s="1"/>
  <c r="C93" i="25"/>
  <c r="H93" i="23"/>
  <c r="F93" i="23"/>
  <c r="G10" i="29" s="1"/>
  <c r="E93" i="23"/>
  <c r="G9" i="29" s="1"/>
  <c r="I10" i="29" l="1"/>
  <c r="I9" i="29"/>
  <c r="H6" i="29"/>
  <c r="I8" i="29"/>
  <c r="G7" i="29"/>
  <c r="I7" i="29" s="1"/>
  <c r="I93" i="30"/>
  <c r="G93" i="31"/>
  <c r="J93" i="31"/>
  <c r="M93" i="31"/>
  <c r="J58" i="30" l="1"/>
  <c r="J6" i="30"/>
  <c r="J37" i="30"/>
  <c r="J34" i="30"/>
  <c r="J90" i="30"/>
  <c r="J29" i="30"/>
  <c r="J9" i="30"/>
  <c r="J45" i="30"/>
  <c r="J53" i="30"/>
  <c r="J17" i="30"/>
  <c r="J61" i="30"/>
  <c r="J22" i="30"/>
  <c r="J49" i="30"/>
  <c r="J26" i="30"/>
  <c r="J30" i="30"/>
  <c r="J57" i="30"/>
  <c r="J70" i="30"/>
  <c r="J38" i="30"/>
  <c r="J62" i="30"/>
  <c r="J65" i="30"/>
  <c r="J25" i="30"/>
  <c r="J42" i="30"/>
  <c r="J93" i="30"/>
  <c r="J8" i="30"/>
  <c r="J51" i="30"/>
  <c r="J48" i="30"/>
  <c r="J56" i="30"/>
  <c r="J59" i="30"/>
  <c r="J64" i="30"/>
  <c r="J36" i="30"/>
  <c r="J75" i="30"/>
  <c r="J11" i="30"/>
  <c r="J23" i="30"/>
  <c r="J40" i="30"/>
  <c r="J12" i="30"/>
  <c r="J27" i="30"/>
  <c r="J87" i="30"/>
  <c r="J35" i="30"/>
  <c r="J60" i="30"/>
  <c r="J67" i="30"/>
  <c r="J32" i="30"/>
  <c r="J83" i="30"/>
  <c r="J76" i="30"/>
  <c r="J91" i="30"/>
  <c r="J28" i="30"/>
  <c r="J52" i="30"/>
  <c r="J15" i="30"/>
  <c r="J44" i="30"/>
  <c r="J84" i="30"/>
  <c r="J39" i="30"/>
  <c r="J31" i="30"/>
  <c r="J63" i="30"/>
  <c r="J55" i="30"/>
  <c r="J80" i="30"/>
  <c r="J71" i="30"/>
  <c r="J7" i="30"/>
  <c r="J16" i="30"/>
  <c r="J20" i="30"/>
  <c r="J24" i="30"/>
  <c r="J68" i="30"/>
  <c r="J72" i="30"/>
  <c r="J92" i="30"/>
  <c r="J88" i="30"/>
  <c r="J47" i="30"/>
  <c r="J19" i="30"/>
  <c r="J10" i="30"/>
  <c r="J89" i="30"/>
  <c r="J79" i="30"/>
  <c r="J43" i="30"/>
  <c r="J69" i="30"/>
  <c r="J46" i="30"/>
  <c r="J74" i="30"/>
  <c r="J33" i="30"/>
  <c r="J73" i="30"/>
  <c r="J13" i="30"/>
  <c r="J77" i="30"/>
  <c r="J50" i="30"/>
  <c r="J78" i="30"/>
  <c r="J14" i="30"/>
  <c r="J54" i="30"/>
  <c r="J82" i="30"/>
  <c r="J41" i="30"/>
  <c r="J81" i="30"/>
  <c r="J21" i="30"/>
  <c r="J18" i="30"/>
  <c r="J86" i="30"/>
  <c r="J85" i="30"/>
  <c r="J66" i="30"/>
  <c r="I52" i="28"/>
  <c r="I32" i="26"/>
  <c r="I81" i="23"/>
  <c r="I17" i="25" l="1"/>
  <c r="I11" i="27"/>
  <c r="I7" i="28" l="1"/>
  <c r="I79" i="28"/>
  <c r="I67" i="26"/>
  <c r="I46" i="26"/>
  <c r="I43" i="23"/>
  <c r="I59" i="23"/>
  <c r="I47" i="28"/>
  <c r="I11" i="26"/>
  <c r="I54" i="23"/>
  <c r="I40" i="25"/>
  <c r="I49" i="26"/>
  <c r="I32" i="25"/>
  <c r="I81" i="27"/>
  <c r="I60" i="27"/>
  <c r="I77" i="25"/>
  <c r="I77" i="28"/>
  <c r="I80" i="25"/>
  <c r="I36" i="25"/>
  <c r="I91" i="27"/>
  <c r="I51" i="25"/>
  <c r="I52" i="23"/>
  <c r="I48" i="28"/>
  <c r="I33" i="26"/>
  <c r="I34" i="26"/>
  <c r="I78" i="23"/>
  <c r="I72" i="23"/>
  <c r="I26" i="27"/>
  <c r="I41" i="25"/>
  <c r="I40" i="27"/>
  <c r="I64" i="25"/>
  <c r="I91" i="25"/>
  <c r="I7" i="25"/>
  <c r="I29" i="26"/>
  <c r="I40" i="28"/>
  <c r="I22" i="28"/>
  <c r="I85" i="26"/>
  <c r="I39" i="26"/>
  <c r="I92" i="23"/>
  <c r="I51" i="26"/>
  <c r="I16" i="23"/>
  <c r="I14" i="26"/>
  <c r="I38" i="25"/>
  <c r="I9" i="27"/>
  <c r="I22" i="25"/>
  <c r="I58" i="27"/>
  <c r="I65" i="27"/>
  <c r="I60" i="25"/>
  <c r="I65" i="26"/>
  <c r="I49" i="28"/>
  <c r="I41" i="26"/>
  <c r="I19" i="26"/>
  <c r="I47" i="23"/>
  <c r="I18" i="23"/>
  <c r="I10" i="26"/>
  <c r="I91" i="23"/>
  <c r="I86" i="25"/>
  <c r="I79" i="25"/>
  <c r="I71" i="25"/>
  <c r="I90" i="27"/>
  <c r="I75" i="27"/>
  <c r="I83" i="25"/>
  <c r="I35" i="23"/>
  <c r="I71" i="26"/>
  <c r="I39" i="23"/>
  <c r="I32" i="23"/>
  <c r="I59" i="25"/>
  <c r="I25" i="27"/>
  <c r="I85" i="25"/>
  <c r="I30" i="23"/>
  <c r="I41" i="28"/>
  <c r="I60" i="23"/>
  <c r="I8" i="26"/>
  <c r="I43" i="27"/>
  <c r="I18" i="25"/>
  <c r="I86" i="28"/>
  <c r="I11" i="28"/>
  <c r="I56" i="28"/>
  <c r="I74" i="23"/>
  <c r="I80" i="26"/>
  <c r="I9" i="26"/>
  <c r="I62" i="26"/>
  <c r="I90" i="23"/>
  <c r="I64" i="23"/>
  <c r="I45" i="28"/>
  <c r="I26" i="26"/>
  <c r="I10" i="23"/>
  <c r="I46" i="23"/>
  <c r="I29" i="25"/>
  <c r="I27" i="27"/>
  <c r="I31" i="25"/>
  <c r="I55" i="27"/>
  <c r="I50" i="27"/>
  <c r="I38" i="27"/>
  <c r="I89" i="27"/>
  <c r="I22" i="27"/>
  <c r="I71" i="27"/>
  <c r="I35" i="25"/>
  <c r="I78" i="25"/>
  <c r="I37" i="25"/>
  <c r="I31" i="27"/>
  <c r="I56" i="27"/>
  <c r="I26" i="28"/>
  <c r="I89" i="28"/>
  <c r="I23" i="23"/>
  <c r="I24" i="26"/>
  <c r="I79" i="26"/>
  <c r="I49" i="23"/>
  <c r="I58" i="28"/>
  <c r="I59" i="28"/>
  <c r="I70" i="23"/>
  <c r="I34" i="27"/>
  <c r="I49" i="25"/>
  <c r="I13" i="27"/>
  <c r="I87" i="25"/>
  <c r="I49" i="27"/>
  <c r="I33" i="27"/>
  <c r="I16" i="27"/>
  <c r="I61" i="26"/>
  <c r="I33" i="25"/>
  <c r="I27" i="26"/>
  <c r="I34" i="28"/>
  <c r="I65" i="28"/>
  <c r="I13" i="26"/>
  <c r="I92" i="26"/>
  <c r="I42" i="23"/>
  <c r="I37" i="28"/>
  <c r="I17" i="28"/>
  <c r="I27" i="28"/>
  <c r="I48" i="27"/>
  <c r="I82" i="25"/>
  <c r="I41" i="27"/>
  <c r="I10" i="25"/>
  <c r="I24" i="28"/>
  <c r="I74" i="28"/>
  <c r="I81" i="28"/>
  <c r="I88" i="23"/>
  <c r="I25" i="26"/>
  <c r="I59" i="26"/>
  <c r="I53" i="23"/>
  <c r="I19" i="23"/>
  <c r="I43" i="25"/>
  <c r="I35" i="27"/>
  <c r="I52" i="25"/>
  <c r="I57" i="27"/>
  <c r="I61" i="27"/>
  <c r="I61" i="25"/>
  <c r="I36" i="28"/>
  <c r="I81" i="26"/>
  <c r="I7" i="26"/>
  <c r="I51" i="23"/>
  <c r="I84" i="28"/>
  <c r="I20" i="28"/>
  <c r="I22" i="23"/>
  <c r="I67" i="23"/>
  <c r="I62" i="25"/>
  <c r="I78" i="27"/>
  <c r="I54" i="25"/>
  <c r="I65" i="25"/>
  <c r="I33" i="28"/>
  <c r="I34" i="23"/>
  <c r="I76" i="28"/>
  <c r="I62" i="28"/>
  <c r="I36" i="26"/>
  <c r="I16" i="26"/>
  <c r="I69" i="23"/>
  <c r="I55" i="23"/>
  <c r="I72" i="28"/>
  <c r="I27" i="25"/>
  <c r="I23" i="27"/>
  <c r="I45" i="27"/>
  <c r="I28" i="27"/>
  <c r="I72" i="26"/>
  <c r="I28" i="28"/>
  <c r="I82" i="26"/>
  <c r="I85" i="23"/>
  <c r="I32" i="28"/>
  <c r="I84" i="27"/>
  <c r="I11" i="25"/>
  <c r="I9" i="25"/>
  <c r="I39" i="28"/>
  <c r="I84" i="26"/>
  <c r="I83" i="23"/>
  <c r="I72" i="25"/>
  <c r="I12" i="26"/>
  <c r="I82" i="28"/>
  <c r="I13" i="28"/>
  <c r="I46" i="28"/>
  <c r="I53" i="28"/>
  <c r="I90" i="26"/>
  <c r="I16" i="28"/>
  <c r="I37" i="26"/>
  <c r="I42" i="26"/>
  <c r="I88" i="26"/>
  <c r="I17" i="26"/>
  <c r="I36" i="23"/>
  <c r="I57" i="23"/>
  <c r="I28" i="23"/>
  <c r="I85" i="28"/>
  <c r="I64" i="28"/>
  <c r="I7" i="23"/>
  <c r="I71" i="23"/>
  <c r="I66" i="25"/>
  <c r="I46" i="27"/>
  <c r="I23" i="25"/>
  <c r="I92" i="27"/>
  <c r="I39" i="27"/>
  <c r="I32" i="27"/>
  <c r="I12" i="27"/>
  <c r="I68" i="27"/>
  <c r="I19" i="27"/>
  <c r="I87" i="27"/>
  <c r="I47" i="27"/>
  <c r="I87" i="23"/>
  <c r="I38" i="26"/>
  <c r="I77" i="23"/>
  <c r="I67" i="28"/>
  <c r="I50" i="26"/>
  <c r="I60" i="26"/>
  <c r="I26" i="23"/>
  <c r="I18" i="28"/>
  <c r="I50" i="23"/>
  <c r="I92" i="25"/>
  <c r="I86" i="27"/>
  <c r="I42" i="25"/>
  <c r="I19" i="28"/>
  <c r="I78" i="28"/>
  <c r="I33" i="23"/>
  <c r="I57" i="26"/>
  <c r="I22" i="26"/>
  <c r="I11" i="23"/>
  <c r="I12" i="25"/>
  <c r="I83" i="27"/>
  <c r="I70" i="26"/>
  <c r="I30" i="25"/>
  <c r="I82" i="27"/>
  <c r="I36" i="27"/>
  <c r="I84" i="25"/>
  <c r="I76" i="23"/>
  <c r="I87" i="28"/>
  <c r="I54" i="26"/>
  <c r="I76" i="26"/>
  <c r="I14" i="23"/>
  <c r="I65" i="23"/>
  <c r="I24" i="25"/>
  <c r="I56" i="25"/>
  <c r="I35" i="28"/>
  <c r="I88" i="28"/>
  <c r="I91" i="26"/>
  <c r="I52" i="26"/>
  <c r="I89" i="23"/>
  <c r="I85" i="27"/>
  <c r="I45" i="25"/>
  <c r="I74" i="26"/>
  <c r="I35" i="26"/>
  <c r="I24" i="23"/>
  <c r="I73" i="23"/>
  <c r="I66" i="23"/>
  <c r="I76" i="25"/>
  <c r="I92" i="28"/>
  <c r="I8" i="28"/>
  <c r="I80" i="28"/>
  <c r="I47" i="26"/>
  <c r="I20" i="26"/>
  <c r="I73" i="26"/>
  <c r="I78" i="26"/>
  <c r="I9" i="23"/>
  <c r="I12" i="23"/>
  <c r="I69" i="28"/>
  <c r="I8" i="23"/>
  <c r="I90" i="25"/>
  <c r="I69" i="25"/>
  <c r="I8" i="27"/>
  <c r="I75" i="25"/>
  <c r="I29" i="27"/>
  <c r="I64" i="27"/>
  <c r="I74" i="25"/>
  <c r="I55" i="25"/>
  <c r="I72" i="27"/>
  <c r="I67" i="25"/>
  <c r="I66" i="27"/>
  <c r="I52" i="27"/>
  <c r="I47" i="25"/>
  <c r="I83" i="28"/>
  <c r="I90" i="28"/>
  <c r="I63" i="26"/>
  <c r="I28" i="26"/>
  <c r="I25" i="23"/>
  <c r="I77" i="26"/>
  <c r="I61" i="28"/>
  <c r="I73" i="27"/>
  <c r="I80" i="27"/>
  <c r="I70" i="25"/>
  <c r="I54" i="28"/>
  <c r="I38" i="28"/>
  <c r="I56" i="26"/>
  <c r="I55" i="26"/>
  <c r="I80" i="23"/>
  <c r="I59" i="27"/>
  <c r="I88" i="25"/>
  <c r="I58" i="25"/>
  <c r="I63" i="27"/>
  <c r="I42" i="28"/>
  <c r="I31" i="28"/>
  <c r="I25" i="28"/>
  <c r="I45" i="26"/>
  <c r="I69" i="26"/>
  <c r="I23" i="26"/>
  <c r="I66" i="26"/>
  <c r="I48" i="23"/>
  <c r="I20" i="23"/>
  <c r="I75" i="23"/>
  <c r="I29" i="28"/>
  <c r="I66" i="28"/>
  <c r="I15" i="26"/>
  <c r="I37" i="23"/>
  <c r="I51" i="27"/>
  <c r="I20" i="27"/>
  <c r="I57" i="25"/>
  <c r="I15" i="27"/>
  <c r="I89" i="25"/>
  <c r="I19" i="25"/>
  <c r="I74" i="27"/>
  <c r="I67" i="27"/>
  <c r="I81" i="25"/>
  <c r="I42" i="27"/>
  <c r="I34" i="25"/>
  <c r="I53" i="25"/>
  <c r="I13" i="25"/>
  <c r="I12" i="28"/>
  <c r="I31" i="23"/>
  <c r="I14" i="28"/>
  <c r="I60" i="28"/>
  <c r="I18" i="26"/>
  <c r="I61" i="23"/>
  <c r="I63" i="23"/>
  <c r="I63" i="28"/>
  <c r="I18" i="27"/>
  <c r="I76" i="27"/>
  <c r="I88" i="27"/>
  <c r="I16" i="25"/>
  <c r="I14" i="25"/>
  <c r="I54" i="27"/>
  <c r="I15" i="28"/>
  <c r="I71" i="28"/>
  <c r="I30" i="28"/>
  <c r="I73" i="28"/>
  <c r="I84" i="23"/>
  <c r="I89" i="26"/>
  <c r="I30" i="26"/>
  <c r="I40" i="26"/>
  <c r="I87" i="26"/>
  <c r="I29" i="23"/>
  <c r="I38" i="23"/>
  <c r="I41" i="23"/>
  <c r="I75" i="28"/>
  <c r="I58" i="26"/>
  <c r="I15" i="23"/>
  <c r="I27" i="23"/>
  <c r="I68" i="28"/>
  <c r="I28" i="25"/>
  <c r="I50" i="25"/>
  <c r="I26" i="25"/>
  <c r="I6" i="27"/>
  <c r="I17" i="27"/>
  <c r="I77" i="27"/>
  <c r="I62" i="27"/>
  <c r="I15" i="25"/>
  <c r="I24" i="27"/>
  <c r="I75" i="26"/>
  <c r="I63" i="25"/>
  <c r="I8" i="25"/>
  <c r="I79" i="23"/>
  <c r="I91" i="28"/>
  <c r="I53" i="26"/>
  <c r="I68" i="26"/>
  <c r="I40" i="23"/>
  <c r="I37" i="27"/>
  <c r="I14" i="27"/>
  <c r="I46" i="25"/>
  <c r="I48" i="25"/>
  <c r="I70" i="28"/>
  <c r="I56" i="23"/>
  <c r="I64" i="26"/>
  <c r="I86" i="23"/>
  <c r="I13" i="23"/>
  <c r="I25" i="25"/>
  <c r="I20" i="25"/>
  <c r="I82" i="23"/>
  <c r="I23" i="28"/>
  <c r="I51" i="28"/>
  <c r="I68" i="23"/>
  <c r="I9" i="28"/>
  <c r="I55" i="28"/>
  <c r="I57" i="28"/>
  <c r="I45" i="23"/>
  <c r="I86" i="26"/>
  <c r="I43" i="26"/>
  <c r="I31" i="26"/>
  <c r="I83" i="26"/>
  <c r="I17" i="23"/>
  <c r="I58" i="23"/>
  <c r="I43" i="28"/>
  <c r="I6" i="25"/>
  <c r="I50" i="28"/>
  <c r="I62" i="23"/>
  <c r="I10" i="28"/>
  <c r="I68" i="25"/>
  <c r="I73" i="25"/>
  <c r="I10" i="27"/>
  <c r="I70" i="27"/>
  <c r="I30" i="27"/>
  <c r="I53" i="27"/>
  <c r="I69" i="27"/>
  <c r="I7" i="27"/>
  <c r="I48" i="26"/>
  <c r="I79" i="27"/>
  <c r="I39" i="25"/>
  <c r="G93" i="27" l="1"/>
  <c r="D11" i="29" s="1"/>
  <c r="D6" i="29" s="1"/>
  <c r="G93" i="25"/>
  <c r="I44" i="28"/>
  <c r="I44" i="26"/>
  <c r="I44" i="23"/>
  <c r="F11" i="29"/>
  <c r="F6" i="29" s="1"/>
  <c r="I44" i="25"/>
  <c r="I44" i="27"/>
  <c r="I93" i="27" s="1"/>
  <c r="J56" i="27" l="1"/>
  <c r="J32" i="27"/>
  <c r="J76" i="27"/>
  <c r="J81" i="27"/>
  <c r="J58" i="27"/>
  <c r="J51" i="27"/>
  <c r="J26" i="27"/>
  <c r="J70" i="27"/>
  <c r="J40" i="27"/>
  <c r="J54" i="27"/>
  <c r="J91" i="27"/>
  <c r="J31" i="27"/>
  <c r="J17" i="27"/>
  <c r="J14" i="27"/>
  <c r="J57" i="27"/>
  <c r="J86" i="27"/>
  <c r="J49" i="27"/>
  <c r="J67" i="27"/>
  <c r="J60" i="27"/>
  <c r="J52" i="27"/>
  <c r="J6" i="27"/>
  <c r="J37" i="27"/>
  <c r="I93" i="25"/>
  <c r="J11" i="27"/>
  <c r="J21" i="27"/>
  <c r="J93" i="27"/>
  <c r="J22" i="27"/>
  <c r="J19" i="27"/>
  <c r="J89" i="27"/>
  <c r="J90" i="27"/>
  <c r="J50" i="27"/>
  <c r="J42" i="27"/>
  <c r="J15" i="27"/>
  <c r="J79" i="27"/>
  <c r="J30" i="27"/>
  <c r="J77" i="27"/>
  <c r="J35" i="27"/>
  <c r="J39" i="27"/>
  <c r="J43" i="27"/>
  <c r="J12" i="27"/>
  <c r="G93" i="28"/>
  <c r="C11" i="29" s="1"/>
  <c r="C6" i="29" s="1"/>
  <c r="I6" i="28"/>
  <c r="J28" i="27"/>
  <c r="J72" i="27"/>
  <c r="J78" i="27"/>
  <c r="J9" i="27"/>
  <c r="J41" i="27"/>
  <c r="J62" i="27"/>
  <c r="J87" i="27"/>
  <c r="J33" i="27"/>
  <c r="J66" i="27"/>
  <c r="J92" i="27"/>
  <c r="J27" i="27"/>
  <c r="J69" i="27"/>
  <c r="J73" i="27"/>
  <c r="J29" i="27"/>
  <c r="J10" i="27"/>
  <c r="J48" i="27"/>
  <c r="J83" i="27"/>
  <c r="J24" i="27"/>
  <c r="G93" i="26"/>
  <c r="E11" i="29" s="1"/>
  <c r="E6" i="29" s="1"/>
  <c r="I6" i="26"/>
  <c r="J36" i="27"/>
  <c r="J74" i="27"/>
  <c r="J82" i="27"/>
  <c r="J25" i="27"/>
  <c r="J46" i="27"/>
  <c r="J71" i="27"/>
  <c r="J13" i="27"/>
  <c r="J65" i="27"/>
  <c r="J85" i="27"/>
  <c r="J38" i="27"/>
  <c r="J18" i="27"/>
  <c r="J8" i="27"/>
  <c r="J75" i="27"/>
  <c r="J23" i="27"/>
  <c r="J61" i="27"/>
  <c r="J64" i="27"/>
  <c r="J16" i="27"/>
  <c r="J68" i="27"/>
  <c r="J80" i="27"/>
  <c r="J63" i="27"/>
  <c r="J45" i="27"/>
  <c r="I6" i="23"/>
  <c r="G93" i="23"/>
  <c r="G11" i="29" s="1"/>
  <c r="I11" i="29" s="1"/>
  <c r="J20" i="27"/>
  <c r="J53" i="27"/>
  <c r="J44" i="27"/>
  <c r="J7" i="27"/>
  <c r="J34" i="27"/>
  <c r="J59" i="27"/>
  <c r="J47" i="27"/>
  <c r="J88" i="27"/>
  <c r="J84" i="27"/>
  <c r="J55" i="27"/>
  <c r="G6" i="29" l="1"/>
  <c r="I6" i="29" s="1"/>
  <c r="J10" i="25"/>
  <c r="J81" i="25"/>
  <c r="J83" i="25"/>
  <c r="J50" i="25"/>
  <c r="J82" i="25"/>
  <c r="J16" i="25"/>
  <c r="J88" i="25"/>
  <c r="J24" i="25"/>
  <c r="J78" i="25"/>
  <c r="J13" i="25"/>
  <c r="J86" i="25"/>
  <c r="J15" i="25"/>
  <c r="J36" i="25"/>
  <c r="J89" i="25"/>
  <c r="J63" i="25"/>
  <c r="J56" i="25"/>
  <c r="J75" i="25"/>
  <c r="J60" i="25"/>
  <c r="J70" i="25"/>
  <c r="J87" i="25"/>
  <c r="J65" i="25"/>
  <c r="J14" i="25"/>
  <c r="J76" i="25"/>
  <c r="J34" i="25"/>
  <c r="J6" i="25"/>
  <c r="J30" i="25"/>
  <c r="J90" i="25"/>
  <c r="J7" i="25"/>
  <c r="J18" i="25"/>
  <c r="J55" i="25"/>
  <c r="J93" i="25"/>
  <c r="J73" i="25"/>
  <c r="J45" i="25"/>
  <c r="J58" i="25"/>
  <c r="J84" i="25"/>
  <c r="J72" i="25"/>
  <c r="J74" i="25"/>
  <c r="J79" i="25"/>
  <c r="J17" i="25"/>
  <c r="J57" i="25"/>
  <c r="J31" i="25"/>
  <c r="J21" i="25"/>
  <c r="J12" i="25"/>
  <c r="J9" i="25"/>
  <c r="J92" i="25"/>
  <c r="J71" i="25"/>
  <c r="J28" i="25"/>
  <c r="J32" i="25"/>
  <c r="J61" i="25"/>
  <c r="J62" i="25"/>
  <c r="J52" i="25"/>
  <c r="J68" i="25"/>
  <c r="J27" i="25"/>
  <c r="J40" i="25"/>
  <c r="J20" i="25"/>
  <c r="J77" i="25"/>
  <c r="J43" i="25"/>
  <c r="J25" i="25"/>
  <c r="J53" i="25"/>
  <c r="J49" i="25"/>
  <c r="J39" i="25"/>
  <c r="J26" i="25"/>
  <c r="J35" i="25"/>
  <c r="J8" i="25"/>
  <c r="J22" i="25"/>
  <c r="J19" i="25"/>
  <c r="J69" i="25"/>
  <c r="J59" i="25"/>
  <c r="J42" i="25"/>
  <c r="J91" i="25"/>
  <c r="J47" i="25"/>
  <c r="J33" i="25"/>
  <c r="J37" i="25"/>
  <c r="J46" i="25"/>
  <c r="J85" i="25"/>
  <c r="J64" i="25"/>
  <c r="J67" i="25"/>
  <c r="J29" i="25"/>
  <c r="J54" i="25"/>
  <c r="J41" i="25"/>
  <c r="J23" i="25"/>
  <c r="J38" i="25"/>
  <c r="J51" i="25"/>
  <c r="J11" i="25"/>
  <c r="J48" i="25"/>
  <c r="J66" i="25"/>
  <c r="J80" i="25"/>
  <c r="J44" i="25"/>
  <c r="I93" i="23"/>
  <c r="J6" i="23"/>
  <c r="I93" i="26"/>
  <c r="J6" i="26" s="1"/>
  <c r="I93" i="28"/>
  <c r="J6" i="28"/>
  <c r="J13" i="23" l="1"/>
  <c r="J21" i="23"/>
  <c r="J93" i="23"/>
  <c r="J81" i="23"/>
  <c r="J86" i="23"/>
  <c r="J50" i="23"/>
  <c r="J12" i="23"/>
  <c r="J66" i="23"/>
  <c r="J52" i="23"/>
  <c r="J24" i="23"/>
  <c r="J54" i="23"/>
  <c r="J22" i="23"/>
  <c r="J87" i="23"/>
  <c r="J10" i="23"/>
  <c r="J85" i="23"/>
  <c r="J17" i="23"/>
  <c r="J46" i="23"/>
  <c r="J83" i="23"/>
  <c r="J40" i="23"/>
  <c r="J48" i="23"/>
  <c r="J29" i="23"/>
  <c r="J91" i="23"/>
  <c r="J41" i="23"/>
  <c r="J8" i="23"/>
  <c r="J43" i="23"/>
  <c r="J77" i="23"/>
  <c r="J38" i="23"/>
  <c r="J64" i="23"/>
  <c r="J65" i="23"/>
  <c r="J68" i="23"/>
  <c r="J31" i="23"/>
  <c r="J73" i="23"/>
  <c r="J18" i="23"/>
  <c r="J78" i="23"/>
  <c r="J71" i="23"/>
  <c r="J30" i="23"/>
  <c r="J26" i="23"/>
  <c r="J57" i="23"/>
  <c r="J63" i="23"/>
  <c r="J11" i="23"/>
  <c r="J23" i="23"/>
  <c r="J53" i="23"/>
  <c r="J27" i="23"/>
  <c r="J47" i="23"/>
  <c r="J92" i="23"/>
  <c r="J28" i="23"/>
  <c r="J62" i="23"/>
  <c r="J33" i="23"/>
  <c r="J70" i="23"/>
  <c r="J19" i="23"/>
  <c r="J7" i="23"/>
  <c r="J15" i="23"/>
  <c r="J45" i="23"/>
  <c r="J16" i="23"/>
  <c r="J75" i="23"/>
  <c r="J32" i="23"/>
  <c r="J60" i="23"/>
  <c r="J34" i="23"/>
  <c r="J58" i="23"/>
  <c r="J67" i="23"/>
  <c r="J49" i="23"/>
  <c r="J37" i="23"/>
  <c r="J61" i="23"/>
  <c r="J79" i="23"/>
  <c r="J69" i="23"/>
  <c r="J55" i="23"/>
  <c r="J89" i="23"/>
  <c r="J39" i="23"/>
  <c r="J51" i="23"/>
  <c r="J80" i="23"/>
  <c r="J90" i="23"/>
  <c r="J59" i="23"/>
  <c r="J72" i="23"/>
  <c r="J56" i="23"/>
  <c r="J74" i="23"/>
  <c r="J9" i="23"/>
  <c r="J20" i="23"/>
  <c r="J14" i="23"/>
  <c r="J42" i="23"/>
  <c r="J25" i="23"/>
  <c r="J82" i="23"/>
  <c r="J35" i="23"/>
  <c r="J36" i="23"/>
  <c r="J76" i="23"/>
  <c r="J88" i="23"/>
  <c r="J84" i="23"/>
  <c r="J44" i="23"/>
  <c r="J63" i="28"/>
  <c r="J93" i="28"/>
  <c r="J21" i="28"/>
  <c r="J52" i="28"/>
  <c r="J73" i="28"/>
  <c r="J30" i="28"/>
  <c r="J48" i="28"/>
  <c r="J27" i="28"/>
  <c r="J76" i="28"/>
  <c r="J14" i="28"/>
  <c r="J34" i="28"/>
  <c r="J89" i="28"/>
  <c r="J90" i="28"/>
  <c r="J82" i="28"/>
  <c r="J91" i="28"/>
  <c r="J16" i="28"/>
  <c r="J84" i="28"/>
  <c r="J78" i="28"/>
  <c r="J17" i="28"/>
  <c r="J28" i="28"/>
  <c r="J31" i="28"/>
  <c r="J24" i="28"/>
  <c r="J43" i="28"/>
  <c r="J49" i="28"/>
  <c r="J47" i="28"/>
  <c r="J35" i="28"/>
  <c r="J20" i="28"/>
  <c r="J69" i="28"/>
  <c r="J56" i="28"/>
  <c r="J64" i="28"/>
  <c r="J88" i="28"/>
  <c r="J65" i="28"/>
  <c r="J7" i="28"/>
  <c r="J36" i="28"/>
  <c r="J92" i="28"/>
  <c r="J61" i="28"/>
  <c r="J86" i="28"/>
  <c r="J33" i="28"/>
  <c r="J18" i="28"/>
  <c r="J8" i="28"/>
  <c r="J9" i="28"/>
  <c r="J87" i="28"/>
  <c r="J58" i="28"/>
  <c r="J77" i="28"/>
  <c r="J29" i="28"/>
  <c r="J81" i="28"/>
  <c r="J41" i="28"/>
  <c r="J68" i="28"/>
  <c r="J60" i="28"/>
  <c r="J25" i="28"/>
  <c r="J71" i="28"/>
  <c r="J15" i="28"/>
  <c r="J57" i="28"/>
  <c r="J37" i="28"/>
  <c r="J79" i="28"/>
  <c r="J53" i="28"/>
  <c r="J10" i="28"/>
  <c r="J66" i="28"/>
  <c r="J67" i="28"/>
  <c r="J26" i="28"/>
  <c r="J45" i="28"/>
  <c r="J42" i="28"/>
  <c r="J12" i="28"/>
  <c r="J62" i="28"/>
  <c r="J75" i="28"/>
  <c r="J80" i="28"/>
  <c r="J72" i="28"/>
  <c r="J74" i="28"/>
  <c r="J23" i="28"/>
  <c r="J40" i="28"/>
  <c r="J55" i="28"/>
  <c r="J70" i="28"/>
  <c r="J51" i="28"/>
  <c r="J85" i="28"/>
  <c r="J39" i="28"/>
  <c r="J46" i="28"/>
  <c r="J50" i="28"/>
  <c r="J32" i="28"/>
  <c r="J38" i="28"/>
  <c r="J13" i="28"/>
  <c r="J59" i="28"/>
  <c r="J22" i="28"/>
  <c r="J54" i="28"/>
  <c r="J19" i="28"/>
  <c r="J83" i="28"/>
  <c r="J11" i="28"/>
  <c r="J44" i="28"/>
  <c r="J41" i="26"/>
  <c r="J21" i="26"/>
  <c r="J93" i="26"/>
  <c r="J32" i="26"/>
  <c r="J75" i="26"/>
  <c r="J50" i="26"/>
  <c r="J48" i="26"/>
  <c r="J23" i="26"/>
  <c r="J67" i="26"/>
  <c r="J58" i="26"/>
  <c r="J37" i="26"/>
  <c r="J74" i="26"/>
  <c r="J89" i="26"/>
  <c r="J25" i="26"/>
  <c r="J24" i="26"/>
  <c r="J76" i="26"/>
  <c r="J15" i="26"/>
  <c r="J42" i="26"/>
  <c r="J69" i="26"/>
  <c r="J53" i="26"/>
  <c r="J71" i="26"/>
  <c r="J51" i="26"/>
  <c r="J54" i="26"/>
  <c r="J28" i="26"/>
  <c r="J26" i="26"/>
  <c r="J39" i="26"/>
  <c r="J92" i="26"/>
  <c r="J59" i="26"/>
  <c r="J90" i="26"/>
  <c r="J70" i="26"/>
  <c r="J84" i="26"/>
  <c r="J27" i="26"/>
  <c r="J30" i="26"/>
  <c r="J13" i="26"/>
  <c r="J20" i="26"/>
  <c r="J60" i="26"/>
  <c r="J64" i="26"/>
  <c r="J87" i="26"/>
  <c r="J66" i="26"/>
  <c r="J78" i="26"/>
  <c r="J88" i="26"/>
  <c r="J17" i="26"/>
  <c r="J57" i="26"/>
  <c r="J79" i="26"/>
  <c r="J62" i="26"/>
  <c r="J73" i="26"/>
  <c r="J55" i="26"/>
  <c r="J80" i="26"/>
  <c r="J82" i="26"/>
  <c r="J38" i="26"/>
  <c r="J81" i="26"/>
  <c r="J36" i="26"/>
  <c r="J85" i="26"/>
  <c r="J61" i="26"/>
  <c r="J33" i="26"/>
  <c r="J18" i="26"/>
  <c r="J19" i="26"/>
  <c r="J7" i="26"/>
  <c r="J56" i="26"/>
  <c r="J86" i="26"/>
  <c r="J8" i="26"/>
  <c r="J35" i="26"/>
  <c r="J47" i="26"/>
  <c r="J29" i="26"/>
  <c r="J68" i="26"/>
  <c r="J45" i="26"/>
  <c r="J10" i="26"/>
  <c r="J22" i="26"/>
  <c r="J72" i="26"/>
  <c r="J77" i="26"/>
  <c r="J16" i="26"/>
  <c r="J31" i="26"/>
  <c r="J9" i="26"/>
  <c r="J63" i="26"/>
  <c r="J43" i="26"/>
  <c r="J65" i="26"/>
  <c r="J52" i="26"/>
  <c r="J12" i="26"/>
  <c r="J91" i="26"/>
  <c r="J46" i="26"/>
  <c r="J11" i="26"/>
  <c r="J40" i="26"/>
  <c r="J14" i="26"/>
  <c r="J34" i="26"/>
  <c r="J83" i="26"/>
  <c r="J49" i="26"/>
  <c r="J44" i="26"/>
  <c r="C93" i="22" l="1"/>
  <c r="F93" i="22" l="1"/>
  <c r="C20" i="29" s="1"/>
  <c r="I93" i="22"/>
  <c r="C23" i="29" s="1"/>
  <c r="P79" i="22"/>
  <c r="P32" i="22"/>
  <c r="P65" i="22"/>
  <c r="P46" i="22" l="1"/>
  <c r="O93" i="22"/>
  <c r="C29" i="29" s="1"/>
  <c r="P64" i="22"/>
  <c r="P56" i="22"/>
  <c r="P72" i="22"/>
  <c r="P92" i="22"/>
  <c r="P11" i="22"/>
  <c r="P88" i="22"/>
  <c r="P34" i="22"/>
  <c r="P77" i="22"/>
  <c r="P69" i="22"/>
  <c r="P30" i="22"/>
  <c r="P78" i="22"/>
  <c r="P70" i="22"/>
  <c r="P60" i="22"/>
  <c r="P59" i="22"/>
  <c r="P49" i="22"/>
  <c r="P74" i="22"/>
  <c r="P8" i="22"/>
  <c r="P24" i="22"/>
  <c r="P47" i="22"/>
  <c r="P10" i="22"/>
  <c r="P50" i="22"/>
  <c r="P31" i="22"/>
  <c r="P41" i="22"/>
  <c r="P20" i="22"/>
  <c r="P90" i="22"/>
  <c r="P91" i="22"/>
  <c r="P73" i="22"/>
  <c r="P89" i="22"/>
  <c r="P25" i="22"/>
  <c r="P76" i="22"/>
  <c r="P81" i="22"/>
  <c r="P71" i="22"/>
  <c r="P16" i="22"/>
  <c r="P61" i="22"/>
  <c r="P23" i="22"/>
  <c r="P15" i="22"/>
  <c r="P19" i="22"/>
  <c r="P86" i="22"/>
  <c r="P7" i="22"/>
  <c r="P29" i="22"/>
  <c r="P27" i="22"/>
  <c r="P62" i="22"/>
  <c r="P55" i="22"/>
  <c r="P67" i="22"/>
  <c r="P35" i="22"/>
  <c r="P13" i="22"/>
  <c r="P87" i="22"/>
  <c r="P39" i="22"/>
  <c r="P14" i="22"/>
  <c r="P85" i="22"/>
  <c r="P57" i="22"/>
  <c r="P22" i="22"/>
  <c r="P75" i="22"/>
  <c r="P18" i="22"/>
  <c r="P83" i="22"/>
  <c r="P84" i="22"/>
  <c r="P17" i="22"/>
  <c r="P45" i="22"/>
  <c r="P80" i="22"/>
  <c r="P26" i="22"/>
  <c r="P28" i="22"/>
  <c r="P63" i="22"/>
  <c r="P37" i="22"/>
  <c r="P82" i="22"/>
  <c r="P9" i="22"/>
  <c r="P54" i="22"/>
  <c r="P38" i="22"/>
  <c r="P36" i="22"/>
  <c r="P68" i="22"/>
  <c r="P12" i="22"/>
  <c r="P52" i="22"/>
  <c r="P43" i="22"/>
  <c r="P66" i="22"/>
  <c r="P42" i="22"/>
  <c r="P51" i="22"/>
  <c r="P53" i="22"/>
  <c r="P58" i="22"/>
  <c r="P33" i="22"/>
  <c r="P40" i="22"/>
  <c r="P48" i="22"/>
  <c r="J8" i="22"/>
  <c r="G79" i="22"/>
  <c r="P44" i="22" l="1"/>
  <c r="J73" i="22"/>
  <c r="J32" i="22"/>
  <c r="J78" i="22"/>
  <c r="J10" i="22"/>
  <c r="J28" i="22"/>
  <c r="J63" i="22"/>
  <c r="J62" i="22"/>
  <c r="J92" i="22"/>
  <c r="J11" i="22"/>
  <c r="J42" i="22"/>
  <c r="J43" i="22"/>
  <c r="J20" i="22"/>
  <c r="J48" i="22"/>
  <c r="J47" i="22"/>
  <c r="J14" i="22"/>
  <c r="J23" i="22"/>
  <c r="J91" i="22"/>
  <c r="J88" i="22"/>
  <c r="J24" i="22"/>
  <c r="J50" i="22"/>
  <c r="G33" i="22"/>
  <c r="J75" i="22"/>
  <c r="J7" i="22"/>
  <c r="J34" i="22"/>
  <c r="J87" i="22"/>
  <c r="J71" i="22"/>
  <c r="J72" i="22"/>
  <c r="J67" i="22"/>
  <c r="J49" i="22"/>
  <c r="J45" i="22"/>
  <c r="G87" i="22"/>
  <c r="G41" i="22"/>
  <c r="G75" i="22"/>
  <c r="G14" i="22"/>
  <c r="G69" i="22"/>
  <c r="G80" i="22"/>
  <c r="G7" i="22"/>
  <c r="G12" i="22"/>
  <c r="G57" i="22"/>
  <c r="G91" i="22"/>
  <c r="G35" i="22"/>
  <c r="G47" i="22"/>
  <c r="G82" i="22"/>
  <c r="G90" i="22"/>
  <c r="G85" i="22"/>
  <c r="G55" i="22"/>
  <c r="G36" i="22"/>
  <c r="G43" i="22"/>
  <c r="G38" i="22"/>
  <c r="G25" i="22"/>
  <c r="G46" i="22"/>
  <c r="G34" i="22"/>
  <c r="G72" i="22"/>
  <c r="G23" i="22"/>
  <c r="G26" i="22"/>
  <c r="G86" i="22"/>
  <c r="G45" i="22"/>
  <c r="G40" i="22"/>
  <c r="G52" i="22"/>
  <c r="G78" i="22"/>
  <c r="G49" i="22"/>
  <c r="G22" i="22"/>
  <c r="G70" i="22"/>
  <c r="G77" i="22"/>
  <c r="G71" i="22"/>
  <c r="G30" i="22"/>
  <c r="G20" i="22"/>
  <c r="G16" i="22"/>
  <c r="G63" i="22"/>
  <c r="G64" i="22"/>
  <c r="G61" i="22"/>
  <c r="G39" i="22"/>
  <c r="G84" i="22"/>
  <c r="G54" i="22"/>
  <c r="G53" i="22"/>
  <c r="G88" i="22"/>
  <c r="G11" i="22"/>
  <c r="G31" i="22"/>
  <c r="G27" i="22"/>
  <c r="G76" i="22"/>
  <c r="G48" i="22"/>
  <c r="G59" i="22"/>
  <c r="G73" i="22"/>
  <c r="G10" i="22"/>
  <c r="G89" i="22"/>
  <c r="G18" i="22"/>
  <c r="G58" i="22"/>
  <c r="G67" i="22"/>
  <c r="G81" i="22"/>
  <c r="G17" i="22"/>
  <c r="G9" i="22"/>
  <c r="G56" i="22"/>
  <c r="G50" i="22"/>
  <c r="G13" i="22"/>
  <c r="G51" i="22"/>
  <c r="G62" i="22"/>
  <c r="G42" i="22"/>
  <c r="G37" i="22"/>
  <c r="G92" i="22"/>
  <c r="G28" i="22"/>
  <c r="G29" i="22"/>
  <c r="G68" i="22"/>
  <c r="G8" i="22"/>
  <c r="G74" i="22"/>
  <c r="G60" i="22"/>
  <c r="G65" i="22"/>
  <c r="G32" i="22"/>
  <c r="G83" i="22"/>
  <c r="G24" i="22"/>
  <c r="J16" i="22" l="1"/>
  <c r="J85" i="22"/>
  <c r="J15" i="22"/>
  <c r="J69" i="22"/>
  <c r="G66" i="22"/>
  <c r="J65" i="22"/>
  <c r="J29" i="22"/>
  <c r="J77" i="22"/>
  <c r="J86" i="22"/>
  <c r="J80" i="22"/>
  <c r="J17" i="22"/>
  <c r="J33" i="22"/>
  <c r="J31" i="22"/>
  <c r="J35" i="22"/>
  <c r="J61" i="22"/>
  <c r="J59" i="22"/>
  <c r="J68" i="22"/>
  <c r="J46" i="22"/>
  <c r="J57" i="22"/>
  <c r="J54" i="22"/>
  <c r="J51" i="22"/>
  <c r="J12" i="22"/>
  <c r="J79" i="22"/>
  <c r="J37" i="22"/>
  <c r="J56" i="22"/>
  <c r="J9" i="22"/>
  <c r="J38" i="22"/>
  <c r="J82" i="22"/>
  <c r="J55" i="22"/>
  <c r="J70" i="22"/>
  <c r="G19" i="22"/>
  <c r="J26" i="22"/>
  <c r="J40" i="22"/>
  <c r="J64" i="22"/>
  <c r="J84" i="22"/>
  <c r="J25" i="22"/>
  <c r="J13" i="22"/>
  <c r="P6" i="22"/>
  <c r="P93" i="22" s="1"/>
  <c r="Q93" i="22"/>
  <c r="C30" i="29" s="1"/>
  <c r="J19" i="22"/>
  <c r="J83" i="22"/>
  <c r="G15" i="22"/>
  <c r="J81" i="22"/>
  <c r="J58" i="22"/>
  <c r="J27" i="22"/>
  <c r="J53" i="22"/>
  <c r="J30" i="22"/>
  <c r="J89" i="22"/>
  <c r="J66" i="22"/>
  <c r="J36" i="22"/>
  <c r="J39" i="22"/>
  <c r="J74" i="22"/>
  <c r="J22" i="22"/>
  <c r="J44" i="22"/>
  <c r="G44" i="22"/>
  <c r="J60" i="22"/>
  <c r="J76" i="22"/>
  <c r="J18" i="22"/>
  <c r="J52" i="22"/>
  <c r="J90" i="22"/>
  <c r="J41" i="22"/>
  <c r="H93" i="22" l="1"/>
  <c r="C21" i="29" s="1"/>
  <c r="G6" i="22"/>
  <c r="G93" i="22" s="1"/>
  <c r="J6" i="22"/>
  <c r="J93" i="22" s="1"/>
  <c r="K93" i="22"/>
  <c r="C24" i="29" s="1"/>
  <c r="D23" i="22" l="1"/>
  <c r="D88" i="22"/>
  <c r="D91" i="22"/>
  <c r="D77" i="22"/>
  <c r="D69" i="22"/>
  <c r="D86" i="22"/>
  <c r="D45" i="22"/>
  <c r="D19" i="22"/>
  <c r="D40" i="22"/>
  <c r="D41" i="22"/>
  <c r="D17" i="22"/>
  <c r="D70" i="22"/>
  <c r="D74" i="22"/>
  <c r="D34" i="22"/>
  <c r="D71" i="22"/>
  <c r="D67" i="22"/>
  <c r="D14" i="22"/>
  <c r="D92" i="22"/>
  <c r="D30" i="22"/>
  <c r="D59" i="22"/>
  <c r="D81" i="22"/>
  <c r="D89" i="22"/>
  <c r="D13" i="22"/>
  <c r="D63" i="22"/>
  <c r="D53" i="22"/>
  <c r="D9" i="22"/>
  <c r="D61" i="22"/>
  <c r="D32" i="22"/>
  <c r="D37" i="22"/>
  <c r="D11" i="22"/>
  <c r="D82" i="22"/>
  <c r="D85" i="22"/>
  <c r="D43" i="22"/>
  <c r="D22" i="22"/>
  <c r="D73" i="22"/>
  <c r="D48" i="22"/>
  <c r="D83" i="22"/>
  <c r="D28" i="22"/>
  <c r="D90" i="22"/>
  <c r="D46" i="22"/>
  <c r="D79" i="22"/>
  <c r="D8" i="22"/>
  <c r="D33" i="22"/>
  <c r="D36" i="22"/>
  <c r="D55" i="22"/>
  <c r="D24" i="22"/>
  <c r="D26" i="22"/>
  <c r="D65" i="22"/>
  <c r="D18" i="22"/>
  <c r="D87" i="22"/>
  <c r="D44" i="22"/>
  <c r="D50" i="22"/>
  <c r="D54" i="22"/>
  <c r="D68" i="22"/>
  <c r="D66" i="22"/>
  <c r="D72" i="22"/>
  <c r="D29" i="22"/>
  <c r="D76" i="22"/>
  <c r="D15" i="22"/>
  <c r="D80" i="22"/>
  <c r="D38" i="22"/>
  <c r="D57" i="22"/>
  <c r="D60" i="22"/>
  <c r="D27" i="22"/>
  <c r="D31" i="22"/>
  <c r="D75" i="22"/>
  <c r="D64" i="22"/>
  <c r="D62" i="22"/>
  <c r="D12" i="22"/>
  <c r="D7" i="22"/>
  <c r="D25" i="22"/>
  <c r="D39" i="22"/>
  <c r="D16" i="22"/>
  <c r="D10" i="22"/>
  <c r="D52" i="22"/>
  <c r="D84" i="22"/>
  <c r="D51" i="22"/>
  <c r="D20" i="22"/>
  <c r="D47" i="22"/>
  <c r="D78" i="22"/>
  <c r="D58" i="22"/>
  <c r="D56" i="22"/>
  <c r="D35" i="22"/>
  <c r="D49" i="22"/>
  <c r="D42" i="22"/>
  <c r="L93" i="22" l="1"/>
  <c r="C26" i="29" s="1"/>
  <c r="E93" i="22"/>
  <c r="D6" i="22"/>
  <c r="D93" i="22" s="1"/>
  <c r="M35" i="22" l="1"/>
  <c r="M43" i="22"/>
  <c r="M37" i="22"/>
  <c r="M38" i="22"/>
  <c r="M12" i="22"/>
  <c r="M70" i="22"/>
  <c r="M17" i="22"/>
  <c r="M46" i="22"/>
  <c r="M78" i="22"/>
  <c r="M30" i="22"/>
  <c r="M50" i="22"/>
  <c r="M41" i="22"/>
  <c r="M31" i="22"/>
  <c r="M73" i="22"/>
  <c r="M52" i="22"/>
  <c r="M88" i="22"/>
  <c r="M42" i="22"/>
  <c r="M51" i="22"/>
  <c r="M7" i="22"/>
  <c r="M45" i="22"/>
  <c r="M77" i="22"/>
  <c r="M69" i="22"/>
  <c r="M11" i="22"/>
  <c r="M63" i="22"/>
  <c r="M90" i="22"/>
  <c r="M53" i="22"/>
  <c r="M80" i="22"/>
  <c r="M56" i="22"/>
  <c r="M54" i="22"/>
  <c r="M62" i="22"/>
  <c r="M47" i="22"/>
  <c r="M85" i="22"/>
  <c r="M87" i="22"/>
  <c r="M27" i="22"/>
  <c r="M72" i="22"/>
  <c r="M16" i="22"/>
  <c r="M60" i="22"/>
  <c r="M34" i="22"/>
  <c r="M29" i="22"/>
  <c r="M40" i="22"/>
  <c r="M74" i="22"/>
  <c r="M28" i="22"/>
  <c r="M76" i="22"/>
  <c r="M89" i="22"/>
  <c r="M32" i="22"/>
  <c r="M66" i="22"/>
  <c r="M18" i="22"/>
  <c r="M79" i="22"/>
  <c r="M23" i="22"/>
  <c r="M48" i="22"/>
  <c r="M14" i="22"/>
  <c r="M22" i="22"/>
  <c r="M13" i="22"/>
  <c r="M55" i="22"/>
  <c r="M58" i="22"/>
  <c r="M71" i="22"/>
  <c r="M91" i="22"/>
  <c r="M26" i="22"/>
  <c r="M61" i="22"/>
  <c r="M19" i="22"/>
  <c r="M92" i="22"/>
  <c r="M57" i="22"/>
  <c r="M20" i="22"/>
  <c r="M75" i="22"/>
  <c r="M86" i="22"/>
  <c r="M65" i="22"/>
  <c r="M59" i="22"/>
  <c r="M33" i="22"/>
  <c r="M15" i="22"/>
  <c r="M25" i="22"/>
  <c r="M82" i="22"/>
  <c r="M67" i="22"/>
  <c r="M68" i="22"/>
  <c r="M24" i="22"/>
  <c r="M64" i="22"/>
  <c r="M10" i="22"/>
  <c r="M81" i="22"/>
  <c r="M49" i="22"/>
  <c r="M83" i="22"/>
  <c r="M84" i="22"/>
  <c r="M36" i="22"/>
  <c r="M9" i="22"/>
  <c r="M39" i="22"/>
  <c r="M8" i="22" l="1"/>
  <c r="M6" i="22"/>
  <c r="N93" i="22"/>
  <c r="M44" i="22"/>
  <c r="C27" i="29"/>
  <c r="M93" i="22" l="1"/>
</calcChain>
</file>

<file path=xl/sharedStrings.xml><?xml version="1.0" encoding="utf-8"?>
<sst xmlns="http://schemas.openxmlformats.org/spreadsheetml/2006/main" count="877" uniqueCount="146">
  <si>
    <t>Prepared for:</t>
  </si>
  <si>
    <t>Tab with link</t>
  </si>
  <si>
    <t>Description</t>
  </si>
  <si>
    <t>MN Impacts 2024</t>
  </si>
  <si>
    <t>2024 Minnesota county impacts (spending [direct and total], employment, labor income, state taxes, and local taxes)</t>
  </si>
  <si>
    <t>MN Impacts 2023</t>
  </si>
  <si>
    <t>2023 Minnesota county impacts (spending [direct and total], employment, labor income, state taxes, and local taxes)</t>
  </si>
  <si>
    <t>MN County Spend by Industry 2024</t>
  </si>
  <si>
    <t>2024 Direct visitor spending by county and spending category (lodging, food &amp; beverage, recreation, retail, transportation, second home, and total)</t>
  </si>
  <si>
    <t>MN County Spend by Industry 2023</t>
  </si>
  <si>
    <t>2023 Direct visitor spending by county and spending category (lodging, food &amp; beverage, recreation, retail, transportation, second home, and total)</t>
  </si>
  <si>
    <t>MN County Spend by Industry 2022</t>
  </si>
  <si>
    <t>2022 Direct visitor spending by county and spending category (lodging, food &amp; beverage, recreation, retail, transportation, second home, and total)</t>
  </si>
  <si>
    <t>MN County Spend by Industry 2021</t>
  </si>
  <si>
    <t>2021 Direct visitor spending by county and spending category (lodging, food &amp; beverage, recreation, retail, transportation, second home, and total)</t>
  </si>
  <si>
    <t>MN County Spend by Industry 2020</t>
  </si>
  <si>
    <t>2020 Direct visitor spending by county and spending category (lodging, food &amp; beverage, recreation, retail, transportation, second home, and total)</t>
  </si>
  <si>
    <t>MN County Spend by Industry 2019</t>
  </si>
  <si>
    <t>2019 Direct visitor spending by county and spending category (lodging, food &amp; beverage, recreation, retail, transportation, second home, and total)</t>
  </si>
  <si>
    <t>MN County Lookup</t>
  </si>
  <si>
    <t xml:space="preserve">Direct visitor spending and impact by year and cateogry - single county view </t>
  </si>
  <si>
    <t>Return to Index</t>
  </si>
  <si>
    <t>Minnesota - All Counties - 2024</t>
  </si>
  <si>
    <t>County</t>
  </si>
  <si>
    <t>Spending
($ Millions)</t>
  </si>
  <si>
    <t>Employment</t>
  </si>
  <si>
    <t>Labor Income
 ($ Millions)</t>
  </si>
  <si>
    <t>State Taxes
($ Millions)</t>
  </si>
  <si>
    <t>Local Taxes
($ Millions)</t>
  </si>
  <si>
    <t>Direct</t>
  </si>
  <si>
    <t>Indirect + Induced</t>
  </si>
  <si>
    <t>Total</t>
  </si>
  <si>
    <t>Aitkin County</t>
  </si>
  <si>
    <t>Anoka County</t>
  </si>
  <si>
    <t>Becker County</t>
  </si>
  <si>
    <t>Beltrami County</t>
  </si>
  <si>
    <t>Benton County</t>
  </si>
  <si>
    <t>Big Stone County</t>
  </si>
  <si>
    <t>Blue Earth County</t>
  </si>
  <si>
    <t>Brown County</t>
  </si>
  <si>
    <t>Carlton County</t>
  </si>
  <si>
    <t>Carver County</t>
  </si>
  <si>
    <t>Cass County</t>
  </si>
  <si>
    <t>Chippewa County</t>
  </si>
  <si>
    <t>Chisago County</t>
  </si>
  <si>
    <t>Clay County</t>
  </si>
  <si>
    <t>Clearwater County</t>
  </si>
  <si>
    <t>Cook County</t>
  </si>
  <si>
    <t>Cottonwood County</t>
  </si>
  <si>
    <t>Crow Wing County</t>
  </si>
  <si>
    <t>Dakota County</t>
  </si>
  <si>
    <t>Dodge County</t>
  </si>
  <si>
    <t>Douglas County</t>
  </si>
  <si>
    <t>Faribault County</t>
  </si>
  <si>
    <t>Fillmore County</t>
  </si>
  <si>
    <t>Freeborn County</t>
  </si>
  <si>
    <t>Goodhue County</t>
  </si>
  <si>
    <t>Grant County</t>
  </si>
  <si>
    <t>Hennepin County</t>
  </si>
  <si>
    <t>Houston County</t>
  </si>
  <si>
    <t>Hubbard County</t>
  </si>
  <si>
    <t>Isanti County</t>
  </si>
  <si>
    <t>Itasca County</t>
  </si>
  <si>
    <t>Jackson County</t>
  </si>
  <si>
    <t>Kanabec County</t>
  </si>
  <si>
    <t>Kandiyohi County</t>
  </si>
  <si>
    <t>Kittson County</t>
  </si>
  <si>
    <t>Koochiching County</t>
  </si>
  <si>
    <t>Lac qui Parle County</t>
  </si>
  <si>
    <t>Lake County</t>
  </si>
  <si>
    <t>Lake of the Woods County</t>
  </si>
  <si>
    <t>Le Sueur County</t>
  </si>
  <si>
    <t>Lincoln County</t>
  </si>
  <si>
    <t>Lyon County</t>
  </si>
  <si>
    <t>McLeod County</t>
  </si>
  <si>
    <t>Mahnomen County</t>
  </si>
  <si>
    <t>Marshall County</t>
  </si>
  <si>
    <t>Martin County</t>
  </si>
  <si>
    <t>Meeker County</t>
  </si>
  <si>
    <t>Mille Lacs County</t>
  </si>
  <si>
    <t>Morrison County</t>
  </si>
  <si>
    <t>Mower County</t>
  </si>
  <si>
    <t>Murray County</t>
  </si>
  <si>
    <t>Nicollet County</t>
  </si>
  <si>
    <t>Nobles County</t>
  </si>
  <si>
    <t>Norman County</t>
  </si>
  <si>
    <t>Olmsted County</t>
  </si>
  <si>
    <t>Otter Tail County</t>
  </si>
  <si>
    <t>Pennington County</t>
  </si>
  <si>
    <t>Pine County</t>
  </si>
  <si>
    <t>Pipestone County</t>
  </si>
  <si>
    <t>Polk County</t>
  </si>
  <si>
    <t>Pope County</t>
  </si>
  <si>
    <t>Ramsey County</t>
  </si>
  <si>
    <t>Red Lake County</t>
  </si>
  <si>
    <t>Redwood County</t>
  </si>
  <si>
    <t>Renville County</t>
  </si>
  <si>
    <t>Rice County</t>
  </si>
  <si>
    <t>Rock County</t>
  </si>
  <si>
    <t>Roseau County</t>
  </si>
  <si>
    <t>Saint Louis County</t>
  </si>
  <si>
    <t>Scott County</t>
  </si>
  <si>
    <t>Sherburne County</t>
  </si>
  <si>
    <t>Sibley County</t>
  </si>
  <si>
    <t>Stearns County</t>
  </si>
  <si>
    <t>Steele County</t>
  </si>
  <si>
    <t>Stevens County</t>
  </si>
  <si>
    <t>Swift County</t>
  </si>
  <si>
    <t>Todd County</t>
  </si>
  <si>
    <t>Traverse County</t>
  </si>
  <si>
    <t>Wabasha County</t>
  </si>
  <si>
    <t>Wadena County</t>
  </si>
  <si>
    <t>Waseca County</t>
  </si>
  <si>
    <t>Washington County</t>
  </si>
  <si>
    <t>Watonwan County</t>
  </si>
  <si>
    <t>Wilkin County</t>
  </si>
  <si>
    <t>Winona County</t>
  </si>
  <si>
    <t>Wright County</t>
  </si>
  <si>
    <t>Yellow Medicine County</t>
  </si>
  <si>
    <t>Minnesota Total</t>
  </si>
  <si>
    <t>Minnesota - All Counties - 2023</t>
  </si>
  <si>
    <t>Minnesota - All Counties</t>
  </si>
  <si>
    <t>Visitor Spending, 2024 (millions)</t>
  </si>
  <si>
    <t>Share of State</t>
  </si>
  <si>
    <t>Lodging</t>
  </si>
  <si>
    <t>F&amp;B</t>
  </si>
  <si>
    <t>Recreation</t>
  </si>
  <si>
    <t>Retail</t>
  </si>
  <si>
    <t>Transport*</t>
  </si>
  <si>
    <t>Second Homes</t>
  </si>
  <si>
    <t>*Transportation spending includes both ground and air transportation</t>
  </si>
  <si>
    <t>Visitor Spending, 2023 (millions)</t>
  </si>
  <si>
    <t>Geography</t>
  </si>
  <si>
    <t>Impact</t>
  </si>
  <si>
    <t>Year</t>
  </si>
  <si>
    <t>2024
Growth</t>
  </si>
  <si>
    <t>Visitor Spending ($ millions)</t>
  </si>
  <si>
    <t>Lodging*</t>
  </si>
  <si>
    <t>Food and Beverage (F&amp;B)</t>
  </si>
  <si>
    <t>Transportation**</t>
  </si>
  <si>
    <t>*Lodging spending includes second-home spending</t>
  </si>
  <si>
    <t>**Transportation spending includes both ground and air transportation</t>
  </si>
  <si>
    <t>Employment (number of jobs)</t>
  </si>
  <si>
    <t>Income ($ millions)</t>
  </si>
  <si>
    <t>State Tax Revenue ($ millions)</t>
  </si>
  <si>
    <t>Local Tax Revenue ($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</si>
</sst>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,,"/>
    <numFmt numFmtId="166" formatCode="&quot;$&quot;#,##0.0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9"/>
      <name val="Segoe UI"/>
      <family val="2"/>
    </font>
    <font>
      <b/>
      <sz val="10"/>
      <name val="Segoe UI"/>
      <family val="2"/>
    </font>
    <font>
      <b/>
      <sz val="10"/>
      <color indexed="9"/>
      <name val="Segoe UI"/>
      <family val="2"/>
    </font>
    <font>
      <sz val="10"/>
      <color theme="1"/>
      <name val="Segoe UI"/>
      <family val="2"/>
    </font>
    <font>
      <b/>
      <sz val="10"/>
      <color rgb="FF000000"/>
      <name val="Segoe UI"/>
      <family val="2"/>
    </font>
    <font>
      <u/>
      <sz val="10"/>
      <color theme="10"/>
      <name val="Segoe UI"/>
      <family val="2"/>
    </font>
    <font>
      <b/>
      <sz val="10"/>
      <color theme="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469"/>
        <bgColor indexed="64"/>
      </patternFill>
    </fill>
    <fill>
      <patternFill patternType="solid">
        <fgColor rgb="FF7B7C77"/>
        <bgColor indexed="64"/>
      </patternFill>
    </fill>
    <fill>
      <patternFill patternType="solid">
        <fgColor rgb="FFD0CDC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11" fillId="0" borderId="0" xfId="11" applyFont="1"/>
    <xf numFmtId="0" fontId="12" fillId="4" borderId="10" xfId="3" applyFont="1" applyFill="1" applyBorder="1" applyAlignment="1">
      <alignment horizontal="center" vertical="center" wrapText="1"/>
    </xf>
    <xf numFmtId="8" fontId="9" fillId="2" borderId="9" xfId="1" applyNumberFormat="1" applyFont="1" applyFill="1" applyBorder="1"/>
    <xf numFmtId="8" fontId="9" fillId="2" borderId="8" xfId="1" applyNumberFormat="1" applyFont="1" applyFill="1" applyBorder="1"/>
    <xf numFmtId="8" fontId="9" fillId="5" borderId="8" xfId="1" applyNumberFormat="1" applyFont="1" applyFill="1" applyBorder="1"/>
    <xf numFmtId="0" fontId="14" fillId="0" borderId="0" xfId="0" applyFont="1"/>
    <xf numFmtId="0" fontId="15" fillId="0" borderId="16" xfId="0" applyFont="1" applyBorder="1"/>
    <xf numFmtId="0" fontId="13" fillId="0" borderId="0" xfId="3" applyFont="1"/>
    <xf numFmtId="9" fontId="13" fillId="0" borderId="0" xfId="2" applyFont="1"/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8" fontId="9" fillId="0" borderId="0" xfId="1" applyNumberFormat="1" applyFont="1" applyFill="1" applyBorder="1"/>
    <xf numFmtId="0" fontId="14" fillId="0" borderId="0" xfId="0" applyFont="1" applyFill="1" applyBorder="1"/>
    <xf numFmtId="0" fontId="16" fillId="0" borderId="0" xfId="0" applyFont="1"/>
    <xf numFmtId="8" fontId="10" fillId="2" borderId="10" xfId="0" applyNumberFormat="1" applyFont="1" applyFill="1" applyBorder="1" applyAlignment="1">
      <alignment horizontal="left" vertical="center" wrapText="1"/>
    </xf>
    <xf numFmtId="165" fontId="14" fillId="0" borderId="0" xfId="0" applyNumberFormat="1" applyFont="1"/>
    <xf numFmtId="164" fontId="9" fillId="2" borderId="9" xfId="2" applyNumberFormat="1" applyFont="1" applyFill="1" applyBorder="1" applyAlignment="1">
      <alignment horizontal="right" indent="1"/>
    </xf>
    <xf numFmtId="164" fontId="9" fillId="0" borderId="0" xfId="1" applyNumberFormat="1" applyFont="1" applyFill="1" applyBorder="1"/>
    <xf numFmtId="166" fontId="9" fillId="2" borderId="0" xfId="1" applyNumberFormat="1" applyFont="1" applyFill="1" applyBorder="1" applyAlignment="1">
      <alignment horizontal="right" indent="1"/>
    </xf>
    <xf numFmtId="166" fontId="9" fillId="6" borderId="0" xfId="1" applyNumberFormat="1" applyFont="1" applyFill="1" applyBorder="1" applyAlignment="1">
      <alignment horizontal="right" indent="1"/>
    </xf>
    <xf numFmtId="166" fontId="9" fillId="2" borderId="11" xfId="1" applyNumberFormat="1" applyFont="1" applyFill="1" applyBorder="1" applyAlignment="1">
      <alignment horizontal="right" indent="1"/>
    </xf>
    <xf numFmtId="166" fontId="17" fillId="0" borderId="12" xfId="0" applyNumberFormat="1" applyFont="1" applyBorder="1"/>
    <xf numFmtId="166" fontId="9" fillId="2" borderId="5" xfId="1" applyNumberFormat="1" applyFont="1" applyFill="1" applyBorder="1" applyAlignment="1">
      <alignment horizontal="right" indent="1"/>
    </xf>
    <xf numFmtId="166" fontId="9" fillId="2" borderId="12" xfId="1" applyNumberFormat="1" applyFont="1" applyFill="1" applyBorder="1" applyAlignment="1">
      <alignment horizontal="right" indent="1"/>
    </xf>
    <xf numFmtId="164" fontId="17" fillId="0" borderId="10" xfId="2" applyNumberFormat="1" applyFont="1" applyBorder="1"/>
    <xf numFmtId="164" fontId="9" fillId="2" borderId="8" xfId="2" applyNumberFormat="1" applyFont="1" applyFill="1" applyBorder="1" applyAlignment="1">
      <alignment horizontal="right" indent="1"/>
    </xf>
    <xf numFmtId="164" fontId="9" fillId="6" borderId="8" xfId="2" applyNumberFormat="1" applyFont="1" applyFill="1" applyBorder="1" applyAlignment="1">
      <alignment horizontal="right" indent="1"/>
    </xf>
    <xf numFmtId="164" fontId="9" fillId="2" borderId="18" xfId="2" applyNumberFormat="1" applyFont="1" applyFill="1" applyBorder="1" applyAlignment="1">
      <alignment horizontal="right" indent="1"/>
    </xf>
    <xf numFmtId="166" fontId="17" fillId="0" borderId="13" xfId="0" applyNumberFormat="1" applyFont="1" applyBorder="1"/>
    <xf numFmtId="166" fontId="17" fillId="0" borderId="6" xfId="0" applyNumberFormat="1" applyFont="1" applyBorder="1"/>
    <xf numFmtId="166" fontId="17" fillId="0" borderId="7" xfId="0" applyNumberFormat="1" applyFont="1" applyBorder="1"/>
    <xf numFmtId="3" fontId="17" fillId="0" borderId="13" xfId="0" applyNumberFormat="1" applyFont="1" applyBorder="1"/>
    <xf numFmtId="3" fontId="17" fillId="0" borderId="6" xfId="0" applyNumberFormat="1" applyFont="1" applyBorder="1"/>
    <xf numFmtId="3" fontId="17" fillId="0" borderId="7" xfId="0" applyNumberFormat="1" applyFont="1" applyBorder="1"/>
    <xf numFmtId="166" fontId="9" fillId="2" borderId="1" xfId="1" applyNumberFormat="1" applyFont="1" applyFill="1" applyBorder="1" applyAlignment="1">
      <alignment horizontal="right" indent="1"/>
    </xf>
    <xf numFmtId="166" fontId="9" fillId="2" borderId="2" xfId="1" applyNumberFormat="1" applyFont="1" applyFill="1" applyBorder="1" applyAlignment="1">
      <alignment horizontal="right" indent="1"/>
    </xf>
    <xf numFmtId="166" fontId="9" fillId="2" borderId="3" xfId="1" applyNumberFormat="1" applyFont="1" applyFill="1" applyBorder="1" applyAlignment="1">
      <alignment horizontal="right" indent="1"/>
    </xf>
    <xf numFmtId="166" fontId="9" fillId="2" borderId="4" xfId="1" applyNumberFormat="1" applyFont="1" applyFill="1" applyBorder="1" applyAlignment="1">
      <alignment horizontal="right" indent="1"/>
    </xf>
    <xf numFmtId="166" fontId="9" fillId="6" borderId="5" xfId="1" applyNumberFormat="1" applyFont="1" applyFill="1" applyBorder="1" applyAlignment="1">
      <alignment horizontal="right" indent="1"/>
    </xf>
    <xf numFmtId="166" fontId="9" fillId="6" borderId="4" xfId="1" applyNumberFormat="1" applyFont="1" applyFill="1" applyBorder="1" applyAlignment="1">
      <alignment horizontal="right" indent="1"/>
    </xf>
    <xf numFmtId="166" fontId="9" fillId="2" borderId="15" xfId="1" applyNumberFormat="1" applyFont="1" applyFill="1" applyBorder="1" applyAlignment="1">
      <alignment horizontal="right" indent="1"/>
    </xf>
    <xf numFmtId="3" fontId="9" fillId="2" borderId="1" xfId="1" applyNumberFormat="1" applyFont="1" applyFill="1" applyBorder="1" applyAlignment="1">
      <alignment horizontal="right" indent="1"/>
    </xf>
    <xf numFmtId="3" fontId="9" fillId="2" borderId="2" xfId="1" applyNumberFormat="1" applyFont="1" applyFill="1" applyBorder="1" applyAlignment="1">
      <alignment horizontal="right" indent="1"/>
    </xf>
    <xf numFmtId="3" fontId="9" fillId="2" borderId="3" xfId="1" applyNumberFormat="1" applyFont="1" applyFill="1" applyBorder="1" applyAlignment="1">
      <alignment horizontal="right" indent="1"/>
    </xf>
    <xf numFmtId="3" fontId="9" fillId="2" borderId="5" xfId="1" applyNumberFormat="1" applyFont="1" applyFill="1" applyBorder="1" applyAlignment="1">
      <alignment horizontal="right" indent="1"/>
    </xf>
    <xf numFmtId="3" fontId="9" fillId="2" borderId="0" xfId="1" applyNumberFormat="1" applyFont="1" applyFill="1" applyBorder="1" applyAlignment="1">
      <alignment horizontal="right" indent="1"/>
    </xf>
    <xf numFmtId="3" fontId="9" fillId="2" borderId="4" xfId="1" applyNumberFormat="1" applyFont="1" applyFill="1" applyBorder="1" applyAlignment="1">
      <alignment horizontal="right" indent="1"/>
    </xf>
    <xf numFmtId="3" fontId="9" fillId="6" borderId="5" xfId="1" applyNumberFormat="1" applyFont="1" applyFill="1" applyBorder="1" applyAlignment="1">
      <alignment horizontal="right" indent="1"/>
    </xf>
    <xf numFmtId="3" fontId="9" fillId="6" borderId="0" xfId="1" applyNumberFormat="1" applyFont="1" applyFill="1" applyBorder="1" applyAlignment="1">
      <alignment horizontal="right" indent="1"/>
    </xf>
    <xf numFmtId="3" fontId="9" fillId="6" borderId="4" xfId="1" applyNumberFormat="1" applyFont="1" applyFill="1" applyBorder="1" applyAlignment="1">
      <alignment horizontal="right" indent="1"/>
    </xf>
    <xf numFmtId="3" fontId="9" fillId="2" borderId="11" xfId="1" applyNumberFormat="1" applyFont="1" applyFill="1" applyBorder="1" applyAlignment="1">
      <alignment horizontal="right" indent="1"/>
    </xf>
    <xf numFmtId="3" fontId="9" fillId="2" borderId="12" xfId="1" applyNumberFormat="1" applyFont="1" applyFill="1" applyBorder="1" applyAlignment="1">
      <alignment horizontal="right" indent="1"/>
    </xf>
    <xf numFmtId="3" fontId="9" fillId="2" borderId="15" xfId="1" applyNumberFormat="1" applyFont="1" applyFill="1" applyBorder="1" applyAlignment="1">
      <alignment horizontal="right" indent="1"/>
    </xf>
    <xf numFmtId="8" fontId="9" fillId="2" borderId="8" xfId="1" applyNumberFormat="1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8" fontId="17" fillId="6" borderId="9" xfId="1" applyNumberFormat="1" applyFont="1" applyFill="1" applyBorder="1"/>
    <xf numFmtId="0" fontId="17" fillId="6" borderId="8" xfId="0" applyFont="1" applyFill="1" applyBorder="1" applyAlignment="1">
      <alignment horizontal="left"/>
    </xf>
    <xf numFmtId="0" fontId="11" fillId="0" borderId="9" xfId="11" applyFont="1" applyBorder="1"/>
    <xf numFmtId="0" fontId="14" fillId="0" borderId="18" xfId="0" applyFont="1" applyBorder="1"/>
    <xf numFmtId="0" fontId="15" fillId="6" borderId="9" xfId="0" applyFont="1" applyFill="1" applyBorder="1"/>
    <xf numFmtId="0" fontId="0" fillId="0" borderId="18" xfId="0" applyBorder="1" applyAlignment="1">
      <alignment horizontal="left" indent="1"/>
    </xf>
    <xf numFmtId="166" fontId="17" fillId="6" borderId="1" xfId="1" applyNumberFormat="1" applyFont="1" applyFill="1" applyBorder="1" applyAlignment="1">
      <alignment horizontal="right" indent="1"/>
    </xf>
    <xf numFmtId="166" fontId="17" fillId="6" borderId="2" xfId="1" applyNumberFormat="1" applyFont="1" applyFill="1" applyBorder="1" applyAlignment="1">
      <alignment horizontal="right" indent="1"/>
    </xf>
    <xf numFmtId="166" fontId="17" fillId="6" borderId="3" xfId="1" applyNumberFormat="1" applyFont="1" applyFill="1" applyBorder="1" applyAlignment="1">
      <alignment horizontal="right" indent="1"/>
    </xf>
    <xf numFmtId="164" fontId="17" fillId="6" borderId="9" xfId="2" applyNumberFormat="1" applyFont="1" applyFill="1" applyBorder="1" applyAlignment="1">
      <alignment horizontal="right" indent="1"/>
    </xf>
    <xf numFmtId="0" fontId="0" fillId="6" borderId="4" xfId="0" applyFill="1" applyBorder="1"/>
    <xf numFmtId="0" fontId="9" fillId="2" borderId="8" xfId="0" applyFont="1" applyFill="1" applyBorder="1" applyAlignment="1">
      <alignment horizontal="left" indent="1"/>
    </xf>
    <xf numFmtId="0" fontId="9" fillId="2" borderId="18" xfId="0" applyFont="1" applyFill="1" applyBorder="1" applyAlignment="1">
      <alignment horizontal="left" indent="1"/>
    </xf>
    <xf numFmtId="0" fontId="5" fillId="0" borderId="0" xfId="11"/>
    <xf numFmtId="166" fontId="17" fillId="6" borderId="0" xfId="1" applyNumberFormat="1" applyFont="1" applyFill="1" applyBorder="1" applyAlignment="1">
      <alignment horizontal="right" indent="1"/>
    </xf>
    <xf numFmtId="3" fontId="9" fillId="2" borderId="8" xfId="1" applyNumberFormat="1" applyFont="1" applyFill="1" applyBorder="1" applyAlignment="1">
      <alignment horizontal="right" indent="1"/>
    </xf>
    <xf numFmtId="0" fontId="0" fillId="6" borderId="8" xfId="0" applyFill="1" applyBorder="1"/>
    <xf numFmtId="166" fontId="9" fillId="2" borderId="8" xfId="1" applyNumberFormat="1" applyFont="1" applyFill="1" applyBorder="1" applyAlignment="1">
      <alignment horizontal="right" indent="1"/>
    </xf>
    <xf numFmtId="166" fontId="9" fillId="2" borderId="18" xfId="1" applyNumberFormat="1" applyFont="1" applyFill="1" applyBorder="1" applyAlignment="1">
      <alignment horizontal="right" indent="1"/>
    </xf>
    <xf numFmtId="0" fontId="18" fillId="6" borderId="9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166" fontId="13" fillId="0" borderId="0" xfId="3" applyNumberFormat="1" applyFont="1"/>
    <xf numFmtId="0" fontId="8" fillId="4" borderId="10" xfId="3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 vertical="center" wrapText="1"/>
    </xf>
    <xf numFmtId="0" fontId="6" fillId="3" borderId="17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12">
    <cellStyle name="Comma 2" xfId="4" xr:uid="{54724FC9-98D9-4E69-A754-08014B854602}"/>
    <cellStyle name="Currency" xfId="1" builtinId="4"/>
    <cellStyle name="Currency 2" xfId="6" xr:uid="{2E8CC4AC-FAB7-4248-9FCA-F0D389062D6D}"/>
    <cellStyle name="Currency 2 2" xfId="9" xr:uid="{B71C7DC1-115D-4548-8573-33CBC9E31A97}"/>
    <cellStyle name="Hyperlink" xfId="11" builtinId="8"/>
    <cellStyle name="Normal" xfId="0" builtinId="0"/>
    <cellStyle name="Normal 2" xfId="3" xr:uid="{73CB3262-6D03-4EFA-9F74-AB2EBBF3643A}"/>
    <cellStyle name="Normal 2 2" xfId="7" xr:uid="{60C00476-4724-4184-AC31-86C998182493}"/>
    <cellStyle name="Normal 3" xfId="8" xr:uid="{0A98AA30-B123-4841-9F76-DC63779D6FB4}"/>
    <cellStyle name="Percent" xfId="2" builtinId="5"/>
    <cellStyle name="Percent 2" xfId="5" xr:uid="{860757D3-EA31-4F73-AAC7-9D69AD8EE83E}"/>
    <cellStyle name="Percent 2 2" xfId="10" xr:uid="{DAC22594-B1AD-4CEF-9954-B61B1F2615E1}"/>
  </cellStyles>
  <dxfs count="0"/>
  <tableStyles count="0" defaultTableStyle="TableStyleMedium2" defaultPivotStyle="PivotStyleLight16"/>
  <colors>
    <mruColors>
      <color rgb="FF3A70AE"/>
      <color rgb="FFD0CDC9"/>
      <color rgb="FF0096CA"/>
      <color rgb="FF7B7C77"/>
      <color rgb="FF00ADDC"/>
      <color rgb="FF003469"/>
      <color rgb="FFD9D9D9"/>
      <color rgb="FFD0CECE"/>
      <color rgb="FF92B3C4"/>
      <color rgb="FF92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463550</xdr:colOff>
      <xdr:row>2</xdr:row>
      <xdr:rowOff>25401</xdr:rowOff>
    </xdr:from>
    <xdr:to>
      <xdr:col>7</xdr:col>
      <xdr:colOff>361950</xdr:colOff>
      <xdr:row>5</xdr:row>
      <xdr:rowOff>110692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C4146C-1347-E8B3-C19A-AE19C130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381001"/>
          <a:ext cx="2336800" cy="713941"/>
        </a:xfrm>
        <a:prstGeom prst="rect">
          <a:avLst/>
        </a:prstGeom>
      </xdr:spPr>
    </xdr:pic>
    <xdr:clientData/>
  </xdr:twoCellAnchor>
  <xdr:twoCellAnchor editAs="oneCell">
    <xdr:from>
      <xdr:col>1</xdr:col>
      <xdr:colOff>1003300</xdr:colOff>
      <xdr:row>1</xdr:row>
      <xdr:rowOff>161925</xdr:rowOff>
    </xdr:from>
    <xdr:to>
      <xdr:col>2</xdr:col>
      <xdr:colOff>1778189</xdr:colOff>
      <xdr:row>4</xdr:row>
      <xdr:rowOff>31108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2C2661-9ACE-413E-8C1A-CEAB6A9D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0475" y="371475"/>
          <a:ext cx="3289489" cy="497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E Colors">
      <a:dk1>
        <a:srgbClr val="000000"/>
      </a:dk1>
      <a:lt1>
        <a:sysClr val="window" lastClr="FFFFFF"/>
      </a:lt1>
      <a:dk2>
        <a:srgbClr val="003469"/>
      </a:dk2>
      <a:lt2>
        <a:srgbClr val="EEECE1"/>
      </a:lt2>
      <a:accent1>
        <a:srgbClr val="275A96"/>
      </a:accent1>
      <a:accent2>
        <a:srgbClr val="0083BB"/>
      </a:accent2>
      <a:accent3>
        <a:srgbClr val="00ADDC"/>
      </a:accent3>
      <a:accent4>
        <a:srgbClr val="71CFEB"/>
      </a:accent4>
      <a:accent5>
        <a:srgbClr val="ADE0F2"/>
      </a:accent5>
      <a:accent6>
        <a:srgbClr val="7B7C77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FE8F-4A91-4F0C-8791-06A0DC668396}">
  <dimension ref="A1:C18"/>
  <sheetViews>
    <sheetView showGridLines="0" tabSelected="1" workbookViewId="0">
      <selection activeCell="H26" sqref="H26"/>
    </sheetView>
  </sheetViews>
  <sheetFormatPr defaultColWidth="8.7109375" defaultRowHeight="16.5"/>
  <cols>
    <col min="1" max="1" width="3.85546875" style="6" customWidth="1"/>
    <col min="2" max="2" width="37.7109375" style="6" customWidth="1"/>
    <col min="3" max="3" width="34.5703125" style="6" customWidth="1"/>
    <col min="4" max="16384" width="8.7109375" style="6"/>
  </cols>
  <sheetData>
    <row r="1" spans="1:3">
      <c r="A1" s="8"/>
    </row>
    <row r="3" spans="1:3">
      <c r="B3" s="6" t="s">
        <v>0</v>
      </c>
    </row>
    <row r="9" spans="1:3">
      <c r="B9" s="7" t="s">
        <v>1</v>
      </c>
      <c r="C9" s="7" t="s">
        <v>2</v>
      </c>
    </row>
    <row r="10" spans="1:3">
      <c r="B10" s="69" t="s">
        <v>3</v>
      </c>
      <c r="C10" s="14" t="s">
        <v>4</v>
      </c>
    </row>
    <row r="11" spans="1:3">
      <c r="B11" s="1" t="s">
        <v>5</v>
      </c>
      <c r="C11" s="14" t="s">
        <v>6</v>
      </c>
    </row>
    <row r="12" spans="1:3">
      <c r="B12" s="69" t="s">
        <v>7</v>
      </c>
      <c r="C12" s="14" t="s">
        <v>8</v>
      </c>
    </row>
    <row r="13" spans="1:3">
      <c r="B13" s="1" t="s">
        <v>9</v>
      </c>
      <c r="C13" s="14" t="s">
        <v>10</v>
      </c>
    </row>
    <row r="14" spans="1:3">
      <c r="B14" s="1" t="s">
        <v>11</v>
      </c>
      <c r="C14" s="14" t="s">
        <v>12</v>
      </c>
    </row>
    <row r="15" spans="1:3">
      <c r="B15" s="1" t="s">
        <v>13</v>
      </c>
      <c r="C15" s="14" t="s">
        <v>14</v>
      </c>
    </row>
    <row r="16" spans="1:3">
      <c r="B16" s="1" t="s">
        <v>15</v>
      </c>
      <c r="C16" s="14" t="s">
        <v>16</v>
      </c>
    </row>
    <row r="17" spans="2:3">
      <c r="B17" s="1" t="s">
        <v>17</v>
      </c>
      <c r="C17" s="14" t="s">
        <v>18</v>
      </c>
    </row>
    <row r="18" spans="2:3">
      <c r="B18" s="1" t="s">
        <v>19</v>
      </c>
      <c r="C18" s="14" t="s">
        <v>20</v>
      </c>
    </row>
  </sheetData>
  <phoneticPr fontId="4" type="noConversion"/>
  <hyperlinks>
    <hyperlink ref="B11" location="'MN Impacts ''23'!A1" display="MN Impacts 2023" xr:uid="{BCAB5212-95D1-4832-B239-A233F30D8F15}"/>
    <hyperlink ref="B13" location="'MN County Spend by Industry ''23'!A1" display="MN County Spend by Industry 2023" xr:uid="{FC2A6771-C280-4DFA-B70A-AD5ACF8920E2}"/>
    <hyperlink ref="B14" location="'MN County Spend by Industry ''22'!A1" display="MN County Spend by Industry 2022" xr:uid="{40095DEC-B93B-4EA6-ABE7-23CA5D9B0C80}"/>
    <hyperlink ref="B15" location="'MN County Spend by Industry ''21'!A1" display="MN County Spend by Industry 2021" xr:uid="{7757954A-6162-41D8-BDB8-26EBFD69B4D9}"/>
    <hyperlink ref="B16" location="'MN County Spend by Industry ''20'!A1" display="MN County Spend by Industry 2020" xr:uid="{05058F57-91C3-4A64-ACCB-F958D0E21FBE}"/>
    <hyperlink ref="B17" location="'MN County Spend by Industry ''19'!A1" display="MN County Spend by Industry 2019" xr:uid="{8E32F169-4FE9-4F50-942B-E6FDF6AF6512}"/>
    <hyperlink ref="B18" location="'MN County Lookup'!A1" display="MN County Lookup" xr:uid="{551CEE56-A621-453F-80F6-B070077A78D7}"/>
    <hyperlink ref="B12" location="'MN County Spend by Industry ''24'!A1" display="MN County Spend by Industry 2024" xr:uid="{DB53F244-8504-46E8-9E33-9EC6E88C5463}"/>
    <hyperlink ref="B10" location="'MN Impacts ''24'!A1" display="MN Impacts 2024" xr:uid="{949F2CFE-C8BA-4EEC-ADB4-90F49BA8189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1035-85C1-4229-AEC3-D94D6382AA91}">
  <sheetPr>
    <tabColor rgb="FF003469"/>
  </sheetPr>
  <dimension ref="B1:M93"/>
  <sheetViews>
    <sheetView showGridLines="0" zoomScaleNormal="100" workbookViewId="0">
      <selection activeCell="L7" sqref="L7"/>
    </sheetView>
  </sheetViews>
  <sheetFormatPr defaultColWidth="8.7109375" defaultRowHeight="16.5"/>
  <cols>
    <col min="1" max="1" width="8.7109375" style="6"/>
    <col min="2" max="2" width="32.28515625" style="6" bestFit="1" customWidth="1"/>
    <col min="3" max="10" width="11.7109375" style="6" customWidth="1"/>
    <col min="11" max="11" width="10.85546875" style="6" customWidth="1"/>
    <col min="12" max="12" width="26.42578125" style="6" bestFit="1" customWidth="1"/>
    <col min="13" max="13" width="16" style="6" bestFit="1" customWidth="1"/>
    <col min="14" max="16384" width="8.7109375" style="6"/>
  </cols>
  <sheetData>
    <row r="1" spans="2:13" ht="17.25" thickBot="1">
      <c r="L1" s="58" t="s">
        <v>21</v>
      </c>
    </row>
    <row r="2" spans="2:13" ht="14.45" customHeight="1">
      <c r="B2" s="89" t="str">
        <f>"Minnesota"&amp;" - "&amp;$L$3</f>
        <v>Minnesota - Aitkin County</v>
      </c>
      <c r="C2" s="90"/>
      <c r="D2" s="90"/>
      <c r="E2" s="90"/>
      <c r="F2" s="90"/>
      <c r="G2" s="90"/>
      <c r="H2" s="90"/>
      <c r="I2" s="90"/>
      <c r="J2"/>
      <c r="K2"/>
      <c r="L2" s="60" t="s">
        <v>132</v>
      </c>
    </row>
    <row r="3" spans="2:13" ht="15" customHeight="1" thickBot="1">
      <c r="B3" s="92"/>
      <c r="C3" s="93"/>
      <c r="D3" s="93"/>
      <c r="E3" s="93"/>
      <c r="F3" s="93"/>
      <c r="G3" s="93"/>
      <c r="H3" s="93"/>
      <c r="I3" s="93"/>
      <c r="J3"/>
      <c r="K3"/>
      <c r="L3" s="59" t="s">
        <v>32</v>
      </c>
    </row>
    <row r="4" spans="2:13" ht="27.6" customHeight="1" thickBot="1">
      <c r="B4" s="95" t="s">
        <v>133</v>
      </c>
      <c r="C4" s="99" t="s">
        <v>134</v>
      </c>
      <c r="D4" s="104"/>
      <c r="E4" s="104"/>
      <c r="F4" s="104"/>
      <c r="G4" s="104"/>
      <c r="H4" s="100"/>
      <c r="I4" s="96" t="s">
        <v>135</v>
      </c>
      <c r="J4"/>
      <c r="K4"/>
      <c r="L4" s="10"/>
    </row>
    <row r="5" spans="2:13" ht="29.45" customHeight="1" thickBot="1">
      <c r="B5" s="95"/>
      <c r="C5" s="79">
        <v>2019</v>
      </c>
      <c r="D5" s="79">
        <v>2020</v>
      </c>
      <c r="E5" s="79">
        <v>2021</v>
      </c>
      <c r="F5" s="79">
        <v>2022</v>
      </c>
      <c r="G5" s="79">
        <v>2023</v>
      </c>
      <c r="H5" s="79">
        <v>2024</v>
      </c>
      <c r="I5" s="96"/>
      <c r="J5"/>
      <c r="K5"/>
      <c r="L5" s="11"/>
    </row>
    <row r="6" spans="2:13" ht="15.75" customHeight="1">
      <c r="B6" s="56" t="s">
        <v>136</v>
      </c>
      <c r="C6" s="62">
        <f>SUM(C7:C11)</f>
        <v>43.387979205190739</v>
      </c>
      <c r="D6" s="63">
        <f t="shared" ref="D6:H6" si="0">SUM(D7:D11)</f>
        <v>40.616110104813217</v>
      </c>
      <c r="E6" s="63">
        <f t="shared" si="0"/>
        <v>44.87475587911949</v>
      </c>
      <c r="F6" s="63">
        <f t="shared" si="0"/>
        <v>44.001355847139443</v>
      </c>
      <c r="G6" s="70">
        <f t="shared" si="0"/>
        <v>44.894489209847094</v>
      </c>
      <c r="H6" s="64">
        <f t="shared" si="0"/>
        <v>46.613902557948393</v>
      </c>
      <c r="I6" s="65">
        <f t="shared" ref="I6:I11" si="1">H6/G6-1</f>
        <v>3.8298984538266412E-2</v>
      </c>
      <c r="J6"/>
      <c r="K6"/>
      <c r="L6" s="12"/>
      <c r="M6" s="16"/>
    </row>
    <row r="7" spans="2:13" ht="15.75" customHeight="1">
      <c r="B7" s="54" t="s">
        <v>137</v>
      </c>
      <c r="C7" s="23">
        <f>VLOOKUP($L$3,'MN County Spend by Industry ''19'!$B$6:$I$93,2,FALSE)+VLOOKUP($L$3,'MN County Spend by Industry ''19'!$B$6:$I$93,7,FALSE)</f>
        <v>27.040945262870071</v>
      </c>
      <c r="D7" s="19">
        <f>VLOOKUP($L$3,'MN County Spend by Industry ''20'!$B$6:$I$93,2,FALSE)+VLOOKUP($L$3,'MN County Spend by Industry ''20'!$B$6:$I$93,7,FALSE)</f>
        <v>28.280417973457084</v>
      </c>
      <c r="E7" s="19">
        <f>VLOOKUP($L$3,'MN County Spend by Industry ''21'!$B$6:$I$93,2,FALSE)+VLOOKUP($L$3,'MN County Spend by Industry ''21'!$B$6:$I$93,7,FALSE)</f>
        <v>29.56236956721618</v>
      </c>
      <c r="F7" s="19">
        <f>VLOOKUP($L$3,'MN County Spend by Industry ''22'!$B$6:$I$93,2,FALSE)+VLOOKUP($L$3,'MN County Spend by Industry ''22'!$B$6:$I$93,7,FALSE)</f>
        <v>26.550267687122023</v>
      </c>
      <c r="G7" s="19">
        <f>VLOOKUP($L$3,'MN County Spend by Industry ''23'!$B$6:$I$93,2,FALSE)+VLOOKUP($L$3,'MN County Spend by Industry ''23'!$B$6:$I$93,7,FALSE)</f>
        <v>27.04848342412723</v>
      </c>
      <c r="H7" s="38">
        <f>VLOOKUP($L$3,'MN County Spend by Industry ''24'!$B$6:$I$93,2,FALSE)+VLOOKUP($L$3,'MN County Spend by Industry ''24'!$B$6:$I$93,7,FALSE)</f>
        <v>27.718804880207148</v>
      </c>
      <c r="I7" s="26">
        <f t="shared" si="1"/>
        <v>2.478221960060023E-2</v>
      </c>
      <c r="J7"/>
      <c r="K7"/>
      <c r="L7" s="12"/>
      <c r="M7" s="16"/>
    </row>
    <row r="8" spans="2:13" ht="15.75" customHeight="1">
      <c r="B8" s="55" t="s">
        <v>138</v>
      </c>
      <c r="C8" s="23">
        <f>VLOOKUP($L$3,'MN County Spend by Industry ''19'!$B$6:$I$93,3,FALSE)</f>
        <v>6.2762126042149333</v>
      </c>
      <c r="D8" s="19">
        <f>VLOOKUP($L$3,'MN County Spend by Industry ''20'!$B$6:$I$93,3,FALSE)</f>
        <v>4.5647428891132638</v>
      </c>
      <c r="E8" s="19">
        <f>VLOOKUP($L$3,'MN County Spend by Industry ''21'!$B$6:$I$93,3,FALSE)</f>
        <v>5.6499070581949553</v>
      </c>
      <c r="F8" s="19">
        <f>VLOOKUP($L$3,'MN County Spend by Industry ''22'!$B$6:$I$93,3,FALSE)</f>
        <v>6.3707164659163924</v>
      </c>
      <c r="G8" s="19">
        <f>VLOOKUP($L$3,'MN County Spend by Industry ''23'!$B$6:$I$93,3,FALSE)</f>
        <v>6.5294705782563964</v>
      </c>
      <c r="H8" s="38">
        <f>VLOOKUP($L$3,'MN County Spend by Industry ''24'!$B$6:$I$93,3,FALSE)</f>
        <v>6.9653547752497733</v>
      </c>
      <c r="I8" s="26">
        <f t="shared" si="1"/>
        <v>6.6756437871839491E-2</v>
      </c>
      <c r="J8"/>
      <c r="K8"/>
      <c r="L8" s="12"/>
      <c r="M8" s="16"/>
    </row>
    <row r="9" spans="2:13" ht="15.75" customHeight="1">
      <c r="B9" s="55" t="s">
        <v>126</v>
      </c>
      <c r="C9" s="23">
        <f>VLOOKUP($L$3,'MN County Spend by Industry ''19'!$B$6:$I$93,4,FALSE)</f>
        <v>2.5361772796562922</v>
      </c>
      <c r="D9" s="19">
        <f>VLOOKUP($L$3,'MN County Spend by Industry ''20'!$B$6:$I$93,4,FALSE)</f>
        <v>1.8609023588470892</v>
      </c>
      <c r="E9" s="19">
        <f>VLOOKUP($L$3,'MN County Spend by Industry ''21'!$B$6:$I$93,4,FALSE)</f>
        <v>2.2078141932667559</v>
      </c>
      <c r="F9" s="19">
        <f>VLOOKUP($L$3,'MN County Spend by Industry ''22'!$B$6:$I$93,4,FALSE)</f>
        <v>2.6425638355203787</v>
      </c>
      <c r="G9" s="19">
        <f>VLOOKUP($L$3,'MN County Spend by Industry ''23'!$B$6:$I$93,4,FALSE)</f>
        <v>2.7064975315476003</v>
      </c>
      <c r="H9" s="38">
        <f>VLOOKUP($L$3,'MN County Spend by Industry ''24'!$B$6:$I$93,4,FALSE)</f>
        <v>3.0715763395061857</v>
      </c>
      <c r="I9" s="26">
        <f t="shared" si="1"/>
        <v>0.13488976202754199</v>
      </c>
      <c r="J9"/>
      <c r="K9"/>
      <c r="L9" s="12"/>
      <c r="M9" s="16"/>
    </row>
    <row r="10" spans="2:13" ht="15.75" customHeight="1">
      <c r="B10" s="55" t="s">
        <v>127</v>
      </c>
      <c r="C10" s="23">
        <f>VLOOKUP($L$3,'MN County Spend by Industry ''19'!$B$6:$I$93,5,FALSE)</f>
        <v>2.7084975882644109</v>
      </c>
      <c r="D10" s="19">
        <f>VLOOKUP($L$3,'MN County Spend by Industry ''20'!$B$6:$I$93,5,FALSE)</f>
        <v>2.2641025630786968</v>
      </c>
      <c r="E10" s="19">
        <f>VLOOKUP($L$3,'MN County Spend by Industry ''21'!$B$6:$I$93,5,FALSE)</f>
        <v>2.7296386346797794</v>
      </c>
      <c r="F10" s="19">
        <f>VLOOKUP($L$3,'MN County Spend by Industry ''22'!$B$6:$I$93,5,FALSE)</f>
        <v>2.8752738706024474</v>
      </c>
      <c r="G10" s="19">
        <f>VLOOKUP($L$3,'MN County Spend by Industry ''23'!$B$6:$I$93,5,FALSE)</f>
        <v>2.8938286437854419</v>
      </c>
      <c r="H10" s="38">
        <f>VLOOKUP($L$3,'MN County Spend by Industry ''24'!$B$6:$I$93,5,FALSE)</f>
        <v>3.0114570666495823</v>
      </c>
      <c r="I10" s="26">
        <f t="shared" si="1"/>
        <v>4.0648026315155183E-2</v>
      </c>
      <c r="J10"/>
      <c r="K10"/>
      <c r="L10" s="12"/>
      <c r="M10" s="16"/>
    </row>
    <row r="11" spans="2:13" ht="15.75" customHeight="1" thickBot="1">
      <c r="B11" s="61" t="s">
        <v>139</v>
      </c>
      <c r="C11" s="21">
        <f>VLOOKUP($L$3,'MN County Spend by Industry ''19'!$B$6:$I$93,6,FALSE)</f>
        <v>4.8261464701850292</v>
      </c>
      <c r="D11" s="24">
        <f>VLOOKUP($L$3,'MN County Spend by Industry ''20'!$B$6:$I$93,6,FALSE)</f>
        <v>3.6459443203170814</v>
      </c>
      <c r="E11" s="24">
        <f>VLOOKUP($L$3,'MN County Spend by Industry ''21'!$B$6:$I$93,6,FALSE)</f>
        <v>4.7250264257618149</v>
      </c>
      <c r="F11" s="24">
        <f>VLOOKUP($L$3,'MN County Spend by Industry ''22'!$B$6:$I$93,6,FALSE)</f>
        <v>5.5625339879781981</v>
      </c>
      <c r="G11" s="24">
        <f>VLOOKUP($L$3,'MN County Spend by Industry ''23'!$B$6:$I$93,6,FALSE)</f>
        <v>5.7162090321304326</v>
      </c>
      <c r="H11" s="41">
        <f>VLOOKUP($L$3,'MN County Spend by Industry ''24'!$B$6:$I$93,6,FALSE)</f>
        <v>5.846709496335702</v>
      </c>
      <c r="I11" s="28">
        <f t="shared" si="1"/>
        <v>2.2829897134925448E-2</v>
      </c>
      <c r="J11"/>
      <c r="K11"/>
      <c r="L11" s="12"/>
      <c r="M11" s="16"/>
    </row>
    <row r="12" spans="2:13" ht="15.75" customHeight="1">
      <c r="B12" s="8" t="s">
        <v>140</v>
      </c>
      <c r="K12"/>
      <c r="L12" s="12"/>
      <c r="M12" s="16"/>
    </row>
    <row r="13" spans="2:13" ht="15.75" customHeight="1">
      <c r="B13" s="8" t="s">
        <v>141</v>
      </c>
      <c r="K13"/>
      <c r="L13" s="12"/>
      <c r="M13" s="16"/>
    </row>
    <row r="14" spans="2:13" ht="15.75" customHeight="1" thickBot="1">
      <c r="D14"/>
      <c r="E14"/>
      <c r="F14"/>
      <c r="G14"/>
      <c r="H14"/>
      <c r="I14"/>
      <c r="J14"/>
      <c r="K14"/>
      <c r="L14" s="12"/>
      <c r="M14" s="16"/>
    </row>
    <row r="15" spans="2:13" ht="15.75" customHeight="1">
      <c r="B15" s="101" t="str">
        <f>"Minnesota"&amp;" - "&amp;$L$3</f>
        <v>Minnesota - Aitkin County</v>
      </c>
      <c r="C15" s="102"/>
      <c r="D15" s="103"/>
      <c r="E15"/>
      <c r="F15"/>
      <c r="G15"/>
      <c r="H15"/>
      <c r="I15"/>
      <c r="J15"/>
      <c r="K15"/>
      <c r="L15" s="12"/>
      <c r="M15" s="16"/>
    </row>
    <row r="16" spans="2:13" ht="27" customHeight="1" thickBot="1">
      <c r="B16" s="92"/>
      <c r="C16" s="93"/>
      <c r="D16" s="94"/>
      <c r="E16"/>
      <c r="F16"/>
      <c r="G16"/>
      <c r="H16"/>
      <c r="I16"/>
      <c r="J16"/>
      <c r="K16"/>
      <c r="L16" s="12"/>
      <c r="M16" s="16"/>
    </row>
    <row r="17" spans="2:13" ht="27" hidden="1" customHeight="1" thickBot="1">
      <c r="B17" s="97" t="s">
        <v>133</v>
      </c>
      <c r="C17" s="99" t="s">
        <v>134</v>
      </c>
      <c r="D17" s="100"/>
      <c r="E17"/>
      <c r="F17"/>
      <c r="G17"/>
      <c r="H17"/>
      <c r="I17"/>
      <c r="J17"/>
      <c r="K17"/>
      <c r="L17" s="12"/>
      <c r="M17" s="16"/>
    </row>
    <row r="18" spans="2:13" ht="15.75" hidden="1" customHeight="1" thickBot="1">
      <c r="B18" s="98"/>
      <c r="C18" s="79">
        <v>2023</v>
      </c>
      <c r="D18" s="79">
        <v>2024</v>
      </c>
      <c r="E18"/>
      <c r="F18"/>
      <c r="G18"/>
      <c r="H18"/>
      <c r="I18"/>
      <c r="J18"/>
      <c r="K18"/>
      <c r="L18" s="12"/>
      <c r="M18" s="16"/>
    </row>
    <row r="19" spans="2:13" ht="15.75" customHeight="1">
      <c r="B19" s="57" t="s">
        <v>142</v>
      </c>
      <c r="C19" s="75">
        <v>2023</v>
      </c>
      <c r="D19" s="76">
        <v>2024</v>
      </c>
      <c r="E19"/>
      <c r="F19"/>
      <c r="G19"/>
      <c r="H19"/>
      <c r="I19"/>
      <c r="J19"/>
      <c r="K19"/>
      <c r="L19" s="12"/>
      <c r="M19" s="16"/>
    </row>
    <row r="20" spans="2:13" ht="15.75" customHeight="1">
      <c r="B20" s="67" t="s">
        <v>29</v>
      </c>
      <c r="C20" s="71">
        <f>VLOOKUP($L$3,'MN Impacts ''23'!$B$6:$Q$93,5,FALSE)</f>
        <v>274.00935659031194</v>
      </c>
      <c r="D20" s="47">
        <f>VLOOKUP($L$3,'MN Impacts ''24'!$B$6:$Q$93,5,FALSE)</f>
        <v>285.40731615905531</v>
      </c>
      <c r="E20"/>
      <c r="F20"/>
      <c r="G20"/>
      <c r="H20"/>
      <c r="I20"/>
      <c r="J20"/>
      <c r="K20"/>
      <c r="L20" s="12"/>
      <c r="M20" s="16"/>
    </row>
    <row r="21" spans="2:13" ht="15.75" customHeight="1">
      <c r="B21" s="67" t="s">
        <v>31</v>
      </c>
      <c r="C21" s="71">
        <f>VLOOKUP($L$3,'MN Impacts ''23'!$B$6:$Q$93,7,FALSE)</f>
        <v>380.35953559498682</v>
      </c>
      <c r="D21" s="47">
        <f>VLOOKUP($L$3,'MN Impacts ''24'!$B$6:$Q$93,7,FALSE)</f>
        <v>387.89987477552455</v>
      </c>
      <c r="E21"/>
      <c r="F21"/>
      <c r="G21"/>
      <c r="H21"/>
      <c r="I21"/>
      <c r="J21"/>
      <c r="K21"/>
      <c r="L21" s="12"/>
      <c r="M21" s="16"/>
    </row>
    <row r="22" spans="2:13" ht="15.75" customHeight="1">
      <c r="B22" s="57" t="s">
        <v>143</v>
      </c>
      <c r="C22" s="72"/>
      <c r="D22" s="66"/>
      <c r="E22"/>
      <c r="F22"/>
      <c r="G22"/>
      <c r="H22"/>
      <c r="I22"/>
      <c r="J22"/>
      <c r="K22"/>
      <c r="L22" s="12"/>
      <c r="M22" s="16"/>
    </row>
    <row r="23" spans="2:13" ht="15.75" customHeight="1">
      <c r="B23" s="67" t="s">
        <v>29</v>
      </c>
      <c r="C23" s="73">
        <f>VLOOKUP($L$3,'MN Impacts ''23'!$B$6:$Q$93,8,FALSE)</f>
        <v>8.8989246101625614</v>
      </c>
      <c r="D23" s="38">
        <f>VLOOKUP($L$3,'MN Impacts ''24'!$B$6:$Q$93,8,FALSE)</f>
        <v>9.2605719954214365</v>
      </c>
      <c r="E23"/>
      <c r="F23"/>
      <c r="G23"/>
      <c r="H23"/>
      <c r="I23"/>
      <c r="J23"/>
      <c r="K23"/>
      <c r="L23" s="12"/>
      <c r="M23" s="16"/>
    </row>
    <row r="24" spans="2:13" ht="15.75" customHeight="1">
      <c r="B24" s="67" t="s">
        <v>31</v>
      </c>
      <c r="C24" s="73">
        <f>VLOOKUP($L$3,'MN Impacts ''23'!$B$6:$Q$93,10,FALSE)</f>
        <v>15.470789686646283</v>
      </c>
      <c r="D24" s="38">
        <f>VLOOKUP($L$3,'MN Impacts ''24'!$B$6:$Q$93,10,FALSE)</f>
        <v>15.803340916377579</v>
      </c>
      <c r="E24"/>
      <c r="F24"/>
      <c r="G24"/>
      <c r="H24"/>
      <c r="I24"/>
      <c r="J24"/>
      <c r="K24"/>
      <c r="L24" s="12"/>
      <c r="M24" s="16"/>
    </row>
    <row r="25" spans="2:13" ht="15.75" customHeight="1">
      <c r="B25" s="57" t="s">
        <v>144</v>
      </c>
      <c r="C25" s="72"/>
      <c r="D25" s="66"/>
      <c r="E25"/>
      <c r="F25"/>
      <c r="G25"/>
      <c r="H25"/>
      <c r="I25"/>
      <c r="J25"/>
      <c r="K25"/>
      <c r="L25" s="12"/>
      <c r="M25" s="16"/>
    </row>
    <row r="26" spans="2:13" ht="15.75" customHeight="1">
      <c r="B26" s="67" t="s">
        <v>29</v>
      </c>
      <c r="C26" s="73">
        <f>VLOOKUP($L$3,'MN Impacts ''23'!$B$6:$Q$93,11,FALSE)</f>
        <v>2.8245586404693346</v>
      </c>
      <c r="D26" s="38">
        <f>VLOOKUP($L$3,'MN Impacts ''24'!$B$6:$Q$93,11,FALSE)</f>
        <v>2.8835135643372709</v>
      </c>
      <c r="E26"/>
      <c r="F26"/>
      <c r="G26"/>
      <c r="H26"/>
      <c r="I26"/>
      <c r="J26"/>
      <c r="K26"/>
      <c r="L26" s="12"/>
      <c r="M26" s="16"/>
    </row>
    <row r="27" spans="2:13" ht="15.75" customHeight="1">
      <c r="B27" s="67" t="s">
        <v>31</v>
      </c>
      <c r="C27" s="73">
        <f>VLOOKUP($L$3,'MN Impacts ''23'!$B$6:$Q$93,13,FALSE)</f>
        <v>4.0857033670375227</v>
      </c>
      <c r="D27" s="38">
        <f>VLOOKUP($L$3,'MN Impacts ''24'!$B$6:$Q$93,13,FALSE)</f>
        <v>4.1638985749867228</v>
      </c>
      <c r="E27"/>
      <c r="F27"/>
      <c r="G27"/>
      <c r="H27"/>
      <c r="I27"/>
      <c r="J27"/>
      <c r="K27"/>
      <c r="L27" s="12"/>
      <c r="M27" s="16"/>
    </row>
    <row r="28" spans="2:13" ht="15.75" customHeight="1">
      <c r="B28" s="57" t="s">
        <v>145</v>
      </c>
      <c r="C28" s="72"/>
      <c r="D28" s="66"/>
      <c r="E28"/>
      <c r="F28"/>
      <c r="G28"/>
      <c r="H28"/>
      <c r="I28"/>
      <c r="J28"/>
      <c r="K28"/>
      <c r="L28" s="12"/>
      <c r="M28" s="16"/>
    </row>
    <row r="29" spans="2:13" ht="15.75" customHeight="1">
      <c r="B29" s="67" t="s">
        <v>29</v>
      </c>
      <c r="C29" s="73">
        <f>VLOOKUP($L$3,'MN Impacts ''23'!$B$6:$Q$93,14,FALSE)</f>
        <v>1.4464274390816507</v>
      </c>
      <c r="D29" s="38">
        <f>VLOOKUP($L$3,'MN Impacts ''24'!$B$6:$Q$93,14,FALSE)</f>
        <v>1.5097404363173514</v>
      </c>
      <c r="E29"/>
      <c r="F29"/>
      <c r="G29"/>
      <c r="H29"/>
      <c r="I29"/>
      <c r="J29"/>
      <c r="K29"/>
      <c r="L29" s="18"/>
      <c r="M29" s="16"/>
    </row>
    <row r="30" spans="2:13" ht="15.75" customHeight="1" thickBot="1">
      <c r="B30" s="68" t="s">
        <v>31</v>
      </c>
      <c r="C30" s="74">
        <f>VLOOKUP($L$3,'MN Impacts ''23'!$B$6:$Q$93,16,FALSE)</f>
        <v>1.985030156128881</v>
      </c>
      <c r="D30" s="41">
        <f>VLOOKUP($L$3,'MN Impacts ''24'!$B$6:$Q$93,16,FALSE)</f>
        <v>2.0785656213213488</v>
      </c>
      <c r="E30"/>
      <c r="F30"/>
      <c r="G30"/>
      <c r="H30"/>
      <c r="I30"/>
      <c r="J30"/>
      <c r="K30"/>
      <c r="L30" s="12"/>
      <c r="M30" s="16"/>
    </row>
    <row r="31" spans="2:13" ht="15.75" customHeight="1">
      <c r="D31"/>
      <c r="E31"/>
      <c r="F31"/>
      <c r="G31"/>
      <c r="H31"/>
      <c r="I31"/>
      <c r="J31"/>
      <c r="K31"/>
      <c r="L31" s="12"/>
      <c r="M31" s="16"/>
    </row>
    <row r="32" spans="2:13" ht="15.75" customHeight="1">
      <c r="D32"/>
      <c r="E32"/>
      <c r="F32"/>
      <c r="G32"/>
      <c r="H32"/>
      <c r="I32"/>
      <c r="J32"/>
      <c r="K32"/>
      <c r="L32" s="12"/>
      <c r="M32" s="16"/>
    </row>
    <row r="33" spans="2:13" ht="15.75" customHeight="1">
      <c r="D33"/>
      <c r="E33"/>
      <c r="F33"/>
      <c r="G33"/>
      <c r="H33"/>
      <c r="I33"/>
      <c r="J33"/>
      <c r="K33"/>
      <c r="L33" s="12"/>
      <c r="M33" s="16"/>
    </row>
    <row r="34" spans="2:13" ht="15.75" customHeight="1">
      <c r="B34"/>
      <c r="C34"/>
      <c r="D34"/>
      <c r="E34"/>
      <c r="F34"/>
      <c r="G34"/>
      <c r="H34"/>
      <c r="I34"/>
      <c r="J34"/>
      <c r="K34"/>
      <c r="L34" s="12"/>
      <c r="M34" s="16"/>
    </row>
    <row r="35" spans="2:13" ht="15.75" customHeight="1">
      <c r="B35"/>
      <c r="C35"/>
      <c r="D35"/>
      <c r="E35"/>
      <c r="F35"/>
      <c r="G35"/>
      <c r="H35"/>
      <c r="I35"/>
      <c r="J35"/>
      <c r="K35"/>
      <c r="L35" s="12"/>
      <c r="M35" s="16"/>
    </row>
    <row r="36" spans="2:13" ht="15.75" customHeight="1">
      <c r="B36"/>
      <c r="C36"/>
      <c r="D36"/>
      <c r="E36"/>
      <c r="F36"/>
      <c r="G36"/>
      <c r="H36"/>
      <c r="I36"/>
      <c r="J36"/>
      <c r="K36"/>
      <c r="L36" s="12"/>
      <c r="M36" s="16"/>
    </row>
    <row r="37" spans="2:13" ht="15.75" customHeight="1">
      <c r="B37"/>
      <c r="C37"/>
      <c r="D37"/>
      <c r="E37"/>
      <c r="F37"/>
      <c r="G37"/>
      <c r="H37"/>
      <c r="I37"/>
      <c r="J37"/>
      <c r="K37"/>
      <c r="L37" s="12"/>
      <c r="M37" s="16"/>
    </row>
    <row r="38" spans="2:13" ht="15.75" customHeight="1">
      <c r="B38"/>
      <c r="C38"/>
      <c r="D38"/>
      <c r="E38"/>
      <c r="F38"/>
      <c r="G38"/>
      <c r="H38"/>
      <c r="I38"/>
      <c r="J38"/>
      <c r="K38"/>
      <c r="L38" s="12"/>
      <c r="M38" s="16"/>
    </row>
    <row r="39" spans="2:13" ht="15.75" customHeight="1">
      <c r="B39"/>
      <c r="C39"/>
      <c r="D39"/>
      <c r="E39"/>
      <c r="F39"/>
      <c r="G39"/>
      <c r="H39"/>
      <c r="I39"/>
      <c r="J39"/>
      <c r="K39"/>
      <c r="L39" s="12"/>
      <c r="M39" s="16"/>
    </row>
    <row r="40" spans="2:13" ht="15.75" customHeight="1">
      <c r="B40"/>
      <c r="C40"/>
      <c r="D40"/>
      <c r="E40"/>
      <c r="F40"/>
      <c r="G40"/>
      <c r="H40"/>
      <c r="I40"/>
      <c r="J40"/>
      <c r="K40"/>
      <c r="L40" s="12"/>
      <c r="M40" s="16"/>
    </row>
    <row r="41" spans="2:13" ht="15.75" customHeight="1">
      <c r="B41"/>
      <c r="C41"/>
      <c r="D41"/>
      <c r="E41"/>
      <c r="F41"/>
      <c r="G41"/>
      <c r="H41"/>
      <c r="I41"/>
      <c r="J41"/>
      <c r="K41"/>
      <c r="L41" s="12"/>
      <c r="M41" s="16"/>
    </row>
    <row r="42" spans="2:13" ht="15.75" customHeight="1">
      <c r="B42"/>
      <c r="C42"/>
      <c r="D42"/>
      <c r="E42"/>
      <c r="F42"/>
      <c r="G42"/>
      <c r="H42"/>
      <c r="I42"/>
      <c r="J42"/>
      <c r="K42"/>
      <c r="L42" s="12"/>
      <c r="M42" s="16"/>
    </row>
    <row r="43" spans="2:13" ht="15.75" customHeight="1">
      <c r="B43"/>
      <c r="C43"/>
      <c r="D43"/>
      <c r="E43"/>
      <c r="F43"/>
      <c r="G43"/>
      <c r="H43"/>
      <c r="I43"/>
      <c r="J43"/>
      <c r="K43"/>
      <c r="L43" s="12"/>
      <c r="M43" s="16"/>
    </row>
    <row r="44" spans="2:13" ht="15.75" customHeight="1">
      <c r="B44"/>
      <c r="C44"/>
      <c r="D44"/>
      <c r="E44"/>
      <c r="F44"/>
      <c r="G44"/>
      <c r="H44"/>
      <c r="I44"/>
      <c r="J44"/>
      <c r="K44"/>
      <c r="L44" s="12"/>
      <c r="M44" s="16"/>
    </row>
    <row r="45" spans="2:13" ht="15.75" customHeight="1">
      <c r="B45"/>
      <c r="C45"/>
      <c r="D45"/>
      <c r="E45"/>
      <c r="F45"/>
      <c r="G45"/>
      <c r="H45"/>
      <c r="I45"/>
      <c r="J45"/>
      <c r="K45"/>
      <c r="L45" s="12"/>
      <c r="M45" s="16"/>
    </row>
    <row r="46" spans="2:13" ht="15.75" customHeight="1">
      <c r="B46"/>
      <c r="C46"/>
      <c r="D46"/>
      <c r="E46"/>
      <c r="F46"/>
      <c r="G46"/>
      <c r="H46"/>
      <c r="I46"/>
      <c r="J46"/>
      <c r="K46"/>
      <c r="L46" s="12"/>
      <c r="M46" s="16"/>
    </row>
    <row r="47" spans="2:13" ht="15.75" customHeight="1">
      <c r="B47"/>
      <c r="C47"/>
      <c r="D47"/>
      <c r="E47"/>
      <c r="F47"/>
      <c r="G47"/>
      <c r="H47"/>
      <c r="I47"/>
      <c r="J47"/>
      <c r="K47"/>
      <c r="L47" s="12"/>
      <c r="M47" s="16"/>
    </row>
    <row r="48" spans="2:13" ht="15.75" customHeight="1">
      <c r="B48"/>
      <c r="C48"/>
      <c r="D48"/>
      <c r="E48"/>
      <c r="F48"/>
      <c r="G48"/>
      <c r="H48"/>
      <c r="I48"/>
      <c r="J48"/>
      <c r="K48"/>
      <c r="L48" s="12"/>
      <c r="M48" s="16"/>
    </row>
    <row r="49" spans="2:13" ht="15.75" customHeight="1">
      <c r="B49"/>
      <c r="C49"/>
      <c r="D49"/>
      <c r="E49"/>
      <c r="F49"/>
      <c r="G49"/>
      <c r="H49"/>
      <c r="I49"/>
      <c r="J49"/>
      <c r="K49"/>
      <c r="L49" s="12"/>
      <c r="M49" s="16"/>
    </row>
    <row r="50" spans="2:13" ht="15.75" customHeight="1">
      <c r="B50"/>
      <c r="C50"/>
      <c r="D50"/>
      <c r="E50"/>
      <c r="F50"/>
      <c r="G50"/>
      <c r="H50"/>
      <c r="I50"/>
      <c r="J50"/>
      <c r="K50"/>
      <c r="L50" s="12"/>
      <c r="M50" s="16"/>
    </row>
    <row r="51" spans="2:13" ht="15.75" customHeight="1">
      <c r="B51"/>
      <c r="C51"/>
      <c r="D51"/>
      <c r="E51"/>
      <c r="F51"/>
      <c r="G51"/>
      <c r="H51"/>
      <c r="I51"/>
      <c r="J51"/>
      <c r="K51"/>
      <c r="L51" s="12"/>
      <c r="M51" s="16"/>
    </row>
    <row r="52" spans="2:13" ht="15.75" customHeight="1">
      <c r="B52"/>
      <c r="C52"/>
      <c r="D52"/>
      <c r="E52"/>
      <c r="F52"/>
      <c r="G52"/>
      <c r="H52"/>
      <c r="I52"/>
      <c r="J52"/>
      <c r="K52"/>
      <c r="L52" s="12"/>
      <c r="M52" s="16"/>
    </row>
    <row r="53" spans="2:13" ht="15.75" customHeight="1">
      <c r="B53"/>
      <c r="C53"/>
      <c r="D53"/>
      <c r="E53"/>
      <c r="F53"/>
      <c r="G53"/>
      <c r="H53"/>
      <c r="I53"/>
      <c r="J53"/>
      <c r="K53"/>
      <c r="L53" s="12"/>
      <c r="M53" s="16"/>
    </row>
    <row r="54" spans="2:13" ht="15.75" customHeight="1">
      <c r="B54"/>
      <c r="C54"/>
      <c r="D54"/>
      <c r="E54"/>
      <c r="F54"/>
      <c r="G54"/>
      <c r="H54"/>
      <c r="I54"/>
      <c r="J54"/>
      <c r="K54"/>
      <c r="L54" s="12"/>
      <c r="M54" s="16"/>
    </row>
    <row r="55" spans="2:13" ht="15.75" customHeight="1">
      <c r="B55"/>
      <c r="C55"/>
      <c r="D55"/>
      <c r="E55"/>
      <c r="F55"/>
      <c r="G55"/>
      <c r="H55"/>
      <c r="I55"/>
      <c r="J55"/>
      <c r="K55"/>
      <c r="L55" s="12"/>
      <c r="M55" s="16"/>
    </row>
    <row r="56" spans="2:13" ht="15.75" customHeight="1">
      <c r="B56"/>
      <c r="C56"/>
      <c r="D56"/>
      <c r="E56"/>
      <c r="F56"/>
      <c r="G56"/>
      <c r="H56"/>
      <c r="I56"/>
      <c r="J56"/>
      <c r="K56"/>
      <c r="L56" s="12"/>
      <c r="M56" s="16"/>
    </row>
    <row r="57" spans="2:13" ht="15.75" customHeight="1">
      <c r="B57"/>
      <c r="C57"/>
      <c r="D57"/>
      <c r="E57"/>
      <c r="F57"/>
      <c r="G57"/>
      <c r="H57"/>
      <c r="I57"/>
      <c r="J57"/>
      <c r="K57"/>
      <c r="L57" s="12"/>
      <c r="M57" s="16"/>
    </row>
    <row r="58" spans="2:13" ht="15.75" customHeight="1">
      <c r="B58"/>
      <c r="C58"/>
      <c r="D58"/>
      <c r="E58"/>
      <c r="F58"/>
      <c r="G58"/>
      <c r="H58"/>
      <c r="I58"/>
      <c r="J58"/>
      <c r="K58"/>
      <c r="L58" s="12"/>
      <c r="M58" s="16"/>
    </row>
    <row r="59" spans="2:13" ht="15.75" customHeight="1">
      <c r="B59"/>
      <c r="C59"/>
      <c r="D59"/>
      <c r="E59"/>
      <c r="F59"/>
      <c r="G59"/>
      <c r="H59"/>
      <c r="I59"/>
      <c r="J59"/>
      <c r="K59"/>
      <c r="L59" s="12"/>
      <c r="M59" s="16"/>
    </row>
    <row r="60" spans="2:13" ht="15.75" customHeight="1">
      <c r="B60"/>
      <c r="C60"/>
      <c r="D60"/>
      <c r="E60"/>
      <c r="F60"/>
      <c r="G60"/>
      <c r="H60"/>
      <c r="I60"/>
      <c r="J60"/>
      <c r="K60"/>
      <c r="L60" s="12"/>
      <c r="M60" s="16"/>
    </row>
    <row r="61" spans="2:13" ht="15.75" customHeight="1">
      <c r="B61"/>
      <c r="C61"/>
      <c r="D61"/>
      <c r="E61"/>
      <c r="F61"/>
      <c r="G61"/>
      <c r="H61"/>
      <c r="I61"/>
      <c r="J61"/>
      <c r="K61"/>
      <c r="L61" s="12"/>
      <c r="M61" s="16"/>
    </row>
    <row r="62" spans="2:13" ht="15.75" customHeight="1">
      <c r="B62"/>
      <c r="C62"/>
      <c r="D62"/>
      <c r="E62"/>
      <c r="F62"/>
      <c r="G62"/>
      <c r="H62"/>
      <c r="I62"/>
      <c r="J62"/>
      <c r="K62"/>
      <c r="L62" s="12"/>
      <c r="M62" s="16"/>
    </row>
    <row r="63" spans="2:13" ht="15.75" customHeight="1">
      <c r="B63"/>
      <c r="C63"/>
      <c r="D63"/>
      <c r="E63"/>
      <c r="F63"/>
      <c r="G63"/>
      <c r="H63"/>
      <c r="I63"/>
      <c r="J63"/>
      <c r="K63"/>
      <c r="L63" s="12"/>
      <c r="M63" s="16"/>
    </row>
    <row r="64" spans="2:13" ht="15.75" customHeight="1">
      <c r="B64"/>
      <c r="C64"/>
      <c r="D64"/>
      <c r="E64"/>
      <c r="F64"/>
      <c r="G64"/>
      <c r="H64"/>
      <c r="I64"/>
      <c r="J64"/>
      <c r="K64"/>
      <c r="L64" s="12"/>
      <c r="M64" s="16"/>
    </row>
    <row r="65" spans="2:13" ht="15.75" customHeight="1">
      <c r="B65"/>
      <c r="C65"/>
      <c r="D65"/>
      <c r="E65"/>
      <c r="F65"/>
      <c r="G65"/>
      <c r="H65"/>
      <c r="I65"/>
      <c r="J65"/>
      <c r="K65"/>
      <c r="L65" s="12"/>
      <c r="M65" s="16"/>
    </row>
    <row r="66" spans="2:13" ht="15.75" customHeight="1">
      <c r="B66"/>
      <c r="C66"/>
      <c r="D66"/>
      <c r="E66"/>
      <c r="F66"/>
      <c r="G66"/>
      <c r="H66"/>
      <c r="I66"/>
      <c r="J66"/>
      <c r="K66"/>
      <c r="L66" s="12"/>
      <c r="M66" s="16"/>
    </row>
    <row r="67" spans="2:13" ht="15.75" customHeight="1">
      <c r="B67"/>
      <c r="C67"/>
      <c r="D67"/>
      <c r="E67"/>
      <c r="F67"/>
      <c r="G67"/>
      <c r="H67"/>
      <c r="I67"/>
      <c r="J67"/>
      <c r="K67"/>
      <c r="L67" s="12"/>
      <c r="M67" s="16"/>
    </row>
    <row r="68" spans="2:13" ht="15.75" customHeight="1">
      <c r="B68"/>
      <c r="C68"/>
      <c r="D68"/>
      <c r="E68"/>
      <c r="F68"/>
      <c r="G68"/>
      <c r="H68"/>
      <c r="I68"/>
      <c r="J68"/>
      <c r="K68"/>
      <c r="L68" s="12"/>
      <c r="M68" s="16"/>
    </row>
    <row r="69" spans="2:13" ht="15.75" customHeight="1">
      <c r="B69"/>
      <c r="C69"/>
      <c r="D69"/>
      <c r="E69"/>
      <c r="F69"/>
      <c r="G69"/>
      <c r="H69"/>
      <c r="I69"/>
      <c r="J69"/>
      <c r="K69"/>
      <c r="L69" s="12"/>
      <c r="M69" s="16"/>
    </row>
    <row r="70" spans="2:13" ht="15.75" customHeight="1">
      <c r="B70"/>
      <c r="C70"/>
      <c r="D70"/>
      <c r="E70"/>
      <c r="F70"/>
      <c r="G70"/>
      <c r="H70"/>
      <c r="I70"/>
      <c r="J70"/>
      <c r="K70"/>
      <c r="L70" s="12"/>
      <c r="M70" s="16"/>
    </row>
    <row r="71" spans="2:13" ht="15.75" customHeight="1">
      <c r="B71"/>
      <c r="C71"/>
      <c r="D71"/>
      <c r="E71"/>
      <c r="F71"/>
      <c r="G71"/>
      <c r="H71"/>
      <c r="I71"/>
      <c r="J71"/>
      <c r="K71"/>
      <c r="L71" s="12"/>
      <c r="M71" s="16"/>
    </row>
    <row r="72" spans="2:13" ht="15.75" customHeight="1">
      <c r="B72"/>
      <c r="C72"/>
      <c r="D72"/>
      <c r="E72"/>
      <c r="F72"/>
      <c r="G72"/>
      <c r="H72"/>
      <c r="I72"/>
      <c r="J72"/>
      <c r="K72"/>
      <c r="L72" s="12"/>
      <c r="M72" s="16"/>
    </row>
    <row r="73" spans="2:13" ht="15.75" customHeight="1">
      <c r="B73"/>
      <c r="C73"/>
      <c r="D73"/>
      <c r="E73"/>
      <c r="F73"/>
      <c r="G73"/>
      <c r="H73"/>
      <c r="I73"/>
      <c r="J73"/>
      <c r="K73"/>
      <c r="L73" s="12"/>
      <c r="M73" s="16"/>
    </row>
    <row r="74" spans="2:13" ht="15.75" customHeight="1">
      <c r="B74"/>
      <c r="C74"/>
      <c r="D74"/>
      <c r="E74"/>
      <c r="F74"/>
      <c r="G74"/>
      <c r="H74"/>
      <c r="I74"/>
      <c r="J74"/>
      <c r="K74"/>
      <c r="L74" s="12"/>
      <c r="M74" s="16"/>
    </row>
    <row r="75" spans="2:13" ht="15.75" customHeight="1">
      <c r="B75"/>
      <c r="C75"/>
      <c r="D75"/>
      <c r="E75"/>
      <c r="F75"/>
      <c r="G75"/>
      <c r="H75"/>
      <c r="I75"/>
      <c r="J75"/>
      <c r="K75"/>
      <c r="L75" s="12"/>
      <c r="M75" s="16"/>
    </row>
    <row r="76" spans="2:13" ht="15.75" customHeight="1">
      <c r="B76"/>
      <c r="C76"/>
      <c r="D76"/>
      <c r="E76"/>
      <c r="F76"/>
      <c r="G76"/>
      <c r="H76"/>
      <c r="I76"/>
      <c r="J76"/>
      <c r="K76"/>
      <c r="L76" s="12"/>
      <c r="M76" s="16"/>
    </row>
    <row r="77" spans="2:13" ht="15.75" customHeight="1">
      <c r="B77"/>
      <c r="C77"/>
      <c r="D77"/>
      <c r="E77"/>
      <c r="F77"/>
      <c r="G77"/>
      <c r="H77"/>
      <c r="I77"/>
      <c r="J77"/>
      <c r="K77"/>
      <c r="L77" s="12"/>
      <c r="M77" s="16"/>
    </row>
    <row r="78" spans="2:13" ht="15.75" customHeight="1">
      <c r="B78"/>
      <c r="C78"/>
      <c r="D78"/>
      <c r="E78"/>
      <c r="F78"/>
      <c r="G78"/>
      <c r="H78"/>
      <c r="I78"/>
      <c r="J78"/>
      <c r="K78"/>
      <c r="L78" s="12"/>
      <c r="M78" s="16"/>
    </row>
    <row r="79" spans="2:13" ht="15.75" customHeight="1">
      <c r="B79"/>
      <c r="C79"/>
      <c r="D79"/>
      <c r="E79"/>
      <c r="F79"/>
      <c r="G79"/>
      <c r="H79"/>
      <c r="I79"/>
      <c r="J79"/>
      <c r="K79"/>
      <c r="L79" s="12"/>
      <c r="M79" s="16"/>
    </row>
    <row r="80" spans="2:13" ht="15.75" customHeight="1">
      <c r="B80"/>
      <c r="C80"/>
      <c r="D80"/>
      <c r="E80"/>
      <c r="F80"/>
      <c r="G80"/>
      <c r="H80"/>
      <c r="I80"/>
      <c r="J80"/>
      <c r="K80"/>
      <c r="L80" s="12"/>
      <c r="M80" s="16"/>
    </row>
    <row r="81" spans="2:13" ht="15.75" customHeight="1">
      <c r="B81"/>
      <c r="C81"/>
      <c r="D81"/>
      <c r="E81"/>
      <c r="F81"/>
      <c r="G81"/>
      <c r="H81"/>
      <c r="I81"/>
      <c r="J81"/>
      <c r="K81"/>
      <c r="L81" s="12"/>
      <c r="M81" s="16"/>
    </row>
    <row r="82" spans="2:13" ht="15.75" customHeight="1">
      <c r="B82"/>
      <c r="C82"/>
      <c r="D82"/>
      <c r="E82"/>
      <c r="F82"/>
      <c r="G82"/>
      <c r="H82"/>
      <c r="I82"/>
      <c r="J82"/>
      <c r="K82"/>
      <c r="L82" s="13"/>
      <c r="M82" s="16"/>
    </row>
    <row r="83" spans="2:13" ht="15.75" customHeight="1">
      <c r="B83"/>
      <c r="C83"/>
      <c r="D83"/>
      <c r="E83"/>
      <c r="F83"/>
      <c r="G83"/>
      <c r="H83"/>
      <c r="I83"/>
      <c r="J83"/>
      <c r="K83"/>
      <c r="L83" s="13"/>
      <c r="M83" s="16"/>
    </row>
    <row r="84" spans="2:13">
      <c r="B84"/>
      <c r="C84"/>
      <c r="D84"/>
      <c r="E84"/>
      <c r="F84"/>
      <c r="G84"/>
      <c r="H84"/>
      <c r="I84"/>
      <c r="J84"/>
      <c r="K84"/>
      <c r="M84" s="16"/>
    </row>
    <row r="85" spans="2:13">
      <c r="B85"/>
      <c r="C85"/>
      <c r="D85"/>
      <c r="E85"/>
      <c r="F85"/>
      <c r="G85"/>
      <c r="H85"/>
      <c r="I85"/>
      <c r="J85"/>
      <c r="K85"/>
      <c r="M85" s="16"/>
    </row>
    <row r="86" spans="2:13">
      <c r="B86"/>
      <c r="C86"/>
      <c r="D86"/>
      <c r="E86"/>
      <c r="F86"/>
      <c r="G86"/>
      <c r="H86"/>
      <c r="I86"/>
      <c r="J86"/>
      <c r="K86"/>
      <c r="M86" s="16"/>
    </row>
    <row r="87" spans="2:13">
      <c r="B87"/>
      <c r="C87"/>
      <c r="D87"/>
      <c r="E87"/>
      <c r="F87"/>
      <c r="G87"/>
      <c r="H87"/>
      <c r="I87"/>
      <c r="J87"/>
      <c r="K87"/>
      <c r="M87" s="16"/>
    </row>
    <row r="88" spans="2:13">
      <c r="B88"/>
      <c r="C88"/>
      <c r="D88"/>
      <c r="E88"/>
      <c r="F88"/>
      <c r="G88"/>
      <c r="H88"/>
      <c r="I88"/>
      <c r="J88"/>
      <c r="K88"/>
      <c r="M88" s="16"/>
    </row>
    <row r="89" spans="2:13">
      <c r="B89"/>
      <c r="C89"/>
      <c r="D89"/>
      <c r="E89"/>
      <c r="F89"/>
      <c r="G89"/>
      <c r="H89"/>
      <c r="I89"/>
      <c r="J89"/>
      <c r="K89"/>
    </row>
    <row r="90" spans="2:13">
      <c r="B90"/>
      <c r="C90"/>
      <c r="D90"/>
      <c r="E90"/>
      <c r="F90"/>
      <c r="G90"/>
      <c r="H90"/>
      <c r="I90"/>
      <c r="J90"/>
      <c r="K90"/>
    </row>
    <row r="91" spans="2:13">
      <c r="B91"/>
      <c r="C91"/>
      <c r="D91"/>
      <c r="E91"/>
      <c r="F91"/>
      <c r="G91"/>
      <c r="H91"/>
      <c r="I91"/>
      <c r="J91"/>
      <c r="K91"/>
    </row>
    <row r="92" spans="2:13">
      <c r="B92"/>
      <c r="C92"/>
      <c r="D92"/>
      <c r="E92"/>
      <c r="F92"/>
      <c r="G92"/>
      <c r="H92"/>
      <c r="I92"/>
      <c r="J92"/>
      <c r="K92"/>
    </row>
    <row r="93" spans="2:13">
      <c r="B93"/>
      <c r="C93"/>
      <c r="D93"/>
      <c r="E93"/>
      <c r="F93"/>
      <c r="G93"/>
      <c r="H93"/>
      <c r="I93"/>
      <c r="J93"/>
      <c r="K93"/>
    </row>
  </sheetData>
  <mergeCells count="7">
    <mergeCell ref="B2:I3"/>
    <mergeCell ref="B17:B18"/>
    <mergeCell ref="B4:B5"/>
    <mergeCell ref="I4:I5"/>
    <mergeCell ref="C17:D17"/>
    <mergeCell ref="B15:D16"/>
    <mergeCell ref="C4:H4"/>
  </mergeCells>
  <hyperlinks>
    <hyperlink ref="L1" location="Index!A1" display="Return to Index" xr:uid="{D4849B84-0CD6-4899-8FFC-BF6EF0A332F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75631E-E56A-428E-96CA-F702934430A1}">
          <x14:formula1>
            <xm:f>'MN Impacts ''23'!$B$6:$B$93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CA90-07B5-496C-B0DF-2ECBC974EFCF}">
  <sheetPr>
    <tabColor rgb="FF003469"/>
  </sheetPr>
  <dimension ref="A1:AC94"/>
  <sheetViews>
    <sheetView showGridLines="0" zoomScaleNormal="100" workbookViewId="0">
      <pane xSplit="2" ySplit="5" topLeftCell="C6" activePane="bottomRight" state="frozen"/>
      <selection pane="bottomRight" activeCell="C1" sqref="C1"/>
      <selection pane="bottomLeft" activeCell="A6" sqref="A6"/>
      <selection pane="topRight" activeCell="C1" sqref="C1"/>
    </sheetView>
  </sheetViews>
  <sheetFormatPr defaultColWidth="8.7109375" defaultRowHeight="14.25"/>
  <cols>
    <col min="1" max="1" width="8.85546875" style="8" customWidth="1"/>
    <col min="2" max="2" width="29" style="8" customWidth="1"/>
    <col min="3" max="17" width="12" style="8" customWidth="1"/>
    <col min="18" max="16384" width="8.7109375" style="8"/>
  </cols>
  <sheetData>
    <row r="1" spans="1:18">
      <c r="R1" s="1" t="s">
        <v>21</v>
      </c>
    </row>
    <row r="2" spans="1:18" ht="22.5" customHeight="1">
      <c r="B2" s="80" t="s">
        <v>22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8" ht="15" customHeight="1" thickBot="1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8" ht="50.45" customHeight="1" thickBot="1">
      <c r="B4" s="84" t="s">
        <v>23</v>
      </c>
      <c r="C4" s="85" t="s">
        <v>24</v>
      </c>
      <c r="D4" s="85"/>
      <c r="E4" s="85"/>
      <c r="F4" s="86" t="s">
        <v>25</v>
      </c>
      <c r="G4" s="87"/>
      <c r="H4" s="88"/>
      <c r="I4" s="85" t="s">
        <v>26</v>
      </c>
      <c r="J4" s="85"/>
      <c r="K4" s="85"/>
      <c r="L4" s="86" t="s">
        <v>27</v>
      </c>
      <c r="M4" s="87"/>
      <c r="N4" s="88"/>
      <c r="O4" s="86" t="s">
        <v>28</v>
      </c>
      <c r="P4" s="87"/>
      <c r="Q4" s="88"/>
    </row>
    <row r="5" spans="1:18" ht="30" customHeight="1" thickBot="1">
      <c r="B5" s="84"/>
      <c r="C5" s="78" t="s">
        <v>29</v>
      </c>
      <c r="D5" s="78" t="s">
        <v>30</v>
      </c>
      <c r="E5" s="78" t="s">
        <v>31</v>
      </c>
      <c r="F5" s="78" t="s">
        <v>29</v>
      </c>
      <c r="G5" s="78" t="s">
        <v>30</v>
      </c>
      <c r="H5" s="2" t="s">
        <v>31</v>
      </c>
      <c r="I5" s="78" t="s">
        <v>29</v>
      </c>
      <c r="J5" s="78" t="s">
        <v>30</v>
      </c>
      <c r="K5" s="78" t="s">
        <v>31</v>
      </c>
      <c r="L5" s="78" t="s">
        <v>29</v>
      </c>
      <c r="M5" s="78" t="s">
        <v>30</v>
      </c>
      <c r="N5" s="78" t="s">
        <v>31</v>
      </c>
      <c r="O5" s="78" t="s">
        <v>29</v>
      </c>
      <c r="P5" s="78" t="s">
        <v>30</v>
      </c>
      <c r="Q5" s="78" t="s">
        <v>31</v>
      </c>
    </row>
    <row r="6" spans="1:18" ht="15.75" customHeight="1">
      <c r="A6" s="6"/>
      <c r="B6" s="3" t="s">
        <v>32</v>
      </c>
      <c r="C6" s="35">
        <v>46.613902557948393</v>
      </c>
      <c r="D6" s="36">
        <f>E6-C6</f>
        <v>28.428301449278194</v>
      </c>
      <c r="E6" s="37">
        <v>75.042204007226587</v>
      </c>
      <c r="F6" s="42">
        <v>285.40731615905531</v>
      </c>
      <c r="G6" s="43">
        <f>H6-F6</f>
        <v>102.49255861646924</v>
      </c>
      <c r="H6" s="44">
        <v>387.89987477552455</v>
      </c>
      <c r="I6" s="35">
        <v>9.2605719954214365</v>
      </c>
      <c r="J6" s="36">
        <f>K6-I6</f>
        <v>6.5427689209561422</v>
      </c>
      <c r="K6" s="37">
        <v>15.803340916377579</v>
      </c>
      <c r="L6" s="35">
        <v>2.8835135643372709</v>
      </c>
      <c r="M6" s="36">
        <f>N6-L6</f>
        <v>1.2803850106494519</v>
      </c>
      <c r="N6" s="37">
        <v>4.1638985749867228</v>
      </c>
      <c r="O6" s="35">
        <v>1.5097404363173514</v>
      </c>
      <c r="P6" s="36">
        <f>Q6-O6</f>
        <v>0.56882518500399737</v>
      </c>
      <c r="Q6" s="37">
        <v>2.0785656213213488</v>
      </c>
      <c r="R6" s="9"/>
    </row>
    <row r="7" spans="1:18" ht="15.75" customHeight="1">
      <c r="A7" s="6"/>
      <c r="B7" s="4" t="s">
        <v>33</v>
      </c>
      <c r="C7" s="23">
        <v>406.97933252809543</v>
      </c>
      <c r="D7" s="19">
        <f t="shared" ref="D7:D70" si="0">E7-C7</f>
        <v>317.58378927197458</v>
      </c>
      <c r="E7" s="38">
        <v>724.56312180007001</v>
      </c>
      <c r="F7" s="45">
        <v>4092.8276355284306</v>
      </c>
      <c r="G7" s="46">
        <f t="shared" ref="G7:G70" si="1">H7-F7</f>
        <v>1694.0564686908401</v>
      </c>
      <c r="H7" s="47">
        <v>5786.8841042192707</v>
      </c>
      <c r="I7" s="23">
        <v>113.58632768659858</v>
      </c>
      <c r="J7" s="19">
        <f t="shared" ref="J7:J70" si="2">K7-I7</f>
        <v>92.347396466395011</v>
      </c>
      <c r="K7" s="38">
        <v>205.93372415299359</v>
      </c>
      <c r="L7" s="23">
        <v>31.572628084751404</v>
      </c>
      <c r="M7" s="19">
        <f t="shared" ref="M7:M70" si="3">N7-L7</f>
        <v>16.511062984211637</v>
      </c>
      <c r="N7" s="38">
        <v>48.083691068963041</v>
      </c>
      <c r="O7" s="23">
        <v>13.706923331254776</v>
      </c>
      <c r="P7" s="19">
        <f t="shared" ref="P7:P70" si="4">Q7-O7</f>
        <v>6.4633057463607866</v>
      </c>
      <c r="Q7" s="38">
        <v>20.170229077615563</v>
      </c>
      <c r="R7" s="9"/>
    </row>
    <row r="8" spans="1:18" ht="15.75" customHeight="1">
      <c r="A8" s="6"/>
      <c r="B8" s="4" t="s">
        <v>34</v>
      </c>
      <c r="C8" s="23">
        <v>92.345677479798525</v>
      </c>
      <c r="D8" s="19">
        <f t="shared" si="0"/>
        <v>59.693198919053657</v>
      </c>
      <c r="E8" s="38">
        <v>152.03887639885218</v>
      </c>
      <c r="F8" s="45">
        <v>864.75817800117022</v>
      </c>
      <c r="G8" s="46">
        <f t="shared" si="1"/>
        <v>321.20910339747832</v>
      </c>
      <c r="H8" s="47">
        <v>1185.9672813986485</v>
      </c>
      <c r="I8" s="23">
        <v>27.786525051457517</v>
      </c>
      <c r="J8" s="19">
        <f t="shared" si="2"/>
        <v>20.192398379896737</v>
      </c>
      <c r="K8" s="38">
        <v>47.978923431354254</v>
      </c>
      <c r="L8" s="23">
        <v>6.3233817587450201</v>
      </c>
      <c r="M8" s="19">
        <f t="shared" si="3"/>
        <v>2.9317438249668406</v>
      </c>
      <c r="N8" s="38">
        <v>9.2551255837118607</v>
      </c>
      <c r="O8" s="23">
        <v>3.2990568764820192</v>
      </c>
      <c r="P8" s="19">
        <f t="shared" si="4"/>
        <v>1.3088908513855748</v>
      </c>
      <c r="Q8" s="38">
        <v>4.607947727867594</v>
      </c>
      <c r="R8" s="9"/>
    </row>
    <row r="9" spans="1:18" ht="15.75" customHeight="1">
      <c r="A9" s="6"/>
      <c r="B9" s="5" t="s">
        <v>35</v>
      </c>
      <c r="C9" s="39">
        <v>149.87671394601625</v>
      </c>
      <c r="D9" s="20">
        <f t="shared" si="0"/>
        <v>91.092589267494418</v>
      </c>
      <c r="E9" s="40">
        <v>240.96930321351067</v>
      </c>
      <c r="F9" s="48">
        <v>1412.7737118075111</v>
      </c>
      <c r="G9" s="49">
        <f t="shared" si="1"/>
        <v>514.00447830370877</v>
      </c>
      <c r="H9" s="50">
        <v>1926.7781901112198</v>
      </c>
      <c r="I9" s="39">
        <v>47.908649598957766</v>
      </c>
      <c r="J9" s="20">
        <f t="shared" si="2"/>
        <v>34.030011591043603</v>
      </c>
      <c r="K9" s="40">
        <v>81.938661190001369</v>
      </c>
      <c r="L9" s="39">
        <v>9.8478384675728741</v>
      </c>
      <c r="M9" s="20">
        <f t="shared" si="3"/>
        <v>4.5247442001453386</v>
      </c>
      <c r="N9" s="40">
        <v>14.372582667718213</v>
      </c>
      <c r="O9" s="39">
        <v>5.8900605334296481</v>
      </c>
      <c r="P9" s="20">
        <f t="shared" si="4"/>
        <v>2.2814599282050745</v>
      </c>
      <c r="Q9" s="40">
        <v>8.1715204616347226</v>
      </c>
      <c r="R9" s="9"/>
    </row>
    <row r="10" spans="1:18" ht="15.75" customHeight="1">
      <c r="A10" s="6"/>
      <c r="B10" s="5" t="s">
        <v>36</v>
      </c>
      <c r="C10" s="39">
        <v>38.653713478578851</v>
      </c>
      <c r="D10" s="20">
        <f t="shared" si="0"/>
        <v>28.157163574689278</v>
      </c>
      <c r="E10" s="40">
        <v>66.810877053268129</v>
      </c>
      <c r="F10" s="48">
        <v>359.38514442770816</v>
      </c>
      <c r="G10" s="49">
        <f t="shared" si="1"/>
        <v>172.19211324727416</v>
      </c>
      <c r="H10" s="50">
        <v>531.57725767498232</v>
      </c>
      <c r="I10" s="39">
        <v>10.081135582502087</v>
      </c>
      <c r="J10" s="20">
        <f t="shared" si="2"/>
        <v>8.8338616839006061</v>
      </c>
      <c r="K10" s="40">
        <v>18.914997266402693</v>
      </c>
      <c r="L10" s="39">
        <v>2.8403950051994564</v>
      </c>
      <c r="M10" s="20">
        <f t="shared" si="3"/>
        <v>1.6009456332011287</v>
      </c>
      <c r="N10" s="40">
        <v>4.4413406384005851</v>
      </c>
      <c r="O10" s="39">
        <v>1.2361560269285128</v>
      </c>
      <c r="P10" s="20">
        <f t="shared" si="4"/>
        <v>0.63101488499434644</v>
      </c>
      <c r="Q10" s="40">
        <v>1.8671709119228592</v>
      </c>
      <c r="R10" s="9"/>
    </row>
    <row r="11" spans="1:18" ht="15.75" customHeight="1">
      <c r="A11" s="6"/>
      <c r="B11" s="5" t="s">
        <v>37</v>
      </c>
      <c r="C11" s="39">
        <v>5.8934462878944087</v>
      </c>
      <c r="D11" s="20">
        <f t="shared" si="0"/>
        <v>3.4792245788602889</v>
      </c>
      <c r="E11" s="40">
        <v>9.3726708667546976</v>
      </c>
      <c r="F11" s="48">
        <v>33.135807883762972</v>
      </c>
      <c r="G11" s="49">
        <f t="shared" si="1"/>
        <v>14.534684218945117</v>
      </c>
      <c r="H11" s="50">
        <v>47.670492102708089</v>
      </c>
      <c r="I11" s="39">
        <v>1.1102713402866167</v>
      </c>
      <c r="J11" s="20">
        <f t="shared" si="2"/>
        <v>0.8756916383912221</v>
      </c>
      <c r="K11" s="40">
        <v>1.9859629786778388</v>
      </c>
      <c r="L11" s="39">
        <v>0.39705403679757473</v>
      </c>
      <c r="M11" s="20">
        <f t="shared" si="3"/>
        <v>0.19571283597890826</v>
      </c>
      <c r="N11" s="40">
        <v>0.59276687277648299</v>
      </c>
      <c r="O11" s="39">
        <v>0.20388904108237119</v>
      </c>
      <c r="P11" s="20">
        <f t="shared" si="4"/>
        <v>8.6376641863291664E-2</v>
      </c>
      <c r="Q11" s="40">
        <v>0.29026568294566285</v>
      </c>
      <c r="R11" s="9"/>
    </row>
    <row r="12" spans="1:18" ht="15.75" customHeight="1">
      <c r="A12" s="6"/>
      <c r="B12" s="4" t="s">
        <v>38</v>
      </c>
      <c r="C12" s="23">
        <v>156.70179947437072</v>
      </c>
      <c r="D12" s="19">
        <f t="shared" si="0"/>
        <v>109.65153951638638</v>
      </c>
      <c r="E12" s="38">
        <v>266.35333899075709</v>
      </c>
      <c r="F12" s="45">
        <v>1590.2209879789375</v>
      </c>
      <c r="G12" s="46">
        <f t="shared" si="1"/>
        <v>646.61596194331059</v>
      </c>
      <c r="H12" s="47">
        <v>2236.8369499222481</v>
      </c>
      <c r="I12" s="23">
        <v>45.147779708365036</v>
      </c>
      <c r="J12" s="19">
        <f t="shared" si="2"/>
        <v>34.940172788502224</v>
      </c>
      <c r="K12" s="38">
        <v>80.08795249686726</v>
      </c>
      <c r="L12" s="23">
        <v>11.471249100571365</v>
      </c>
      <c r="M12" s="19">
        <f t="shared" si="3"/>
        <v>5.7646727401788258</v>
      </c>
      <c r="N12" s="38">
        <v>17.235921840750191</v>
      </c>
      <c r="O12" s="23">
        <v>5.5730282454699358</v>
      </c>
      <c r="P12" s="19">
        <f t="shared" si="4"/>
        <v>2.464575454259637</v>
      </c>
      <c r="Q12" s="38">
        <v>8.0376036997295728</v>
      </c>
      <c r="R12" s="9"/>
    </row>
    <row r="13" spans="1:18" ht="15.75" customHeight="1">
      <c r="A13" s="6"/>
      <c r="B13" s="4" t="s">
        <v>39</v>
      </c>
      <c r="C13" s="23">
        <v>43.195893128920304</v>
      </c>
      <c r="D13" s="19">
        <f t="shared" si="0"/>
        <v>28.099838910211957</v>
      </c>
      <c r="E13" s="38">
        <v>71.295732039132261</v>
      </c>
      <c r="F13" s="45">
        <v>444.11373903785324</v>
      </c>
      <c r="G13" s="46">
        <f t="shared" si="1"/>
        <v>188.65247552560396</v>
      </c>
      <c r="H13" s="47">
        <v>632.7662145634572</v>
      </c>
      <c r="I13" s="23">
        <v>12.854753301213279</v>
      </c>
      <c r="J13" s="19">
        <f t="shared" si="2"/>
        <v>10.135338683066017</v>
      </c>
      <c r="K13" s="38">
        <v>22.990091984279296</v>
      </c>
      <c r="L13" s="23">
        <v>2.9385712126692538</v>
      </c>
      <c r="M13" s="19">
        <f t="shared" si="3"/>
        <v>1.5294919949958197</v>
      </c>
      <c r="N13" s="38">
        <v>4.4680632076650735</v>
      </c>
      <c r="O13" s="23">
        <v>1.3478043718416473</v>
      </c>
      <c r="P13" s="19">
        <f t="shared" si="4"/>
        <v>0.62225205618341217</v>
      </c>
      <c r="Q13" s="38">
        <v>1.9700564280250594</v>
      </c>
      <c r="R13" s="9"/>
    </row>
    <row r="14" spans="1:18" ht="15.75" customHeight="1">
      <c r="A14" s="6"/>
      <c r="B14" s="4" t="s">
        <v>40</v>
      </c>
      <c r="C14" s="23">
        <v>81.150742767839347</v>
      </c>
      <c r="D14" s="19">
        <f t="shared" si="0"/>
        <v>48.774078813906897</v>
      </c>
      <c r="E14" s="38">
        <v>129.92482158174624</v>
      </c>
      <c r="F14" s="45">
        <v>571.72162969300359</v>
      </c>
      <c r="G14" s="46">
        <f t="shared" si="1"/>
        <v>210.92054955001686</v>
      </c>
      <c r="H14" s="47">
        <v>782.64217924302045</v>
      </c>
      <c r="I14" s="23">
        <v>17.916721169017343</v>
      </c>
      <c r="J14" s="19">
        <f t="shared" si="2"/>
        <v>13.219149493217781</v>
      </c>
      <c r="K14" s="38">
        <v>31.135870662235124</v>
      </c>
      <c r="L14" s="23">
        <v>5.2109727197161329</v>
      </c>
      <c r="M14" s="19">
        <f t="shared" si="3"/>
        <v>2.4496147309644298</v>
      </c>
      <c r="N14" s="38">
        <v>7.6605874506805627</v>
      </c>
      <c r="O14" s="23">
        <v>2.5862019860754346</v>
      </c>
      <c r="P14" s="19">
        <f t="shared" si="4"/>
        <v>1.0463908009088301</v>
      </c>
      <c r="Q14" s="38">
        <v>3.6325927869842647</v>
      </c>
      <c r="R14" s="9"/>
    </row>
    <row r="15" spans="1:18" ht="15.75" customHeight="1">
      <c r="A15" s="6"/>
      <c r="B15" s="5" t="s">
        <v>41</v>
      </c>
      <c r="C15" s="39">
        <v>124.0039274381004</v>
      </c>
      <c r="D15" s="20">
        <f t="shared" si="0"/>
        <v>100.3070005088647</v>
      </c>
      <c r="E15" s="40">
        <v>224.31092794696511</v>
      </c>
      <c r="F15" s="48">
        <v>1334.9103964054682</v>
      </c>
      <c r="G15" s="49">
        <f t="shared" si="1"/>
        <v>548.84627220567836</v>
      </c>
      <c r="H15" s="50">
        <v>1883.7566686111466</v>
      </c>
      <c r="I15" s="39">
        <v>37.730266422288167</v>
      </c>
      <c r="J15" s="20">
        <f t="shared" si="2"/>
        <v>30.500095256185304</v>
      </c>
      <c r="K15" s="40">
        <v>68.230361678473471</v>
      </c>
      <c r="L15" s="39">
        <v>10.093562992178933</v>
      </c>
      <c r="M15" s="20">
        <f t="shared" si="3"/>
        <v>5.2142149946454381</v>
      </c>
      <c r="N15" s="40">
        <v>15.307777986824371</v>
      </c>
      <c r="O15" s="39">
        <v>4.314212802277785</v>
      </c>
      <c r="P15" s="20">
        <f t="shared" si="4"/>
        <v>2.0397211113251705</v>
      </c>
      <c r="Q15" s="40">
        <v>6.3539339136029556</v>
      </c>
      <c r="R15" s="9"/>
    </row>
    <row r="16" spans="1:18" ht="15.75" customHeight="1">
      <c r="A16" s="6"/>
      <c r="B16" s="5" t="s">
        <v>42</v>
      </c>
      <c r="C16" s="39">
        <v>228.540448698852</v>
      </c>
      <c r="D16" s="20">
        <f t="shared" si="0"/>
        <v>136.24530850903108</v>
      </c>
      <c r="E16" s="40">
        <v>364.78575720788308</v>
      </c>
      <c r="F16" s="48">
        <v>2232.111878561474</v>
      </c>
      <c r="G16" s="49">
        <f t="shared" si="1"/>
        <v>756.98506319706985</v>
      </c>
      <c r="H16" s="50">
        <v>2989.0969417585438</v>
      </c>
      <c r="I16" s="39">
        <v>97.663702211762896</v>
      </c>
      <c r="J16" s="20">
        <f t="shared" si="2"/>
        <v>67.797336481653289</v>
      </c>
      <c r="K16" s="40">
        <v>165.46103869341619</v>
      </c>
      <c r="L16" s="39">
        <v>15.206246853483979</v>
      </c>
      <c r="M16" s="20">
        <f t="shared" si="3"/>
        <v>6.619400223773706</v>
      </c>
      <c r="N16" s="40">
        <v>21.825647077257685</v>
      </c>
      <c r="O16" s="39">
        <v>10.405941224789942</v>
      </c>
      <c r="P16" s="20">
        <f t="shared" si="4"/>
        <v>3.7972698976669399</v>
      </c>
      <c r="Q16" s="40">
        <v>14.203211122456882</v>
      </c>
      <c r="R16" s="9"/>
    </row>
    <row r="17" spans="1:18" ht="15.75" customHeight="1">
      <c r="A17" s="6"/>
      <c r="B17" s="5" t="s">
        <v>43</v>
      </c>
      <c r="C17" s="39">
        <v>14.702693421435338</v>
      </c>
      <c r="D17" s="20">
        <f t="shared" si="0"/>
        <v>9.5261207637116456</v>
      </c>
      <c r="E17" s="40">
        <v>24.228814185146984</v>
      </c>
      <c r="F17" s="48">
        <v>100.07419983445936</v>
      </c>
      <c r="G17" s="49">
        <f t="shared" si="1"/>
        <v>48.141592528036796</v>
      </c>
      <c r="H17" s="50">
        <v>148.21579236249616</v>
      </c>
      <c r="I17" s="39">
        <v>2.9677643346306368</v>
      </c>
      <c r="J17" s="20">
        <f t="shared" si="2"/>
        <v>2.4448586745890415</v>
      </c>
      <c r="K17" s="40">
        <v>5.4126230092196783</v>
      </c>
      <c r="L17" s="39">
        <v>1.0198474107729267</v>
      </c>
      <c r="M17" s="20">
        <f t="shared" si="3"/>
        <v>0.51658830804232836</v>
      </c>
      <c r="N17" s="40">
        <v>1.5364357188152551</v>
      </c>
      <c r="O17" s="39">
        <v>0.48222514746739131</v>
      </c>
      <c r="P17" s="20">
        <f t="shared" si="4"/>
        <v>0.21796782615250321</v>
      </c>
      <c r="Q17" s="40">
        <v>0.70019297361989452</v>
      </c>
      <c r="R17" s="9"/>
    </row>
    <row r="18" spans="1:18" ht="15.75" customHeight="1">
      <c r="A18" s="6"/>
      <c r="B18" s="4" t="s">
        <v>44</v>
      </c>
      <c r="C18" s="23">
        <v>48.029097529095672</v>
      </c>
      <c r="D18" s="19">
        <f t="shared" si="0"/>
        <v>37.496816975099541</v>
      </c>
      <c r="E18" s="38">
        <v>85.525914504195214</v>
      </c>
      <c r="F18" s="45">
        <v>452.70710772219752</v>
      </c>
      <c r="G18" s="46">
        <f t="shared" si="1"/>
        <v>189.39507349943426</v>
      </c>
      <c r="H18" s="47">
        <v>642.10218122163178</v>
      </c>
      <c r="I18" s="23">
        <v>12.607004599871662</v>
      </c>
      <c r="J18" s="19">
        <f t="shared" si="2"/>
        <v>10.07176251977554</v>
      </c>
      <c r="K18" s="38">
        <v>22.678767119647201</v>
      </c>
      <c r="L18" s="23">
        <v>3.7543495358491215</v>
      </c>
      <c r="M18" s="19">
        <f t="shared" si="3"/>
        <v>1.900051238836308</v>
      </c>
      <c r="N18" s="38">
        <v>5.6544007746854295</v>
      </c>
      <c r="O18" s="23">
        <v>1.4995300376471505</v>
      </c>
      <c r="P18" s="19">
        <f t="shared" si="4"/>
        <v>0.70437063714733861</v>
      </c>
      <c r="Q18" s="38">
        <v>2.2039006747944891</v>
      </c>
      <c r="R18" s="9"/>
    </row>
    <row r="19" spans="1:18" ht="15.75" customHeight="1">
      <c r="A19" s="6"/>
      <c r="B19" s="4" t="s">
        <v>45</v>
      </c>
      <c r="C19" s="23">
        <v>78.091226164680194</v>
      </c>
      <c r="D19" s="19">
        <f t="shared" si="0"/>
        <v>52.851462361512176</v>
      </c>
      <c r="E19" s="38">
        <v>130.94268852619237</v>
      </c>
      <c r="F19" s="45">
        <v>753.03294089023564</v>
      </c>
      <c r="G19" s="46">
        <f t="shared" si="1"/>
        <v>294.68511209218548</v>
      </c>
      <c r="H19" s="47">
        <v>1047.7180529824211</v>
      </c>
      <c r="I19" s="23">
        <v>22.417519246168116</v>
      </c>
      <c r="J19" s="19">
        <f t="shared" si="2"/>
        <v>16.765592460625111</v>
      </c>
      <c r="K19" s="38">
        <v>39.183111706793227</v>
      </c>
      <c r="L19" s="23">
        <v>5.5001995907232608</v>
      </c>
      <c r="M19" s="19">
        <f t="shared" si="3"/>
        <v>2.651200375496499</v>
      </c>
      <c r="N19" s="38">
        <v>8.1513999662197598</v>
      </c>
      <c r="O19" s="23">
        <v>2.4992054282607832</v>
      </c>
      <c r="P19" s="19">
        <f t="shared" si="4"/>
        <v>1.0490378108851601</v>
      </c>
      <c r="Q19" s="38">
        <v>3.5482432391459433</v>
      </c>
      <c r="R19" s="9"/>
    </row>
    <row r="20" spans="1:18" ht="15.75" customHeight="1">
      <c r="A20" s="6"/>
      <c r="B20" s="4" t="s">
        <v>46</v>
      </c>
      <c r="C20" s="23">
        <v>10.297454988638965</v>
      </c>
      <c r="D20" s="19">
        <f t="shared" si="0"/>
        <v>5.9499646030312547</v>
      </c>
      <c r="E20" s="38">
        <v>16.247419591670219</v>
      </c>
      <c r="F20" s="45">
        <v>62.265736540267348</v>
      </c>
      <c r="G20" s="46">
        <f t="shared" si="1"/>
        <v>27.011613125328374</v>
      </c>
      <c r="H20" s="47">
        <v>89.277349665595722</v>
      </c>
      <c r="I20" s="23">
        <v>1.7849994011955572</v>
      </c>
      <c r="J20" s="19">
        <f t="shared" si="2"/>
        <v>1.472505007841157</v>
      </c>
      <c r="K20" s="38">
        <v>3.2575044090367142</v>
      </c>
      <c r="L20" s="23">
        <v>0.6430024900992829</v>
      </c>
      <c r="M20" s="19">
        <f t="shared" si="3"/>
        <v>0.32040302289204114</v>
      </c>
      <c r="N20" s="38">
        <v>0.96340551299132404</v>
      </c>
      <c r="O20" s="23">
        <v>0.29173387695452846</v>
      </c>
      <c r="P20" s="19">
        <f t="shared" si="4"/>
        <v>0.12488143644258437</v>
      </c>
      <c r="Q20" s="38">
        <v>0.41661531339711283</v>
      </c>
      <c r="R20" s="9"/>
    </row>
    <row r="21" spans="1:18" ht="15.75" customHeight="1">
      <c r="A21" s="6"/>
      <c r="B21" s="5" t="s">
        <v>47</v>
      </c>
      <c r="C21" s="39">
        <v>189.78633912492498</v>
      </c>
      <c r="D21" s="20">
        <f t="shared" si="0"/>
        <v>37.943019901974424</v>
      </c>
      <c r="E21" s="40">
        <v>227.7293590268994</v>
      </c>
      <c r="F21" s="48">
        <v>1300.9597302020986</v>
      </c>
      <c r="G21" s="49">
        <f t="shared" si="1"/>
        <v>468.24901125555152</v>
      </c>
      <c r="H21" s="50">
        <v>1769.2087414576501</v>
      </c>
      <c r="I21" s="39">
        <v>58.895853495788671</v>
      </c>
      <c r="J21" s="20">
        <f t="shared" si="2"/>
        <v>16.599504502973417</v>
      </c>
      <c r="K21" s="40">
        <v>75.495357998762088</v>
      </c>
      <c r="L21" s="39">
        <v>10.329761349838078</v>
      </c>
      <c r="M21" s="20">
        <f t="shared" si="3"/>
        <v>5.2453435531670909</v>
      </c>
      <c r="N21" s="40">
        <v>15.575104903005169</v>
      </c>
      <c r="O21" s="39">
        <v>8.4938249333018234</v>
      </c>
      <c r="P21" s="20">
        <f t="shared" si="4"/>
        <v>3.7327795100049741</v>
      </c>
      <c r="Q21" s="40">
        <v>12.226604443306798</v>
      </c>
      <c r="R21" s="9"/>
    </row>
    <row r="22" spans="1:18" ht="15.75" customHeight="1">
      <c r="A22" s="6"/>
      <c r="B22" s="5" t="s">
        <v>48</v>
      </c>
      <c r="C22" s="39">
        <v>12.674116487428817</v>
      </c>
      <c r="D22" s="20">
        <f t="shared" si="0"/>
        <v>8.1620707624355351</v>
      </c>
      <c r="E22" s="40">
        <v>20.836187249864352</v>
      </c>
      <c r="F22" s="48">
        <v>88.17463715755629</v>
      </c>
      <c r="G22" s="49">
        <f t="shared" si="1"/>
        <v>39.218352065638726</v>
      </c>
      <c r="H22" s="50">
        <v>127.39298922319502</v>
      </c>
      <c r="I22" s="39">
        <v>2.6376275400649751</v>
      </c>
      <c r="J22" s="20">
        <f t="shared" si="2"/>
        <v>2.1317232739996941</v>
      </c>
      <c r="K22" s="40">
        <v>4.7693508140646692</v>
      </c>
      <c r="L22" s="39">
        <v>0.84760777349690675</v>
      </c>
      <c r="M22" s="20">
        <f t="shared" si="3"/>
        <v>0.42317972752256616</v>
      </c>
      <c r="N22" s="40">
        <v>1.2707875010194729</v>
      </c>
      <c r="O22" s="39">
        <v>0.38152632325271435</v>
      </c>
      <c r="P22" s="20">
        <f t="shared" si="4"/>
        <v>0.17363719324741306</v>
      </c>
      <c r="Q22" s="40">
        <v>0.55516351650012741</v>
      </c>
      <c r="R22" s="9"/>
    </row>
    <row r="23" spans="1:18" ht="15.75" customHeight="1">
      <c r="A23" s="6"/>
      <c r="B23" s="5" t="s">
        <v>49</v>
      </c>
      <c r="C23" s="39">
        <v>309.10181621296402</v>
      </c>
      <c r="D23" s="20">
        <f t="shared" si="0"/>
        <v>198.56093782626681</v>
      </c>
      <c r="E23" s="40">
        <v>507.66275403923083</v>
      </c>
      <c r="F23" s="48">
        <v>2904.1568304486236</v>
      </c>
      <c r="G23" s="49">
        <f t="shared" si="1"/>
        <v>1047.4884003999273</v>
      </c>
      <c r="H23" s="50">
        <v>3951.6452308485509</v>
      </c>
      <c r="I23" s="39">
        <v>115.34980725530858</v>
      </c>
      <c r="J23" s="20">
        <f t="shared" si="2"/>
        <v>82.062723101208803</v>
      </c>
      <c r="K23" s="40">
        <v>197.41253035651738</v>
      </c>
      <c r="L23" s="39">
        <v>21.368273525722319</v>
      </c>
      <c r="M23" s="20">
        <f t="shared" si="3"/>
        <v>9.7905642151427514</v>
      </c>
      <c r="N23" s="40">
        <v>31.158837740865071</v>
      </c>
      <c r="O23" s="39">
        <v>15.108218029045519</v>
      </c>
      <c r="P23" s="20">
        <f t="shared" si="4"/>
        <v>5.7696677655725548</v>
      </c>
      <c r="Q23" s="40">
        <v>20.877885794618074</v>
      </c>
      <c r="R23" s="9"/>
    </row>
    <row r="24" spans="1:18" ht="15.75" customHeight="1">
      <c r="A24" s="6"/>
      <c r="B24" s="4" t="s">
        <v>50</v>
      </c>
      <c r="C24" s="23">
        <v>859.34080396119441</v>
      </c>
      <c r="D24" s="19">
        <f t="shared" si="0"/>
        <v>704.25770750692948</v>
      </c>
      <c r="E24" s="38">
        <v>1563.5985114681239</v>
      </c>
      <c r="F24" s="45">
        <v>8236.2344570065397</v>
      </c>
      <c r="G24" s="46">
        <f t="shared" si="1"/>
        <v>3221.7431535439919</v>
      </c>
      <c r="H24" s="47">
        <v>11457.977610550532</v>
      </c>
      <c r="I24" s="23">
        <v>293.99794244041527</v>
      </c>
      <c r="J24" s="19">
        <f t="shared" si="2"/>
        <v>222.74186678104763</v>
      </c>
      <c r="K24" s="38">
        <v>516.73980922146291</v>
      </c>
      <c r="L24" s="23">
        <v>62.661839159941785</v>
      </c>
      <c r="M24" s="19">
        <f t="shared" si="3"/>
        <v>31.768655042962813</v>
      </c>
      <c r="N24" s="38">
        <v>94.430494202904598</v>
      </c>
      <c r="O24" s="23">
        <v>29.050973070033631</v>
      </c>
      <c r="P24" s="19">
        <f t="shared" si="4"/>
        <v>13.194589675597083</v>
      </c>
      <c r="Q24" s="38">
        <v>42.245562745630714</v>
      </c>
      <c r="R24" s="9"/>
    </row>
    <row r="25" spans="1:18" ht="15.75" customHeight="1">
      <c r="A25" s="6"/>
      <c r="B25" s="4" t="s">
        <v>51</v>
      </c>
      <c r="C25" s="23">
        <v>6.7455449270870851</v>
      </c>
      <c r="D25" s="19">
        <f t="shared" si="0"/>
        <v>6.1763275871140824</v>
      </c>
      <c r="E25" s="38">
        <v>12.921872514201167</v>
      </c>
      <c r="F25" s="45">
        <v>64.207963389173827</v>
      </c>
      <c r="G25" s="46">
        <f t="shared" si="1"/>
        <v>37.968130514519942</v>
      </c>
      <c r="H25" s="47">
        <v>102.17609390369377</v>
      </c>
      <c r="I25" s="23">
        <v>1.5451295477215514</v>
      </c>
      <c r="J25" s="19">
        <f t="shared" si="2"/>
        <v>1.7158325858084864</v>
      </c>
      <c r="K25" s="38">
        <v>3.2609621335300378</v>
      </c>
      <c r="L25" s="23">
        <v>0.5488473208595136</v>
      </c>
      <c r="M25" s="19">
        <f t="shared" si="3"/>
        <v>0.35936236423694945</v>
      </c>
      <c r="N25" s="38">
        <v>0.90820968509646305</v>
      </c>
      <c r="O25" s="23">
        <v>0.18398855437008119</v>
      </c>
      <c r="P25" s="19">
        <f t="shared" si="4"/>
        <v>0.13197263663441247</v>
      </c>
      <c r="Q25" s="38">
        <v>0.31596119100449366</v>
      </c>
      <c r="R25" s="9"/>
    </row>
    <row r="26" spans="1:18" ht="15.75" customHeight="1">
      <c r="A26" s="6"/>
      <c r="B26" s="4" t="s">
        <v>52</v>
      </c>
      <c r="C26" s="23">
        <v>144.51623054874634</v>
      </c>
      <c r="D26" s="19">
        <f t="shared" si="0"/>
        <v>89.828201178213931</v>
      </c>
      <c r="E26" s="38">
        <v>234.34443172696027</v>
      </c>
      <c r="F26" s="45">
        <v>1331.0248376232478</v>
      </c>
      <c r="G26" s="46">
        <f t="shared" si="1"/>
        <v>481.42527126912523</v>
      </c>
      <c r="H26" s="47">
        <v>1812.450108892373</v>
      </c>
      <c r="I26" s="23">
        <v>44.212509423003517</v>
      </c>
      <c r="J26" s="19">
        <f t="shared" si="2"/>
        <v>31.531723323931907</v>
      </c>
      <c r="K26" s="38">
        <v>75.744232746935424</v>
      </c>
      <c r="L26" s="23">
        <v>9.532861091532439</v>
      </c>
      <c r="M26" s="19">
        <f t="shared" si="3"/>
        <v>4.3248027371153626</v>
      </c>
      <c r="N26" s="38">
        <v>13.857663828647802</v>
      </c>
      <c r="O26" s="23">
        <v>5.1356565481742571</v>
      </c>
      <c r="P26" s="19">
        <f t="shared" si="4"/>
        <v>1.9885945255135695</v>
      </c>
      <c r="Q26" s="38">
        <v>7.1242510736878266</v>
      </c>
      <c r="R26" s="9"/>
    </row>
    <row r="27" spans="1:18" ht="15.75" customHeight="1">
      <c r="A27" s="6"/>
      <c r="B27" s="5" t="s">
        <v>53</v>
      </c>
      <c r="C27" s="39">
        <v>11.808368549219594</v>
      </c>
      <c r="D27" s="20">
        <f t="shared" si="0"/>
        <v>7.6734826810927359</v>
      </c>
      <c r="E27" s="40">
        <v>19.48185123031233</v>
      </c>
      <c r="F27" s="48">
        <v>90.478049066201052</v>
      </c>
      <c r="G27" s="49">
        <f t="shared" si="1"/>
        <v>41.822232491624888</v>
      </c>
      <c r="H27" s="50">
        <v>132.30028155782594</v>
      </c>
      <c r="I27" s="39">
        <v>2.6484975594783142</v>
      </c>
      <c r="J27" s="20">
        <f t="shared" si="2"/>
        <v>2.2111865607448022</v>
      </c>
      <c r="K27" s="40">
        <v>4.8596841202231165</v>
      </c>
      <c r="L27" s="39">
        <v>0.78905751323365558</v>
      </c>
      <c r="M27" s="20">
        <f t="shared" si="3"/>
        <v>0.41314939104253046</v>
      </c>
      <c r="N27" s="40">
        <v>1.202206904276186</v>
      </c>
      <c r="O27" s="39">
        <v>0.37170548886426841</v>
      </c>
      <c r="P27" s="20">
        <f t="shared" si="4"/>
        <v>0.17286569707296101</v>
      </c>
      <c r="Q27" s="40">
        <v>0.54457118593722942</v>
      </c>
      <c r="R27" s="9"/>
    </row>
    <row r="28" spans="1:18" ht="15.75" customHeight="1">
      <c r="A28" s="6"/>
      <c r="B28" s="5" t="s">
        <v>54</v>
      </c>
      <c r="C28" s="39">
        <v>16.198121631309338</v>
      </c>
      <c r="D28" s="20">
        <f t="shared" si="0"/>
        <v>11.668588351515329</v>
      </c>
      <c r="E28" s="40">
        <v>27.866709982824666</v>
      </c>
      <c r="F28" s="48">
        <v>166.25461391680338</v>
      </c>
      <c r="G28" s="49">
        <f t="shared" si="1"/>
        <v>71.218203039748545</v>
      </c>
      <c r="H28" s="50">
        <v>237.47281695655192</v>
      </c>
      <c r="I28" s="39">
        <v>4.4286362204236065</v>
      </c>
      <c r="J28" s="20">
        <f t="shared" si="2"/>
        <v>3.5161027478739681</v>
      </c>
      <c r="K28" s="40">
        <v>7.9447389682975746</v>
      </c>
      <c r="L28" s="39">
        <v>1.2150677698347148</v>
      </c>
      <c r="M28" s="20">
        <f t="shared" si="3"/>
        <v>0.61320144681362176</v>
      </c>
      <c r="N28" s="40">
        <v>1.8282692166483365</v>
      </c>
      <c r="O28" s="39">
        <v>0.82498761059247772</v>
      </c>
      <c r="P28" s="20">
        <f t="shared" si="4"/>
        <v>0.34001061861866566</v>
      </c>
      <c r="Q28" s="40">
        <v>1.1649982292111434</v>
      </c>
      <c r="R28" s="9"/>
    </row>
    <row r="29" spans="1:18" ht="15.75" customHeight="1">
      <c r="A29" s="6"/>
      <c r="B29" s="5" t="s">
        <v>55</v>
      </c>
      <c r="C29" s="39">
        <v>74.683965200209187</v>
      </c>
      <c r="D29" s="20">
        <f t="shared" si="0"/>
        <v>46.463739072007201</v>
      </c>
      <c r="E29" s="40">
        <v>121.14770427221639</v>
      </c>
      <c r="F29" s="48">
        <v>622.41105644286893</v>
      </c>
      <c r="G29" s="49">
        <f t="shared" si="1"/>
        <v>251.00169935430995</v>
      </c>
      <c r="H29" s="50">
        <v>873.41275579717887</v>
      </c>
      <c r="I29" s="39">
        <v>18.623996268802426</v>
      </c>
      <c r="J29" s="20">
        <f t="shared" si="2"/>
        <v>14.446050580250233</v>
      </c>
      <c r="K29" s="40">
        <v>33.070046849052659</v>
      </c>
      <c r="L29" s="39">
        <v>4.8451660017321636</v>
      </c>
      <c r="M29" s="20">
        <f t="shared" si="3"/>
        <v>2.3683926719937043</v>
      </c>
      <c r="N29" s="40">
        <v>7.2135586737258679</v>
      </c>
      <c r="O29" s="39">
        <v>2.2478048223267137</v>
      </c>
      <c r="P29" s="20">
        <f t="shared" si="4"/>
        <v>0.96275581771743113</v>
      </c>
      <c r="Q29" s="40">
        <v>3.2105606400441449</v>
      </c>
      <c r="R29" s="9"/>
    </row>
    <row r="30" spans="1:18" ht="15.75" customHeight="1">
      <c r="A30" s="6"/>
      <c r="B30" s="4" t="s">
        <v>56</v>
      </c>
      <c r="C30" s="23">
        <v>119.96762293983828</v>
      </c>
      <c r="D30" s="19">
        <f t="shared" si="0"/>
        <v>75.971917606103816</v>
      </c>
      <c r="E30" s="38">
        <v>195.93954054594209</v>
      </c>
      <c r="F30" s="45">
        <v>1055.9814514007037</v>
      </c>
      <c r="G30" s="46">
        <f t="shared" si="1"/>
        <v>392.41601055538831</v>
      </c>
      <c r="H30" s="47">
        <v>1448.397461956092</v>
      </c>
      <c r="I30" s="23">
        <v>35.148728333682918</v>
      </c>
      <c r="J30" s="19">
        <f t="shared" si="2"/>
        <v>25.161496395295991</v>
      </c>
      <c r="K30" s="38">
        <v>60.310224728978909</v>
      </c>
      <c r="L30" s="23">
        <v>7.9376435719969267</v>
      </c>
      <c r="M30" s="19">
        <f t="shared" si="3"/>
        <v>3.7529772074730916</v>
      </c>
      <c r="N30" s="38">
        <v>11.690620779470018</v>
      </c>
      <c r="O30" s="23">
        <v>3.87649140154446</v>
      </c>
      <c r="P30" s="19">
        <f t="shared" si="4"/>
        <v>1.5968383418548302</v>
      </c>
      <c r="Q30" s="38">
        <v>5.4733297433992902</v>
      </c>
      <c r="R30" s="9"/>
    </row>
    <row r="31" spans="1:18" ht="15.75" customHeight="1">
      <c r="A31" s="6"/>
      <c r="B31" s="4" t="s">
        <v>57</v>
      </c>
      <c r="C31" s="23">
        <v>6.0384271414894304</v>
      </c>
      <c r="D31" s="19">
        <f t="shared" si="0"/>
        <v>3.4728677586369425</v>
      </c>
      <c r="E31" s="38">
        <v>9.5112949001263729</v>
      </c>
      <c r="F31" s="45">
        <v>28.003843546268442</v>
      </c>
      <c r="G31" s="46">
        <f t="shared" si="1"/>
        <v>14.271767989660091</v>
      </c>
      <c r="H31" s="47">
        <v>42.275611535928533</v>
      </c>
      <c r="I31" s="23">
        <v>0.90027851248533119</v>
      </c>
      <c r="J31" s="19">
        <f t="shared" si="2"/>
        <v>0.76813438999495287</v>
      </c>
      <c r="K31" s="38">
        <v>1.6684129024802841</v>
      </c>
      <c r="L31" s="23">
        <v>0.34816906635759981</v>
      </c>
      <c r="M31" s="19">
        <f t="shared" si="3"/>
        <v>0.18476025166026278</v>
      </c>
      <c r="N31" s="38">
        <v>0.53292931801786259</v>
      </c>
      <c r="O31" s="23">
        <v>0.12282482778930245</v>
      </c>
      <c r="P31" s="19">
        <f t="shared" si="4"/>
        <v>6.3279316961307897E-2</v>
      </c>
      <c r="Q31" s="38">
        <v>0.18610414475061035</v>
      </c>
      <c r="R31" s="9"/>
    </row>
    <row r="32" spans="1:18" ht="15.75" customHeight="1">
      <c r="A32" s="6"/>
      <c r="B32" s="4" t="s">
        <v>58</v>
      </c>
      <c r="C32" s="23">
        <v>5549.4960677006238</v>
      </c>
      <c r="D32" s="19">
        <f t="shared" si="0"/>
        <v>3793.4347237929596</v>
      </c>
      <c r="E32" s="38">
        <v>9342.9307914935835</v>
      </c>
      <c r="F32" s="45">
        <v>48744.708886677196</v>
      </c>
      <c r="G32" s="46">
        <f t="shared" si="1"/>
        <v>18458.814442395058</v>
      </c>
      <c r="H32" s="47">
        <v>67203.523329072254</v>
      </c>
      <c r="I32" s="23">
        <v>1982.8933011189149</v>
      </c>
      <c r="J32" s="19">
        <f t="shared" si="2"/>
        <v>1480.1141138251849</v>
      </c>
      <c r="K32" s="38">
        <v>3463.0074149440998</v>
      </c>
      <c r="L32" s="23">
        <v>387.06487574448585</v>
      </c>
      <c r="M32" s="19">
        <f t="shared" si="3"/>
        <v>191.83364179404163</v>
      </c>
      <c r="N32" s="38">
        <v>578.89851753852747</v>
      </c>
      <c r="O32" s="23">
        <v>228.8808420790848</v>
      </c>
      <c r="P32" s="19">
        <f t="shared" si="4"/>
        <v>94.878622690537725</v>
      </c>
      <c r="Q32" s="38">
        <v>323.75946476962253</v>
      </c>
      <c r="R32" s="9"/>
    </row>
    <row r="33" spans="1:29" ht="15.75" customHeight="1">
      <c r="A33" s="6"/>
      <c r="B33" s="5" t="s">
        <v>59</v>
      </c>
      <c r="C33" s="39">
        <v>16.579472972945084</v>
      </c>
      <c r="D33" s="20">
        <f t="shared" si="0"/>
        <v>10.092248137404106</v>
      </c>
      <c r="E33" s="40">
        <v>26.671721110349189</v>
      </c>
      <c r="F33" s="48">
        <v>150.57188807169024</v>
      </c>
      <c r="G33" s="49">
        <f t="shared" si="1"/>
        <v>59.641000268427632</v>
      </c>
      <c r="H33" s="50">
        <v>210.21288834011787</v>
      </c>
      <c r="I33" s="39">
        <v>4.2213272601583682</v>
      </c>
      <c r="J33" s="20">
        <f t="shared" si="2"/>
        <v>3.1357889664164249</v>
      </c>
      <c r="K33" s="40">
        <v>7.3571162265747931</v>
      </c>
      <c r="L33" s="39">
        <v>1.1073761727173379</v>
      </c>
      <c r="M33" s="20">
        <f t="shared" si="3"/>
        <v>0.53582794155037705</v>
      </c>
      <c r="N33" s="40">
        <v>1.643204114267715</v>
      </c>
      <c r="O33" s="39">
        <v>0.51431641019838659</v>
      </c>
      <c r="P33" s="20">
        <f t="shared" si="4"/>
        <v>0.22416290053652699</v>
      </c>
      <c r="Q33" s="40">
        <v>0.73847931073491357</v>
      </c>
      <c r="R33" s="9"/>
    </row>
    <row r="34" spans="1:29" ht="15.75" customHeight="1">
      <c r="A34" s="6"/>
      <c r="B34" s="5" t="s">
        <v>60</v>
      </c>
      <c r="C34" s="39">
        <v>52.675900681500423</v>
      </c>
      <c r="D34" s="20">
        <f t="shared" si="0"/>
        <v>31.936519310660827</v>
      </c>
      <c r="E34" s="40">
        <v>84.61241999216125</v>
      </c>
      <c r="F34" s="48">
        <v>378.4198899552643</v>
      </c>
      <c r="G34" s="49">
        <f t="shared" si="1"/>
        <v>142.67675751950532</v>
      </c>
      <c r="H34" s="50">
        <v>521.09664747476961</v>
      </c>
      <c r="I34" s="39">
        <v>12.504466949523096</v>
      </c>
      <c r="J34" s="20">
        <f t="shared" si="2"/>
        <v>8.8410403805913234</v>
      </c>
      <c r="K34" s="40">
        <v>21.345507330114419</v>
      </c>
      <c r="L34" s="39">
        <v>3.4367805202585173</v>
      </c>
      <c r="M34" s="20">
        <f t="shared" si="3"/>
        <v>1.5097642786230243</v>
      </c>
      <c r="N34" s="40">
        <v>4.9465447988815416</v>
      </c>
      <c r="O34" s="39">
        <v>2.112826280626436</v>
      </c>
      <c r="P34" s="20">
        <f t="shared" si="4"/>
        <v>0.76641110817005975</v>
      </c>
      <c r="Q34" s="40">
        <v>2.8792373887964957</v>
      </c>
      <c r="R34" s="9"/>
    </row>
    <row r="35" spans="1:29" ht="15.75" customHeight="1">
      <c r="A35" s="6"/>
      <c r="B35" s="5" t="s">
        <v>61</v>
      </c>
      <c r="C35" s="39">
        <v>40.074647526439797</v>
      </c>
      <c r="D35" s="20">
        <f t="shared" si="0"/>
        <v>27.40165425263627</v>
      </c>
      <c r="E35" s="40">
        <v>67.476301779076067</v>
      </c>
      <c r="F35" s="48">
        <v>332.6459692117246</v>
      </c>
      <c r="G35" s="49">
        <f t="shared" si="1"/>
        <v>137.07230117192626</v>
      </c>
      <c r="H35" s="50">
        <v>469.71827038365086</v>
      </c>
      <c r="I35" s="39">
        <v>9.1339622289793265</v>
      </c>
      <c r="J35" s="20">
        <f t="shared" si="2"/>
        <v>7.0751981509670987</v>
      </c>
      <c r="K35" s="40">
        <v>16.209160379946425</v>
      </c>
      <c r="L35" s="39">
        <v>2.8674135856546688</v>
      </c>
      <c r="M35" s="20">
        <f t="shared" si="3"/>
        <v>1.3871374276651478</v>
      </c>
      <c r="N35" s="40">
        <v>4.2545510133198166</v>
      </c>
      <c r="O35" s="39">
        <v>1.1479794904823213</v>
      </c>
      <c r="P35" s="20">
        <f t="shared" si="4"/>
        <v>0.50450152629627487</v>
      </c>
      <c r="Q35" s="40">
        <v>1.6524810167785962</v>
      </c>
      <c r="R35" s="9"/>
    </row>
    <row r="36" spans="1:29" ht="15.75" customHeight="1">
      <c r="A36" s="6"/>
      <c r="B36" s="4" t="s">
        <v>62</v>
      </c>
      <c r="C36" s="23">
        <v>129.96383288170881</v>
      </c>
      <c r="D36" s="19">
        <f t="shared" si="0"/>
        <v>78.732688069518417</v>
      </c>
      <c r="E36" s="38">
        <v>208.69652095122723</v>
      </c>
      <c r="F36" s="45">
        <v>1019.1191056272694</v>
      </c>
      <c r="G36" s="46">
        <f t="shared" si="1"/>
        <v>389.78312184786091</v>
      </c>
      <c r="H36" s="47">
        <v>1408.9022274751303</v>
      </c>
      <c r="I36" s="23">
        <v>35.735230318461298</v>
      </c>
      <c r="J36" s="19">
        <f t="shared" si="2"/>
        <v>26.280221095762215</v>
      </c>
      <c r="K36" s="38">
        <v>62.015451414223513</v>
      </c>
      <c r="L36" s="23">
        <v>8.2540661602392031</v>
      </c>
      <c r="M36" s="19">
        <f t="shared" si="3"/>
        <v>3.9606601721786525</v>
      </c>
      <c r="N36" s="38">
        <v>12.214726332417856</v>
      </c>
      <c r="O36" s="23">
        <v>4.9581652738572677</v>
      </c>
      <c r="P36" s="19">
        <f t="shared" si="4"/>
        <v>2.0235810991125911</v>
      </c>
      <c r="Q36" s="38">
        <v>6.9817463729698588</v>
      </c>
      <c r="R36" s="9"/>
    </row>
    <row r="37" spans="1:29" ht="15.75" customHeight="1">
      <c r="A37" s="6"/>
      <c r="B37" s="4" t="s">
        <v>63</v>
      </c>
      <c r="C37" s="23">
        <v>15.613968397732313</v>
      </c>
      <c r="D37" s="19">
        <f t="shared" si="0"/>
        <v>9.197776177522103</v>
      </c>
      <c r="E37" s="38">
        <v>24.811744575254416</v>
      </c>
      <c r="F37" s="45">
        <v>135.20374427018234</v>
      </c>
      <c r="G37" s="46">
        <f t="shared" si="1"/>
        <v>59.576164310641985</v>
      </c>
      <c r="H37" s="47">
        <v>194.77990858082433</v>
      </c>
      <c r="I37" s="23">
        <v>3.8247257210899939</v>
      </c>
      <c r="J37" s="19">
        <f t="shared" si="2"/>
        <v>3.0883824506069848</v>
      </c>
      <c r="K37" s="38">
        <v>6.9131081716969787</v>
      </c>
      <c r="L37" s="23">
        <v>1.0218589749497167</v>
      </c>
      <c r="M37" s="19">
        <f t="shared" si="3"/>
        <v>0.52830173389923196</v>
      </c>
      <c r="N37" s="38">
        <v>1.5501607088489486</v>
      </c>
      <c r="O37" s="23">
        <v>0.48137232966819327</v>
      </c>
      <c r="P37" s="19">
        <f t="shared" si="4"/>
        <v>0.22413620449732002</v>
      </c>
      <c r="Q37" s="38">
        <v>0.70550853416551329</v>
      </c>
      <c r="R37" s="9"/>
    </row>
    <row r="38" spans="1:29" ht="15.75" customHeight="1">
      <c r="A38" s="6"/>
      <c r="B38" s="4" t="s">
        <v>64</v>
      </c>
      <c r="C38" s="23">
        <v>13.147075392650315</v>
      </c>
      <c r="D38" s="19">
        <f t="shared" si="0"/>
        <v>9.0444215874765277</v>
      </c>
      <c r="E38" s="38">
        <v>22.191496980126843</v>
      </c>
      <c r="F38" s="45">
        <v>109.4495744702333</v>
      </c>
      <c r="G38" s="46">
        <f t="shared" si="1"/>
        <v>45.296022036900553</v>
      </c>
      <c r="H38" s="47">
        <v>154.74559650713385</v>
      </c>
      <c r="I38" s="23">
        <v>2.965687955521231</v>
      </c>
      <c r="J38" s="19">
        <f t="shared" si="2"/>
        <v>2.4263856166745503</v>
      </c>
      <c r="K38" s="38">
        <v>5.3920735721957813</v>
      </c>
      <c r="L38" s="23">
        <v>0.94373609578733797</v>
      </c>
      <c r="M38" s="19">
        <f t="shared" si="3"/>
        <v>0.48566468603963608</v>
      </c>
      <c r="N38" s="38">
        <v>1.4294007818269741</v>
      </c>
      <c r="O38" s="23">
        <v>0.54327916095977857</v>
      </c>
      <c r="P38" s="19">
        <f t="shared" si="4"/>
        <v>0.21192744647244455</v>
      </c>
      <c r="Q38" s="38">
        <v>0.75520660743222312</v>
      </c>
      <c r="R38" s="9"/>
    </row>
    <row r="39" spans="1:29" ht="15.75" customHeight="1">
      <c r="A39" s="6"/>
      <c r="B39" s="5" t="s">
        <v>65</v>
      </c>
      <c r="C39" s="39">
        <v>83.507191856227507</v>
      </c>
      <c r="D39" s="20">
        <f t="shared" si="0"/>
        <v>57.118881893881962</v>
      </c>
      <c r="E39" s="40">
        <v>140.62607375010947</v>
      </c>
      <c r="F39" s="48">
        <v>784.93216485366099</v>
      </c>
      <c r="G39" s="49">
        <f t="shared" si="1"/>
        <v>357.11338397407496</v>
      </c>
      <c r="H39" s="50">
        <v>1142.045548827736</v>
      </c>
      <c r="I39" s="39">
        <v>26.73274444168889</v>
      </c>
      <c r="J39" s="20">
        <f t="shared" si="2"/>
        <v>21.920509515604042</v>
      </c>
      <c r="K39" s="40">
        <v>48.653253957292932</v>
      </c>
      <c r="L39" s="39">
        <v>6.0770815851703119</v>
      </c>
      <c r="M39" s="20">
        <f t="shared" si="3"/>
        <v>3.1500558532391505</v>
      </c>
      <c r="N39" s="40">
        <v>9.2271374384094624</v>
      </c>
      <c r="O39" s="39">
        <v>4.3748436626406741</v>
      </c>
      <c r="P39" s="20">
        <f t="shared" si="4"/>
        <v>1.8497190220202206</v>
      </c>
      <c r="Q39" s="40">
        <v>6.2245626846608948</v>
      </c>
      <c r="R39" s="9"/>
    </row>
    <row r="40" spans="1:29" ht="15.75" customHeight="1">
      <c r="A40" s="6"/>
      <c r="B40" s="5" t="s">
        <v>66</v>
      </c>
      <c r="C40" s="39">
        <v>5.8522716552307505</v>
      </c>
      <c r="D40" s="20">
        <f t="shared" si="0"/>
        <v>3.0881114263719143</v>
      </c>
      <c r="E40" s="40">
        <v>8.9403830816026648</v>
      </c>
      <c r="F40" s="48">
        <v>25.781128346591952</v>
      </c>
      <c r="G40" s="49">
        <f t="shared" si="1"/>
        <v>12.417645432537245</v>
      </c>
      <c r="H40" s="50">
        <v>38.198773779129198</v>
      </c>
      <c r="I40" s="39">
        <v>0.88983883888651749</v>
      </c>
      <c r="J40" s="20">
        <f t="shared" si="2"/>
        <v>0.71867751970012539</v>
      </c>
      <c r="K40" s="40">
        <v>1.6085163585866429</v>
      </c>
      <c r="L40" s="39">
        <v>0.32716624807253059</v>
      </c>
      <c r="M40" s="20">
        <f t="shared" si="3"/>
        <v>0.16468000114709969</v>
      </c>
      <c r="N40" s="40">
        <v>0.49184624921963027</v>
      </c>
      <c r="O40" s="39">
        <v>0.11890330677152564</v>
      </c>
      <c r="P40" s="20">
        <f t="shared" si="4"/>
        <v>5.5043171689166365E-2</v>
      </c>
      <c r="Q40" s="40">
        <v>0.173946478460692</v>
      </c>
      <c r="R40" s="9"/>
    </row>
    <row r="41" spans="1:29" ht="15.75" customHeight="1">
      <c r="A41" s="6"/>
      <c r="B41" s="5" t="s">
        <v>67</v>
      </c>
      <c r="C41" s="39">
        <v>62.862272655502835</v>
      </c>
      <c r="D41" s="20">
        <f t="shared" si="0"/>
        <v>36.361081763993397</v>
      </c>
      <c r="E41" s="40">
        <v>99.223354419496232</v>
      </c>
      <c r="F41" s="48">
        <v>556.60949659049083</v>
      </c>
      <c r="G41" s="49">
        <f t="shared" si="1"/>
        <v>192.10699540980659</v>
      </c>
      <c r="H41" s="50">
        <v>748.71649200029742</v>
      </c>
      <c r="I41" s="39">
        <v>19.108260127355873</v>
      </c>
      <c r="J41" s="20">
        <f t="shared" si="2"/>
        <v>13.12970296841667</v>
      </c>
      <c r="K41" s="40">
        <v>32.237963095772542</v>
      </c>
      <c r="L41" s="39">
        <v>4.0170231171651833</v>
      </c>
      <c r="M41" s="20">
        <f t="shared" si="3"/>
        <v>1.7360993844410393</v>
      </c>
      <c r="N41" s="40">
        <v>5.7531225016062226</v>
      </c>
      <c r="O41" s="39">
        <v>2.0454914886460758</v>
      </c>
      <c r="P41" s="20">
        <f t="shared" si="4"/>
        <v>0.69846524398974141</v>
      </c>
      <c r="Q41" s="40">
        <v>2.7439567326358172</v>
      </c>
      <c r="R41" s="9"/>
    </row>
    <row r="42" spans="1:29" ht="15.75" customHeight="1">
      <c r="A42" s="6"/>
      <c r="B42" s="4" t="s">
        <v>68</v>
      </c>
      <c r="C42" s="23">
        <v>3.0601600809182696</v>
      </c>
      <c r="D42" s="19">
        <f t="shared" si="0"/>
        <v>2.040421632913644</v>
      </c>
      <c r="E42" s="38">
        <v>5.1005817138319136</v>
      </c>
      <c r="F42" s="45">
        <v>19.629385308256719</v>
      </c>
      <c r="G42" s="46">
        <f t="shared" si="1"/>
        <v>11.395957047688317</v>
      </c>
      <c r="H42" s="47">
        <v>31.025342355945035</v>
      </c>
      <c r="I42" s="23">
        <v>0.44196306693510373</v>
      </c>
      <c r="J42" s="19">
        <f t="shared" si="2"/>
        <v>0.44618340966896947</v>
      </c>
      <c r="K42" s="38">
        <v>0.8881464766040732</v>
      </c>
      <c r="L42" s="23">
        <v>0.23522660909737531</v>
      </c>
      <c r="M42" s="19">
        <f t="shared" si="3"/>
        <v>0.12860217235030474</v>
      </c>
      <c r="N42" s="38">
        <v>0.36382878144768005</v>
      </c>
      <c r="O42" s="23">
        <v>7.6720053973150612E-2</v>
      </c>
      <c r="P42" s="19">
        <f t="shared" si="4"/>
        <v>4.2302850425307695E-2</v>
      </c>
      <c r="Q42" s="38">
        <v>0.11902290439845831</v>
      </c>
      <c r="R42" s="9"/>
    </row>
    <row r="43" spans="1:29" ht="15.75" customHeight="1">
      <c r="A43" s="6"/>
      <c r="B43" s="4" t="s">
        <v>69</v>
      </c>
      <c r="C43" s="23">
        <v>96.135040346017774</v>
      </c>
      <c r="D43" s="19">
        <f t="shared" si="0"/>
        <v>55.896496243651882</v>
      </c>
      <c r="E43" s="38">
        <v>152.03153658966966</v>
      </c>
      <c r="F43" s="45">
        <v>850.11708012049178</v>
      </c>
      <c r="G43" s="46">
        <f t="shared" si="1"/>
        <v>295.49585929012994</v>
      </c>
      <c r="H43" s="47">
        <v>1145.6129394106217</v>
      </c>
      <c r="I43" s="23">
        <v>33.548971988962535</v>
      </c>
      <c r="J43" s="19">
        <f t="shared" si="2"/>
        <v>23.460008883556299</v>
      </c>
      <c r="K43" s="38">
        <v>57.008980872518833</v>
      </c>
      <c r="L43" s="23">
        <v>5.9729001299234774</v>
      </c>
      <c r="M43" s="19">
        <f t="shared" si="3"/>
        <v>2.6618769946712906</v>
      </c>
      <c r="N43" s="38">
        <v>8.634777124594768</v>
      </c>
      <c r="O43" s="23">
        <v>3.6763343590480431</v>
      </c>
      <c r="P43" s="19">
        <f t="shared" si="4"/>
        <v>1.3934826849473292</v>
      </c>
      <c r="Q43" s="38">
        <v>5.0698170439953723</v>
      </c>
      <c r="R43" s="9"/>
    </row>
    <row r="44" spans="1:29" ht="15.75" customHeight="1">
      <c r="A44" s="6"/>
      <c r="B44" s="4" t="s">
        <v>70</v>
      </c>
      <c r="C44" s="23">
        <v>56.253389466387041</v>
      </c>
      <c r="D44" s="19">
        <f t="shared" si="0"/>
        <v>33.971341839178841</v>
      </c>
      <c r="E44" s="38">
        <v>90.224731305565882</v>
      </c>
      <c r="F44" s="45">
        <v>599.20958225774211</v>
      </c>
      <c r="G44" s="46">
        <f t="shared" si="1"/>
        <v>201.16042458860875</v>
      </c>
      <c r="H44" s="47">
        <v>800.37000684635086</v>
      </c>
      <c r="I44" s="23">
        <v>24.409935324409364</v>
      </c>
      <c r="J44" s="19">
        <f t="shared" si="2"/>
        <v>17.611716237530953</v>
      </c>
      <c r="K44" s="38">
        <v>42.021651561940317</v>
      </c>
      <c r="L44" s="23">
        <v>3.730072146395754</v>
      </c>
      <c r="M44" s="19">
        <f t="shared" si="3"/>
        <v>1.7340222382330968</v>
      </c>
      <c r="N44" s="38">
        <v>5.4640943846288508</v>
      </c>
      <c r="O44" s="23">
        <v>2.9193648457666446</v>
      </c>
      <c r="P44" s="19">
        <f t="shared" si="4"/>
        <v>1.1697510771850488</v>
      </c>
      <c r="Q44" s="38">
        <v>4.0891159229516933</v>
      </c>
      <c r="R44" s="9"/>
    </row>
    <row r="45" spans="1:29" ht="15.75" customHeight="1">
      <c r="A45" s="6"/>
      <c r="B45" s="5" t="s">
        <v>71</v>
      </c>
      <c r="C45" s="39">
        <v>18.194506163220915</v>
      </c>
      <c r="D45" s="20">
        <f t="shared" si="0"/>
        <v>12.647510919323594</v>
      </c>
      <c r="E45" s="40">
        <v>30.842017082544508</v>
      </c>
      <c r="F45" s="48">
        <v>123.77298838661926</v>
      </c>
      <c r="G45" s="49">
        <f t="shared" si="1"/>
        <v>65.513903741122363</v>
      </c>
      <c r="H45" s="50">
        <v>189.28689212774162</v>
      </c>
      <c r="I45" s="39">
        <v>3.192690369058905</v>
      </c>
      <c r="J45" s="20">
        <f t="shared" si="2"/>
        <v>3.0303430446321089</v>
      </c>
      <c r="K45" s="40">
        <v>6.2230334136910139</v>
      </c>
      <c r="L45" s="39">
        <v>1.4200515482367464</v>
      </c>
      <c r="M45" s="20">
        <f t="shared" si="3"/>
        <v>0.77388594852013326</v>
      </c>
      <c r="N45" s="40">
        <v>2.1939374967568797</v>
      </c>
      <c r="O45" s="39">
        <v>0.682789909723866</v>
      </c>
      <c r="P45" s="20">
        <f t="shared" si="4"/>
        <v>0.33028583496114561</v>
      </c>
      <c r="Q45" s="40">
        <v>1.0130757446850116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5.75" customHeight="1">
      <c r="A46" s="6"/>
      <c r="B46" s="5" t="s">
        <v>72</v>
      </c>
      <c r="C46" s="39">
        <v>4.0473531521587258</v>
      </c>
      <c r="D46" s="20">
        <f t="shared" si="0"/>
        <v>2.6183015808751602</v>
      </c>
      <c r="E46" s="40">
        <v>6.665654733033886</v>
      </c>
      <c r="F46" s="48">
        <v>21.939013904039228</v>
      </c>
      <c r="G46" s="49">
        <f t="shared" si="1"/>
        <v>11.79114678851753</v>
      </c>
      <c r="H46" s="50">
        <v>33.730160692556758</v>
      </c>
      <c r="I46" s="39">
        <v>0.62141555756501066</v>
      </c>
      <c r="J46" s="20">
        <f t="shared" si="2"/>
        <v>0.55419750059060746</v>
      </c>
      <c r="K46" s="40">
        <v>1.1756130581556181</v>
      </c>
      <c r="L46" s="39">
        <v>0.28253108592156578</v>
      </c>
      <c r="M46" s="20">
        <f t="shared" si="3"/>
        <v>0.14559343724509155</v>
      </c>
      <c r="N46" s="40">
        <v>0.42812452316665733</v>
      </c>
      <c r="O46" s="39">
        <v>9.4117375171238679E-2</v>
      </c>
      <c r="P46" s="20">
        <f t="shared" si="4"/>
        <v>4.7367037535000586E-2</v>
      </c>
      <c r="Q46" s="40">
        <v>0.14148441270623927</v>
      </c>
      <c r="R46" s="9"/>
    </row>
    <row r="47" spans="1:29" ht="15.75" customHeight="1">
      <c r="A47" s="6"/>
      <c r="B47" s="5" t="s">
        <v>73</v>
      </c>
      <c r="C47" s="39">
        <v>56.683466500839145</v>
      </c>
      <c r="D47" s="20">
        <f t="shared" si="0"/>
        <v>35.127418981079472</v>
      </c>
      <c r="E47" s="40">
        <v>91.810885481918618</v>
      </c>
      <c r="F47" s="48">
        <v>507.67227744147169</v>
      </c>
      <c r="G47" s="49">
        <f t="shared" si="1"/>
        <v>203.73153519939729</v>
      </c>
      <c r="H47" s="50">
        <v>711.40381264086898</v>
      </c>
      <c r="I47" s="39">
        <v>14.897712194966239</v>
      </c>
      <c r="J47" s="20">
        <f t="shared" si="2"/>
        <v>11.16724228400005</v>
      </c>
      <c r="K47" s="40">
        <v>26.064954478966289</v>
      </c>
      <c r="L47" s="39">
        <v>3.9130739422385679</v>
      </c>
      <c r="M47" s="20">
        <f t="shared" si="3"/>
        <v>1.8729606889291546</v>
      </c>
      <c r="N47" s="40">
        <v>5.7860346311677224</v>
      </c>
      <c r="O47" s="39">
        <v>1.7581823240428742</v>
      </c>
      <c r="P47" s="20">
        <f t="shared" si="4"/>
        <v>0.74583164345288133</v>
      </c>
      <c r="Q47" s="40">
        <v>2.5040139674957556</v>
      </c>
      <c r="R47" s="9"/>
    </row>
    <row r="48" spans="1:29" ht="15.75" customHeight="1">
      <c r="A48" s="6"/>
      <c r="B48" s="4" t="s">
        <v>74</v>
      </c>
      <c r="C48" s="23">
        <v>46.820193312202804</v>
      </c>
      <c r="D48" s="19">
        <f t="shared" si="0"/>
        <v>32.099144170113476</v>
      </c>
      <c r="E48" s="38">
        <v>78.91933748231628</v>
      </c>
      <c r="F48" s="45">
        <v>377.66839508422885</v>
      </c>
      <c r="G48" s="46">
        <f t="shared" si="1"/>
        <v>169.21992692898067</v>
      </c>
      <c r="H48" s="47">
        <v>546.88832201320952</v>
      </c>
      <c r="I48" s="23">
        <v>10.96912270915481</v>
      </c>
      <c r="J48" s="19">
        <f t="shared" si="2"/>
        <v>9.0441889543358265</v>
      </c>
      <c r="K48" s="38">
        <v>20.013311663490637</v>
      </c>
      <c r="L48" s="23">
        <v>3.1906597516435928</v>
      </c>
      <c r="M48" s="19">
        <f t="shared" si="3"/>
        <v>1.6814158640328616</v>
      </c>
      <c r="N48" s="38">
        <v>4.8720756156764544</v>
      </c>
      <c r="O48" s="23">
        <v>1.4286022364785851</v>
      </c>
      <c r="P48" s="19">
        <f t="shared" si="4"/>
        <v>0.6826513026249923</v>
      </c>
      <c r="Q48" s="38">
        <v>2.1112535391035774</v>
      </c>
      <c r="R48" s="9"/>
    </row>
    <row r="49" spans="1:18" ht="15.75" customHeight="1">
      <c r="A49" s="6"/>
      <c r="B49" s="4" t="s">
        <v>75</v>
      </c>
      <c r="C49" s="23">
        <v>37.491239597131013</v>
      </c>
      <c r="D49" s="19">
        <f t="shared" si="0"/>
        <v>22.853993350043609</v>
      </c>
      <c r="E49" s="38">
        <v>60.345232947174622</v>
      </c>
      <c r="F49" s="45">
        <v>227.46352540853675</v>
      </c>
      <c r="G49" s="46">
        <f t="shared" si="1"/>
        <v>88.655253573189981</v>
      </c>
      <c r="H49" s="47">
        <v>316.11877898172673</v>
      </c>
      <c r="I49" s="23">
        <v>8.0054548964835757</v>
      </c>
      <c r="J49" s="19">
        <f t="shared" si="2"/>
        <v>6.8621024075475443</v>
      </c>
      <c r="K49" s="38">
        <v>14.86755730403112</v>
      </c>
      <c r="L49" s="23">
        <v>2.20004092092974</v>
      </c>
      <c r="M49" s="19">
        <f t="shared" si="3"/>
        <v>1.2723195090165818</v>
      </c>
      <c r="N49" s="38">
        <v>3.4723604299463218</v>
      </c>
      <c r="O49" s="23">
        <v>1.5286637323904841</v>
      </c>
      <c r="P49" s="19">
        <f t="shared" si="4"/>
        <v>0.76018757673406645</v>
      </c>
      <c r="Q49" s="38">
        <v>2.2888513091245506</v>
      </c>
      <c r="R49" s="9"/>
    </row>
    <row r="50" spans="1:18" ht="15.75" customHeight="1">
      <c r="A50" s="6"/>
      <c r="B50" s="4" t="s">
        <v>76</v>
      </c>
      <c r="C50" s="23">
        <v>5.0630083688588012</v>
      </c>
      <c r="D50" s="19">
        <f t="shared" si="0"/>
        <v>3.17195112640945</v>
      </c>
      <c r="E50" s="38">
        <v>8.2349594952682512</v>
      </c>
      <c r="F50" s="45">
        <v>25.882446246591211</v>
      </c>
      <c r="G50" s="46">
        <f t="shared" si="1"/>
        <v>13.960301408960145</v>
      </c>
      <c r="H50" s="47">
        <v>39.842747655551356</v>
      </c>
      <c r="I50" s="23">
        <v>0.7178182377515917</v>
      </c>
      <c r="J50" s="19">
        <f t="shared" si="2"/>
        <v>0.7116895249850127</v>
      </c>
      <c r="K50" s="38">
        <v>1.4295077627366044</v>
      </c>
      <c r="L50" s="23">
        <v>0.34084752066027557</v>
      </c>
      <c r="M50" s="19">
        <f t="shared" si="3"/>
        <v>0.19062939072574436</v>
      </c>
      <c r="N50" s="38">
        <v>0.53147691138601993</v>
      </c>
      <c r="O50" s="23">
        <v>0.11617673590872134</v>
      </c>
      <c r="P50" s="19">
        <f t="shared" si="4"/>
        <v>6.4676936952344485E-2</v>
      </c>
      <c r="Q50" s="38">
        <v>0.18085367286106582</v>
      </c>
      <c r="R50" s="9"/>
    </row>
    <row r="51" spans="1:18" ht="15.75" customHeight="1">
      <c r="A51" s="6"/>
      <c r="B51" s="5" t="s">
        <v>77</v>
      </c>
      <c r="C51" s="39">
        <v>36.867766737401411</v>
      </c>
      <c r="D51" s="20">
        <f t="shared" si="0"/>
        <v>23.520793017636549</v>
      </c>
      <c r="E51" s="40">
        <v>60.38855975503796</v>
      </c>
      <c r="F51" s="48">
        <v>253.15482504164399</v>
      </c>
      <c r="G51" s="49">
        <f t="shared" si="1"/>
        <v>106.49537864906901</v>
      </c>
      <c r="H51" s="50">
        <v>359.650203690713</v>
      </c>
      <c r="I51" s="39">
        <v>7.8606389395526088</v>
      </c>
      <c r="J51" s="20">
        <f t="shared" si="2"/>
        <v>6.1011872378623044</v>
      </c>
      <c r="K51" s="40">
        <v>13.961826177414913</v>
      </c>
      <c r="L51" s="39">
        <v>2.5309712703631284</v>
      </c>
      <c r="M51" s="20">
        <f t="shared" si="3"/>
        <v>1.2306308024209898</v>
      </c>
      <c r="N51" s="40">
        <v>3.7616020727841182</v>
      </c>
      <c r="O51" s="39">
        <v>1.3030554550427671</v>
      </c>
      <c r="P51" s="20">
        <f t="shared" si="4"/>
        <v>0.54896918320094601</v>
      </c>
      <c r="Q51" s="40">
        <v>1.8520246382437131</v>
      </c>
      <c r="R51" s="9"/>
    </row>
    <row r="52" spans="1:18" ht="15.75" customHeight="1">
      <c r="A52" s="6"/>
      <c r="B52" s="5" t="s">
        <v>78</v>
      </c>
      <c r="C52" s="39">
        <v>19.357278646148558</v>
      </c>
      <c r="D52" s="20">
        <f t="shared" si="0"/>
        <v>12.788985167661657</v>
      </c>
      <c r="E52" s="40">
        <v>32.146263813810215</v>
      </c>
      <c r="F52" s="48">
        <v>152.44924077773112</v>
      </c>
      <c r="G52" s="49">
        <f t="shared" si="1"/>
        <v>71.870819166485063</v>
      </c>
      <c r="H52" s="50">
        <v>224.32005994421618</v>
      </c>
      <c r="I52" s="39">
        <v>4.0213254445729305</v>
      </c>
      <c r="J52" s="20">
        <f t="shared" si="2"/>
        <v>3.5617714691065485</v>
      </c>
      <c r="K52" s="40">
        <v>7.583096913679479</v>
      </c>
      <c r="L52" s="39">
        <v>1.3027514109673679</v>
      </c>
      <c r="M52" s="20">
        <f t="shared" si="3"/>
        <v>0.71135317473954807</v>
      </c>
      <c r="N52" s="40">
        <v>2.014104585706916</v>
      </c>
      <c r="O52" s="39">
        <v>0.51046164257409554</v>
      </c>
      <c r="P52" s="20">
        <f t="shared" si="4"/>
        <v>0.26347347118135866</v>
      </c>
      <c r="Q52" s="40">
        <v>0.77393511375545421</v>
      </c>
      <c r="R52" s="9"/>
    </row>
    <row r="53" spans="1:18" ht="15.75" customHeight="1">
      <c r="A53" s="6"/>
      <c r="B53" s="5" t="s">
        <v>79</v>
      </c>
      <c r="C53" s="39">
        <v>72.25209280658197</v>
      </c>
      <c r="D53" s="20">
        <f t="shared" si="0"/>
        <v>43.270431240640463</v>
      </c>
      <c r="E53" s="40">
        <v>115.52252404722243</v>
      </c>
      <c r="F53" s="48">
        <v>502.47712779737594</v>
      </c>
      <c r="G53" s="49">
        <f t="shared" si="1"/>
        <v>186.26592857610399</v>
      </c>
      <c r="H53" s="50">
        <v>688.74305637347993</v>
      </c>
      <c r="I53" s="39">
        <v>16.103284599449104</v>
      </c>
      <c r="J53" s="20">
        <f t="shared" si="2"/>
        <v>11.525824105540469</v>
      </c>
      <c r="K53" s="40">
        <v>27.629108704989573</v>
      </c>
      <c r="L53" s="39">
        <v>4.5477034068852076</v>
      </c>
      <c r="M53" s="20">
        <f t="shared" si="3"/>
        <v>2.0946528749147886</v>
      </c>
      <c r="N53" s="40">
        <v>6.6423562817999962</v>
      </c>
      <c r="O53" s="39">
        <v>2.4387412445300369</v>
      </c>
      <c r="P53" s="20">
        <f t="shared" si="4"/>
        <v>0.96976525777146305</v>
      </c>
      <c r="Q53" s="40">
        <v>3.4085065023015</v>
      </c>
      <c r="R53" s="9"/>
    </row>
    <row r="54" spans="1:18" ht="15.75" customHeight="1">
      <c r="A54" s="6"/>
      <c r="B54" s="4" t="s">
        <v>80</v>
      </c>
      <c r="C54" s="23">
        <v>43.0106988139189</v>
      </c>
      <c r="D54" s="19">
        <f t="shared" si="0"/>
        <v>28.695330668388628</v>
      </c>
      <c r="E54" s="38">
        <v>71.706029482307528</v>
      </c>
      <c r="F54" s="45">
        <v>417.06229421531839</v>
      </c>
      <c r="G54" s="46">
        <f t="shared" si="1"/>
        <v>165.25036714434691</v>
      </c>
      <c r="H54" s="47">
        <v>582.3126613596653</v>
      </c>
      <c r="I54" s="23">
        <v>11.682508847070583</v>
      </c>
      <c r="J54" s="19">
        <f t="shared" si="2"/>
        <v>8.8932472765791211</v>
      </c>
      <c r="K54" s="38">
        <v>20.575756123649704</v>
      </c>
      <c r="L54" s="23">
        <v>3.0861640907497612</v>
      </c>
      <c r="M54" s="19">
        <f t="shared" si="3"/>
        <v>1.5036934482750586</v>
      </c>
      <c r="N54" s="38">
        <v>4.5898575390248197</v>
      </c>
      <c r="O54" s="23">
        <v>1.4887395028173542</v>
      </c>
      <c r="P54" s="19">
        <f t="shared" si="4"/>
        <v>0.62407125859290558</v>
      </c>
      <c r="Q54" s="38">
        <v>2.1128107614102598</v>
      </c>
      <c r="R54" s="9"/>
    </row>
    <row r="55" spans="1:18" ht="15.75" customHeight="1">
      <c r="A55" s="6"/>
      <c r="B55" s="4" t="s">
        <v>81</v>
      </c>
      <c r="C55" s="23">
        <v>55.209448746931848</v>
      </c>
      <c r="D55" s="19">
        <f t="shared" si="0"/>
        <v>36.197086896154268</v>
      </c>
      <c r="E55" s="38">
        <v>91.406535643086116</v>
      </c>
      <c r="F55" s="45">
        <v>475.94131605729632</v>
      </c>
      <c r="G55" s="46">
        <f t="shared" si="1"/>
        <v>198.34337993955779</v>
      </c>
      <c r="H55" s="47">
        <v>674.28469599685411</v>
      </c>
      <c r="I55" s="23">
        <v>13.870730567366371</v>
      </c>
      <c r="J55" s="19">
        <f t="shared" si="2"/>
        <v>11.175767485094083</v>
      </c>
      <c r="K55" s="38">
        <v>25.046498052460453</v>
      </c>
      <c r="L55" s="23">
        <v>3.8050894517468494</v>
      </c>
      <c r="M55" s="19">
        <f t="shared" si="3"/>
        <v>1.9556359403516295</v>
      </c>
      <c r="N55" s="38">
        <v>5.7607253920984789</v>
      </c>
      <c r="O55" s="23">
        <v>1.9799332709120097</v>
      </c>
      <c r="P55" s="19">
        <f t="shared" si="4"/>
        <v>0.89520189528136518</v>
      </c>
      <c r="Q55" s="38">
        <v>2.8751351661933748</v>
      </c>
      <c r="R55" s="9"/>
    </row>
    <row r="56" spans="1:18" ht="15.75" customHeight="1">
      <c r="A56" s="6"/>
      <c r="B56" s="4" t="s">
        <v>82</v>
      </c>
      <c r="C56" s="23">
        <v>8.0213530196304532</v>
      </c>
      <c r="D56" s="19">
        <f t="shared" si="0"/>
        <v>4.9941162826292658</v>
      </c>
      <c r="E56" s="38">
        <v>13.015469302259719</v>
      </c>
      <c r="F56" s="45">
        <v>61.655910541347019</v>
      </c>
      <c r="G56" s="46">
        <f t="shared" si="1"/>
        <v>28.349233581897117</v>
      </c>
      <c r="H56" s="47">
        <v>90.005144123244136</v>
      </c>
      <c r="I56" s="23">
        <v>1.7927892644815189</v>
      </c>
      <c r="J56" s="19">
        <f t="shared" si="2"/>
        <v>1.4692284762612817</v>
      </c>
      <c r="K56" s="38">
        <v>3.2620177407428006</v>
      </c>
      <c r="L56" s="23">
        <v>0.53899494796979097</v>
      </c>
      <c r="M56" s="19">
        <f t="shared" si="3"/>
        <v>0.27944985662636923</v>
      </c>
      <c r="N56" s="38">
        <v>0.8184448045961602</v>
      </c>
      <c r="O56" s="23">
        <v>0.17909383990948302</v>
      </c>
      <c r="P56" s="19">
        <f t="shared" si="4"/>
        <v>9.0048557705762866E-2</v>
      </c>
      <c r="Q56" s="38">
        <v>0.26914239761524589</v>
      </c>
      <c r="R56" s="9"/>
    </row>
    <row r="57" spans="1:18" ht="15.75" customHeight="1">
      <c r="A57" s="6"/>
      <c r="B57" s="5" t="s">
        <v>83</v>
      </c>
      <c r="C57" s="39">
        <v>33.21070284080092</v>
      </c>
      <c r="D57" s="20">
        <f t="shared" si="0"/>
        <v>22.588818400556853</v>
      </c>
      <c r="E57" s="40">
        <v>55.799521241357773</v>
      </c>
      <c r="F57" s="48">
        <v>328.3008052914978</v>
      </c>
      <c r="G57" s="49">
        <f t="shared" si="1"/>
        <v>147.27003589440193</v>
      </c>
      <c r="H57" s="50">
        <v>475.57084118589972</v>
      </c>
      <c r="I57" s="39">
        <v>9.0833178266757226</v>
      </c>
      <c r="J57" s="20">
        <f t="shared" si="2"/>
        <v>7.4180688615669386</v>
      </c>
      <c r="K57" s="40">
        <v>16.501386688242661</v>
      </c>
      <c r="L57" s="39">
        <v>2.4321170863327364</v>
      </c>
      <c r="M57" s="20">
        <f t="shared" si="3"/>
        <v>1.2676933899764253</v>
      </c>
      <c r="N57" s="40">
        <v>3.6998104763091617</v>
      </c>
      <c r="O57" s="39">
        <v>1.162134767814476</v>
      </c>
      <c r="P57" s="20">
        <f t="shared" si="4"/>
        <v>0.53502907974755565</v>
      </c>
      <c r="Q57" s="40">
        <v>1.6971638475620316</v>
      </c>
      <c r="R57" s="9"/>
    </row>
    <row r="58" spans="1:18" ht="15.75" customHeight="1">
      <c r="A58" s="6"/>
      <c r="B58" s="5" t="s">
        <v>84</v>
      </c>
      <c r="C58" s="39">
        <v>42.997481550885198</v>
      </c>
      <c r="D58" s="20">
        <f t="shared" si="0"/>
        <v>25.664553085508018</v>
      </c>
      <c r="E58" s="40">
        <v>68.662034636393216</v>
      </c>
      <c r="F58" s="48">
        <v>364.6766910799256</v>
      </c>
      <c r="G58" s="49">
        <f t="shared" si="1"/>
        <v>148.56074772046668</v>
      </c>
      <c r="H58" s="50">
        <v>513.23743880039228</v>
      </c>
      <c r="I58" s="39">
        <v>11.70646064772636</v>
      </c>
      <c r="J58" s="20">
        <f t="shared" si="2"/>
        <v>8.7834845963553434</v>
      </c>
      <c r="K58" s="40">
        <v>20.489945244081703</v>
      </c>
      <c r="L58" s="39">
        <v>2.8099678387615961</v>
      </c>
      <c r="M58" s="20">
        <f t="shared" si="3"/>
        <v>1.3584412066358804</v>
      </c>
      <c r="N58" s="40">
        <v>4.1684090453974765</v>
      </c>
      <c r="O58" s="39">
        <v>1.3787272846760561</v>
      </c>
      <c r="P58" s="20">
        <f t="shared" si="4"/>
        <v>0.58699678478332684</v>
      </c>
      <c r="Q58" s="40">
        <v>1.9657240694593829</v>
      </c>
      <c r="R58" s="9"/>
    </row>
    <row r="59" spans="1:18" ht="15.75" customHeight="1">
      <c r="A59" s="6"/>
      <c r="B59" s="5" t="s">
        <v>85</v>
      </c>
      <c r="C59" s="39">
        <v>3.1180346697394765</v>
      </c>
      <c r="D59" s="20">
        <f t="shared" si="0"/>
        <v>1.8840848671020738</v>
      </c>
      <c r="E59" s="40">
        <v>5.0021195368415503</v>
      </c>
      <c r="F59" s="48">
        <v>16.659634874541212</v>
      </c>
      <c r="G59" s="49">
        <f t="shared" si="1"/>
        <v>9.5277927013861436</v>
      </c>
      <c r="H59" s="50">
        <v>26.187427575927355</v>
      </c>
      <c r="I59" s="39">
        <v>0.52107809718866083</v>
      </c>
      <c r="J59" s="20">
        <f t="shared" si="2"/>
        <v>0.48651951396682303</v>
      </c>
      <c r="K59" s="40">
        <v>1.0075976111554839</v>
      </c>
      <c r="L59" s="39">
        <v>0.2108647015345638</v>
      </c>
      <c r="M59" s="20">
        <f t="shared" si="3"/>
        <v>0.11489024737090683</v>
      </c>
      <c r="N59" s="40">
        <v>0.32575494890547063</v>
      </c>
      <c r="O59" s="39">
        <v>7.5450369273633244E-2</v>
      </c>
      <c r="P59" s="20">
        <f t="shared" si="4"/>
        <v>4.0662061243678244E-2</v>
      </c>
      <c r="Q59" s="40">
        <v>0.11611243051731149</v>
      </c>
      <c r="R59" s="9"/>
    </row>
    <row r="60" spans="1:18" ht="15.75" customHeight="1">
      <c r="A60" s="6"/>
      <c r="B60" s="4" t="s">
        <v>86</v>
      </c>
      <c r="C60" s="23">
        <v>747.04281902470416</v>
      </c>
      <c r="D60" s="19">
        <f t="shared" si="0"/>
        <v>465.51502766927024</v>
      </c>
      <c r="E60" s="38">
        <v>1212.5578466939744</v>
      </c>
      <c r="F60" s="45">
        <v>6617.984015482928</v>
      </c>
      <c r="G60" s="46">
        <f t="shared" si="1"/>
        <v>2454.425210834369</v>
      </c>
      <c r="H60" s="47">
        <v>9072.409226317297</v>
      </c>
      <c r="I60" s="23">
        <v>238.24627788128441</v>
      </c>
      <c r="J60" s="19">
        <f t="shared" si="2"/>
        <v>177.72816404196118</v>
      </c>
      <c r="K60" s="38">
        <v>415.97444192324559</v>
      </c>
      <c r="L60" s="23">
        <v>48.730485704939809</v>
      </c>
      <c r="M60" s="19">
        <f t="shared" si="3"/>
        <v>23.868585488268636</v>
      </c>
      <c r="N60" s="38">
        <v>72.599071193208445</v>
      </c>
      <c r="O60" s="23">
        <v>24.448296076553159</v>
      </c>
      <c r="P60" s="19">
        <f t="shared" si="4"/>
        <v>10.364085154648325</v>
      </c>
      <c r="Q60" s="38">
        <v>34.812381231201485</v>
      </c>
      <c r="R60" s="9"/>
    </row>
    <row r="61" spans="1:18" ht="15.75" customHeight="1">
      <c r="A61" s="6"/>
      <c r="B61" s="4" t="s">
        <v>87</v>
      </c>
      <c r="C61" s="23">
        <v>129.94775501348593</v>
      </c>
      <c r="D61" s="19">
        <f t="shared" si="0"/>
        <v>81.071271402763699</v>
      </c>
      <c r="E61" s="38">
        <v>211.01902641624963</v>
      </c>
      <c r="F61" s="45">
        <v>1041.4273830981508</v>
      </c>
      <c r="G61" s="46">
        <f t="shared" si="1"/>
        <v>406.49437581109873</v>
      </c>
      <c r="H61" s="47">
        <v>1447.9217589092495</v>
      </c>
      <c r="I61" s="23">
        <v>35.008563880925195</v>
      </c>
      <c r="J61" s="19">
        <f t="shared" si="2"/>
        <v>25.80142776648055</v>
      </c>
      <c r="K61" s="38">
        <v>60.809991647405745</v>
      </c>
      <c r="L61" s="23">
        <v>8.6305010243806759</v>
      </c>
      <c r="M61" s="19">
        <f t="shared" si="3"/>
        <v>4.1124882348284082</v>
      </c>
      <c r="N61" s="38">
        <v>12.742989259209084</v>
      </c>
      <c r="O61" s="23">
        <v>4.254940068569744</v>
      </c>
      <c r="P61" s="19">
        <f t="shared" si="4"/>
        <v>1.7994721842517096</v>
      </c>
      <c r="Q61" s="38">
        <v>6.0544122528214537</v>
      </c>
      <c r="R61" s="9"/>
    </row>
    <row r="62" spans="1:18" ht="15.75" customHeight="1">
      <c r="A62" s="6"/>
      <c r="B62" s="4" t="s">
        <v>88</v>
      </c>
      <c r="C62" s="23">
        <v>60.590298799358457</v>
      </c>
      <c r="D62" s="19">
        <f t="shared" si="0"/>
        <v>33.873515299216798</v>
      </c>
      <c r="E62" s="38">
        <v>94.463814098575256</v>
      </c>
      <c r="F62" s="45">
        <v>629.83209124758503</v>
      </c>
      <c r="G62" s="46">
        <f t="shared" si="1"/>
        <v>228.14782018369965</v>
      </c>
      <c r="H62" s="47">
        <v>857.97991143128468</v>
      </c>
      <c r="I62" s="23">
        <v>22.476377317185719</v>
      </c>
      <c r="J62" s="19">
        <f t="shared" si="2"/>
        <v>15.733170573857389</v>
      </c>
      <c r="K62" s="38">
        <v>38.209547891043108</v>
      </c>
      <c r="L62" s="23">
        <v>3.8507561234547172</v>
      </c>
      <c r="M62" s="19">
        <f t="shared" si="3"/>
        <v>1.7662196051477448</v>
      </c>
      <c r="N62" s="38">
        <v>5.616975728602462</v>
      </c>
      <c r="O62" s="23">
        <v>1.4212596472039531</v>
      </c>
      <c r="P62" s="19">
        <f t="shared" si="4"/>
        <v>0.620974177813578</v>
      </c>
      <c r="Q62" s="38">
        <v>2.0422338250175311</v>
      </c>
      <c r="R62" s="9"/>
    </row>
    <row r="63" spans="1:18" ht="15.75" customHeight="1">
      <c r="A63" s="6"/>
      <c r="B63" s="5" t="s">
        <v>89</v>
      </c>
      <c r="C63" s="39">
        <v>103.2081814781374</v>
      </c>
      <c r="D63" s="20">
        <f t="shared" si="0"/>
        <v>60.633832801084665</v>
      </c>
      <c r="E63" s="40">
        <v>163.84201427922207</v>
      </c>
      <c r="F63" s="48">
        <v>644.53336401052502</v>
      </c>
      <c r="G63" s="49">
        <f t="shared" si="1"/>
        <v>223.87407147757801</v>
      </c>
      <c r="H63" s="50">
        <v>868.40743548810303</v>
      </c>
      <c r="I63" s="39">
        <v>21.195990712397048</v>
      </c>
      <c r="J63" s="20">
        <f t="shared" si="2"/>
        <v>14.735320408739923</v>
      </c>
      <c r="K63" s="40">
        <v>35.931311121136972</v>
      </c>
      <c r="L63" s="39">
        <v>6.3029240863091252</v>
      </c>
      <c r="M63" s="20">
        <f t="shared" si="3"/>
        <v>2.7499743466372601</v>
      </c>
      <c r="N63" s="40">
        <v>9.0528984329463853</v>
      </c>
      <c r="O63" s="39">
        <v>2.7108286603046565</v>
      </c>
      <c r="P63" s="20">
        <f t="shared" si="4"/>
        <v>1.0186247435801876</v>
      </c>
      <c r="Q63" s="40">
        <v>3.7294534038848441</v>
      </c>
      <c r="R63" s="9"/>
    </row>
    <row r="64" spans="1:18" ht="15.75" customHeight="1">
      <c r="A64" s="6"/>
      <c r="B64" s="5" t="s">
        <v>90</v>
      </c>
      <c r="C64" s="39">
        <v>12.91678891422959</v>
      </c>
      <c r="D64" s="20">
        <f t="shared" si="0"/>
        <v>8.1355364596977164</v>
      </c>
      <c r="E64" s="40">
        <v>21.052325373927307</v>
      </c>
      <c r="F64" s="48">
        <v>88.358388820304953</v>
      </c>
      <c r="G64" s="49">
        <f t="shared" si="1"/>
        <v>41.019607264417601</v>
      </c>
      <c r="H64" s="50">
        <v>129.37799608472255</v>
      </c>
      <c r="I64" s="39">
        <v>2.7447153227609693</v>
      </c>
      <c r="J64" s="20">
        <f t="shared" si="2"/>
        <v>2.2190679164439047</v>
      </c>
      <c r="K64" s="40">
        <v>4.963783239204874</v>
      </c>
      <c r="L64" s="39">
        <v>0.84617099478478963</v>
      </c>
      <c r="M64" s="20">
        <f t="shared" si="3"/>
        <v>0.4312434043943284</v>
      </c>
      <c r="N64" s="40">
        <v>1.277414399179118</v>
      </c>
      <c r="O64" s="39">
        <v>0.29292626262599575</v>
      </c>
      <c r="P64" s="20">
        <f t="shared" si="4"/>
        <v>0.14187524311455912</v>
      </c>
      <c r="Q64" s="40">
        <v>0.43480150574055487</v>
      </c>
      <c r="R64" s="9"/>
    </row>
    <row r="65" spans="1:18" ht="15.75" customHeight="1">
      <c r="A65" s="6"/>
      <c r="B65" s="5" t="s">
        <v>91</v>
      </c>
      <c r="C65" s="39">
        <v>54.080089822859009</v>
      </c>
      <c r="D65" s="20">
        <f t="shared" si="0"/>
        <v>34.186324261481687</v>
      </c>
      <c r="E65" s="40">
        <v>88.266414084340695</v>
      </c>
      <c r="F65" s="48">
        <v>466.03804920620814</v>
      </c>
      <c r="G65" s="49">
        <f t="shared" si="1"/>
        <v>186.49328277317056</v>
      </c>
      <c r="H65" s="50">
        <v>652.53133197937871</v>
      </c>
      <c r="I65" s="39">
        <v>14.017247465141875</v>
      </c>
      <c r="J65" s="20">
        <f t="shared" si="2"/>
        <v>10.690123453627372</v>
      </c>
      <c r="K65" s="40">
        <v>24.707370918769247</v>
      </c>
      <c r="L65" s="39">
        <v>3.6173892908521572</v>
      </c>
      <c r="M65" s="20">
        <f t="shared" si="3"/>
        <v>1.759619586636219</v>
      </c>
      <c r="N65" s="40">
        <v>5.3770088774883762</v>
      </c>
      <c r="O65" s="39">
        <v>1.7961128064002903</v>
      </c>
      <c r="P65" s="20">
        <f t="shared" si="4"/>
        <v>0.74313327103343707</v>
      </c>
      <c r="Q65" s="40">
        <v>2.5392460774337273</v>
      </c>
      <c r="R65" s="9"/>
    </row>
    <row r="66" spans="1:18" ht="15.75" customHeight="1">
      <c r="A66" s="6"/>
      <c r="B66" s="4" t="s">
        <v>92</v>
      </c>
      <c r="C66" s="23">
        <v>26.604074259744106</v>
      </c>
      <c r="D66" s="19">
        <f t="shared" si="0"/>
        <v>15.860381529019111</v>
      </c>
      <c r="E66" s="38">
        <v>42.464455788763217</v>
      </c>
      <c r="F66" s="45">
        <v>189.12955050706722</v>
      </c>
      <c r="G66" s="46">
        <f t="shared" si="1"/>
        <v>74.997878114323669</v>
      </c>
      <c r="H66" s="47">
        <v>264.12742862139089</v>
      </c>
      <c r="I66" s="23">
        <v>6.2899625071545859</v>
      </c>
      <c r="J66" s="19">
        <f t="shared" si="2"/>
        <v>4.7624987416910169</v>
      </c>
      <c r="K66" s="38">
        <v>11.052461248845603</v>
      </c>
      <c r="L66" s="23">
        <v>1.6620535871642788</v>
      </c>
      <c r="M66" s="19">
        <f t="shared" si="3"/>
        <v>0.79442104962764715</v>
      </c>
      <c r="N66" s="38">
        <v>2.4564746367919259</v>
      </c>
      <c r="O66" s="23">
        <v>0.8789789403017898</v>
      </c>
      <c r="P66" s="19">
        <f t="shared" si="4"/>
        <v>0.36584597553982867</v>
      </c>
      <c r="Q66" s="38">
        <v>1.2448249158416185</v>
      </c>
      <c r="R66" s="9"/>
    </row>
    <row r="67" spans="1:18" ht="15.75" customHeight="1">
      <c r="A67" s="6"/>
      <c r="B67" s="4" t="s">
        <v>93</v>
      </c>
      <c r="C67" s="23">
        <v>1235.4445635073143</v>
      </c>
      <c r="D67" s="19">
        <f t="shared" si="0"/>
        <v>912.20480305143747</v>
      </c>
      <c r="E67" s="38">
        <v>2147.6493665587518</v>
      </c>
      <c r="F67" s="45">
        <v>12651.429265578052</v>
      </c>
      <c r="G67" s="46">
        <f t="shared" si="1"/>
        <v>4943.9292606407398</v>
      </c>
      <c r="H67" s="47">
        <v>17595.358526218792</v>
      </c>
      <c r="I67" s="23">
        <v>404.24699096637875</v>
      </c>
      <c r="J67" s="19">
        <f t="shared" si="2"/>
        <v>313.2895803920531</v>
      </c>
      <c r="K67" s="38">
        <v>717.53657135843184</v>
      </c>
      <c r="L67" s="23">
        <v>99.693673454401619</v>
      </c>
      <c r="M67" s="19">
        <f t="shared" si="3"/>
        <v>50.322532243114864</v>
      </c>
      <c r="N67" s="38">
        <v>150.01620569751648</v>
      </c>
      <c r="O67" s="23">
        <v>48.182884249501704</v>
      </c>
      <c r="P67" s="19">
        <f t="shared" si="4"/>
        <v>21.391565930230634</v>
      </c>
      <c r="Q67" s="38">
        <v>69.574450179732338</v>
      </c>
      <c r="R67" s="9"/>
    </row>
    <row r="68" spans="1:18" ht="15.75" customHeight="1">
      <c r="A68" s="6"/>
      <c r="B68" s="4" t="s">
        <v>94</v>
      </c>
      <c r="C68" s="23">
        <v>2.3633392500351835</v>
      </c>
      <c r="D68" s="19">
        <f t="shared" si="0"/>
        <v>1.6981865392060485</v>
      </c>
      <c r="E68" s="38">
        <v>4.061525789241232</v>
      </c>
      <c r="F68" s="45">
        <v>17.35123033018079</v>
      </c>
      <c r="G68" s="46">
        <f t="shared" si="1"/>
        <v>8.0871477320181597</v>
      </c>
      <c r="H68" s="47">
        <v>25.43837806219895</v>
      </c>
      <c r="I68" s="23">
        <v>0.46879839757112979</v>
      </c>
      <c r="J68" s="19">
        <f t="shared" si="2"/>
        <v>0.37419819307026619</v>
      </c>
      <c r="K68" s="38">
        <v>0.84299659064139598</v>
      </c>
      <c r="L68" s="23">
        <v>0.15805111887357301</v>
      </c>
      <c r="M68" s="19">
        <f t="shared" si="3"/>
        <v>7.8832077010281498E-2</v>
      </c>
      <c r="N68" s="38">
        <v>0.23688319588385451</v>
      </c>
      <c r="O68" s="23">
        <v>5.33064777199024E-2</v>
      </c>
      <c r="P68" s="19">
        <f t="shared" si="4"/>
        <v>2.5392758131516861E-2</v>
      </c>
      <c r="Q68" s="38">
        <v>7.8699235851419261E-2</v>
      </c>
      <c r="R68" s="9"/>
    </row>
    <row r="69" spans="1:18" ht="15.75" customHeight="1">
      <c r="A69" s="6"/>
      <c r="B69" s="5" t="s">
        <v>95</v>
      </c>
      <c r="C69" s="39">
        <v>40.156095607009021</v>
      </c>
      <c r="D69" s="20">
        <f t="shared" si="0"/>
        <v>22.776317911318237</v>
      </c>
      <c r="E69" s="40">
        <v>62.932413518327259</v>
      </c>
      <c r="F69" s="48">
        <v>263.32458392620259</v>
      </c>
      <c r="G69" s="49">
        <f t="shared" si="1"/>
        <v>101.16932858651666</v>
      </c>
      <c r="H69" s="50">
        <v>364.49391251271925</v>
      </c>
      <c r="I69" s="39">
        <v>8.4696337945907629</v>
      </c>
      <c r="J69" s="20">
        <f t="shared" si="2"/>
        <v>6.3245537728165822</v>
      </c>
      <c r="K69" s="40">
        <v>14.794187567407345</v>
      </c>
      <c r="L69" s="39">
        <v>2.527823514274278</v>
      </c>
      <c r="M69" s="20">
        <f t="shared" si="3"/>
        <v>1.1796471538049955</v>
      </c>
      <c r="N69" s="40">
        <v>3.7074706680792735</v>
      </c>
      <c r="O69" s="39">
        <v>1.6743879964123116</v>
      </c>
      <c r="P69" s="20">
        <f t="shared" si="4"/>
        <v>0.64953602089423867</v>
      </c>
      <c r="Q69" s="40">
        <v>2.3239240173065503</v>
      </c>
      <c r="R69" s="9"/>
    </row>
    <row r="70" spans="1:18" ht="15.75" customHeight="1">
      <c r="A70" s="6"/>
      <c r="B70" s="5" t="s">
        <v>96</v>
      </c>
      <c r="C70" s="39">
        <v>12.85050238287354</v>
      </c>
      <c r="D70" s="20">
        <f t="shared" si="0"/>
        <v>7.5389996124207954</v>
      </c>
      <c r="E70" s="40">
        <v>20.389501995294335</v>
      </c>
      <c r="F70" s="48">
        <v>69.609318667151356</v>
      </c>
      <c r="G70" s="49">
        <f t="shared" si="1"/>
        <v>36.311664340374037</v>
      </c>
      <c r="H70" s="50">
        <v>105.92098300752539</v>
      </c>
      <c r="I70" s="39">
        <v>2.0633792421956367</v>
      </c>
      <c r="J70" s="20">
        <f t="shared" si="2"/>
        <v>1.9054638393116874</v>
      </c>
      <c r="K70" s="40">
        <v>3.9688430815073241</v>
      </c>
      <c r="L70" s="39">
        <v>0.81905969478311857</v>
      </c>
      <c r="M70" s="20">
        <f t="shared" si="3"/>
        <v>0.44731021510265112</v>
      </c>
      <c r="N70" s="40">
        <v>1.2663699098857697</v>
      </c>
      <c r="O70" s="39">
        <v>0.30215015301628567</v>
      </c>
      <c r="P70" s="20">
        <f t="shared" si="4"/>
        <v>0.16020939745579876</v>
      </c>
      <c r="Q70" s="40">
        <v>0.46235955047208444</v>
      </c>
      <c r="R70" s="9"/>
    </row>
    <row r="71" spans="1:18" ht="15.75" customHeight="1">
      <c r="A71" s="6"/>
      <c r="B71" s="5" t="s">
        <v>97</v>
      </c>
      <c r="C71" s="39">
        <v>89.891316832513965</v>
      </c>
      <c r="D71" s="20">
        <f t="shared" ref="D71:D92" si="5">E71-C71</f>
        <v>64.182684062415191</v>
      </c>
      <c r="E71" s="40">
        <v>154.07400089492916</v>
      </c>
      <c r="F71" s="48">
        <v>898.47250158295049</v>
      </c>
      <c r="G71" s="49">
        <f t="shared" ref="G71:G92" si="6">H71-F71</f>
        <v>372.03954211077701</v>
      </c>
      <c r="H71" s="50">
        <v>1270.5120436937275</v>
      </c>
      <c r="I71" s="39">
        <v>26.193674578869913</v>
      </c>
      <c r="J71" s="20">
        <f t="shared" ref="J71:J92" si="7">K71-I71</f>
        <v>21.129943637080945</v>
      </c>
      <c r="K71" s="40">
        <v>47.323618215950859</v>
      </c>
      <c r="L71" s="39">
        <v>6.5212637542574647</v>
      </c>
      <c r="M71" s="20">
        <f t="shared" ref="M71:M88" si="8">N71-L71</f>
        <v>3.4339522355556955</v>
      </c>
      <c r="N71" s="40">
        <v>9.9552159898131602</v>
      </c>
      <c r="O71" s="39">
        <v>3.082671126994887</v>
      </c>
      <c r="P71" s="20">
        <f t="shared" ref="P71:P92" si="9">Q71-O71</f>
        <v>1.4194223067330691</v>
      </c>
      <c r="Q71" s="40">
        <v>4.5020934337279561</v>
      </c>
      <c r="R71" s="9"/>
    </row>
    <row r="72" spans="1:18" ht="15.75" customHeight="1">
      <c r="A72" s="6"/>
      <c r="B72" s="4" t="s">
        <v>98</v>
      </c>
      <c r="C72" s="23">
        <v>12.889141574201417</v>
      </c>
      <c r="D72" s="19">
        <f t="shared" si="5"/>
        <v>7.7819682680600373</v>
      </c>
      <c r="E72" s="38">
        <v>20.671109842261455</v>
      </c>
      <c r="F72" s="45">
        <v>93.362168326534402</v>
      </c>
      <c r="G72" s="46">
        <f t="shared" si="6"/>
        <v>40.306978318334075</v>
      </c>
      <c r="H72" s="47">
        <v>133.66914664486848</v>
      </c>
      <c r="I72" s="23">
        <v>2.8784165873321439</v>
      </c>
      <c r="J72" s="19">
        <f t="shared" si="7"/>
        <v>2.3398317522263921</v>
      </c>
      <c r="K72" s="38">
        <v>5.218248339558536</v>
      </c>
      <c r="L72" s="23">
        <v>0.85718668452649127</v>
      </c>
      <c r="M72" s="19">
        <f t="shared" si="8"/>
        <v>0.44330912764045194</v>
      </c>
      <c r="N72" s="38">
        <v>1.3004958121669432</v>
      </c>
      <c r="O72" s="23">
        <v>0.43143924094255509</v>
      </c>
      <c r="P72" s="19">
        <f t="shared" si="9"/>
        <v>0.19738205592360164</v>
      </c>
      <c r="Q72" s="38">
        <v>0.62882129686615673</v>
      </c>
      <c r="R72" s="9"/>
    </row>
    <row r="73" spans="1:18" ht="15.75" customHeight="1">
      <c r="A73" s="6"/>
      <c r="B73" s="4" t="s">
        <v>99</v>
      </c>
      <c r="C73" s="23">
        <v>52.426699403766264</v>
      </c>
      <c r="D73" s="19">
        <f t="shared" si="5"/>
        <v>29.37170599187742</v>
      </c>
      <c r="E73" s="38">
        <v>81.798405395643684</v>
      </c>
      <c r="F73" s="45">
        <v>493.35901333995218</v>
      </c>
      <c r="G73" s="46">
        <f t="shared" si="6"/>
        <v>182.1971815174395</v>
      </c>
      <c r="H73" s="47">
        <v>675.55619485739169</v>
      </c>
      <c r="I73" s="23">
        <v>18.210707676603047</v>
      </c>
      <c r="J73" s="19">
        <f t="shared" si="7"/>
        <v>13.106317096771257</v>
      </c>
      <c r="K73" s="38">
        <v>31.317024773374303</v>
      </c>
      <c r="L73" s="23">
        <v>3.2412770229746402</v>
      </c>
      <c r="M73" s="19">
        <f t="shared" si="8"/>
        <v>1.5494208493557098</v>
      </c>
      <c r="N73" s="38">
        <v>4.7906978723303499</v>
      </c>
      <c r="O73" s="23">
        <v>1.9488773587026271</v>
      </c>
      <c r="P73" s="19">
        <f t="shared" si="9"/>
        <v>0.78432786011633748</v>
      </c>
      <c r="Q73" s="38">
        <v>2.7332052188189646</v>
      </c>
      <c r="R73" s="9"/>
    </row>
    <row r="74" spans="1:18" ht="15.75" customHeight="1">
      <c r="A74" s="6"/>
      <c r="B74" s="4" t="s">
        <v>100</v>
      </c>
      <c r="C74" s="23">
        <v>641.37148324805969</v>
      </c>
      <c r="D74" s="19">
        <f t="shared" si="5"/>
        <v>408.12141851226181</v>
      </c>
      <c r="E74" s="38">
        <v>1049.4929017603215</v>
      </c>
      <c r="F74" s="45">
        <v>3687.5577975518045</v>
      </c>
      <c r="G74" s="46">
        <f t="shared" si="6"/>
        <v>1500.4301805743216</v>
      </c>
      <c r="H74" s="47">
        <v>5187.9879781261261</v>
      </c>
      <c r="I74" s="23">
        <v>177.75706059773185</v>
      </c>
      <c r="J74" s="19">
        <f t="shared" si="7"/>
        <v>130.45628391654301</v>
      </c>
      <c r="K74" s="38">
        <v>308.21334451427487</v>
      </c>
      <c r="L74" s="23">
        <v>43.194811992683903</v>
      </c>
      <c r="M74" s="19">
        <f t="shared" si="8"/>
        <v>20.367700592177499</v>
      </c>
      <c r="N74" s="38">
        <v>63.562512584861402</v>
      </c>
      <c r="O74" s="23">
        <v>28.275754546254753</v>
      </c>
      <c r="P74" s="19">
        <f t="shared" si="9"/>
        <v>11.146826015751287</v>
      </c>
      <c r="Q74" s="38">
        <v>39.42258056200604</v>
      </c>
      <c r="R74" s="9"/>
    </row>
    <row r="75" spans="1:18" ht="15.75" customHeight="1">
      <c r="A75" s="6"/>
      <c r="B75" s="5" t="s">
        <v>101</v>
      </c>
      <c r="C75" s="39">
        <v>301.5383181584387</v>
      </c>
      <c r="D75" s="20">
        <f t="shared" si="5"/>
        <v>215.03578836445382</v>
      </c>
      <c r="E75" s="40">
        <v>516.57410652289252</v>
      </c>
      <c r="F75" s="48">
        <v>2722.2769210365659</v>
      </c>
      <c r="G75" s="49">
        <f t="shared" si="6"/>
        <v>1041.613438657625</v>
      </c>
      <c r="H75" s="50">
        <v>3763.8903596941909</v>
      </c>
      <c r="I75" s="39">
        <v>82.796538212594882</v>
      </c>
      <c r="J75" s="20">
        <f t="shared" si="7"/>
        <v>63.480050065709108</v>
      </c>
      <c r="K75" s="40">
        <v>146.27658827830399</v>
      </c>
      <c r="L75" s="39">
        <v>21.694423768680657</v>
      </c>
      <c r="M75" s="20">
        <f t="shared" si="8"/>
        <v>10.80398086914262</v>
      </c>
      <c r="N75" s="40">
        <v>32.498404637823278</v>
      </c>
      <c r="O75" s="39">
        <v>12.275288202585141</v>
      </c>
      <c r="P75" s="20">
        <f t="shared" si="9"/>
        <v>5.2137906560582223</v>
      </c>
      <c r="Q75" s="40">
        <v>17.489078858643364</v>
      </c>
      <c r="R75" s="9"/>
    </row>
    <row r="76" spans="1:18" ht="15.75" customHeight="1">
      <c r="A76" s="6"/>
      <c r="B76" s="5" t="s">
        <v>102</v>
      </c>
      <c r="C76" s="39">
        <v>74.170530039240461</v>
      </c>
      <c r="D76" s="20">
        <f t="shared" si="5"/>
        <v>56.700735644606894</v>
      </c>
      <c r="E76" s="40">
        <v>130.87126568384735</v>
      </c>
      <c r="F76" s="48">
        <v>806.46640603203434</v>
      </c>
      <c r="G76" s="49">
        <f t="shared" si="6"/>
        <v>337.74527503053253</v>
      </c>
      <c r="H76" s="50">
        <v>1144.2116810625669</v>
      </c>
      <c r="I76" s="39">
        <v>21.993247084978687</v>
      </c>
      <c r="J76" s="20">
        <f t="shared" si="7"/>
        <v>17.691390026564495</v>
      </c>
      <c r="K76" s="40">
        <v>39.684637111543182</v>
      </c>
      <c r="L76" s="39">
        <v>5.7990518728365172</v>
      </c>
      <c r="M76" s="20">
        <f t="shared" si="8"/>
        <v>3.027482048957201</v>
      </c>
      <c r="N76" s="40">
        <v>8.8265339217937182</v>
      </c>
      <c r="O76" s="39">
        <v>2.2662457038451826</v>
      </c>
      <c r="P76" s="20">
        <f t="shared" si="9"/>
        <v>1.1035725836577912</v>
      </c>
      <c r="Q76" s="40">
        <v>3.3698182875029739</v>
      </c>
      <c r="R76" s="9"/>
    </row>
    <row r="77" spans="1:18" ht="15.75" customHeight="1">
      <c r="A77" s="6"/>
      <c r="B77" s="5" t="s">
        <v>103</v>
      </c>
      <c r="C77" s="39">
        <v>7.6776659551900472</v>
      </c>
      <c r="D77" s="20">
        <f t="shared" si="5"/>
        <v>5.0060612443161858</v>
      </c>
      <c r="E77" s="40">
        <v>12.683727199506233</v>
      </c>
      <c r="F77" s="48">
        <v>46.675712996853136</v>
      </c>
      <c r="G77" s="49">
        <f t="shared" si="6"/>
        <v>27.354514225572416</v>
      </c>
      <c r="H77" s="50">
        <v>74.030227222425552</v>
      </c>
      <c r="I77" s="39">
        <v>1.3558318730281502</v>
      </c>
      <c r="J77" s="20">
        <f t="shared" si="7"/>
        <v>1.2713376325053172</v>
      </c>
      <c r="K77" s="40">
        <v>2.6271695055334674</v>
      </c>
      <c r="L77" s="39">
        <v>0.53034863649651698</v>
      </c>
      <c r="M77" s="20">
        <f t="shared" si="8"/>
        <v>0.29334839960715409</v>
      </c>
      <c r="N77" s="40">
        <v>0.82369703610367107</v>
      </c>
      <c r="O77" s="39">
        <v>0.19453741408936837</v>
      </c>
      <c r="P77" s="20">
        <f t="shared" si="9"/>
        <v>0.10625440934568386</v>
      </c>
      <c r="Q77" s="40">
        <v>0.30079182343505223</v>
      </c>
      <c r="R77" s="9"/>
    </row>
    <row r="78" spans="1:18" ht="15.75" customHeight="1">
      <c r="A78" s="6"/>
      <c r="B78" s="4" t="s">
        <v>104</v>
      </c>
      <c r="C78" s="23">
        <v>322.32873232409094</v>
      </c>
      <c r="D78" s="19">
        <f t="shared" si="5"/>
        <v>212.87001484932426</v>
      </c>
      <c r="E78" s="38">
        <v>535.1987471734152</v>
      </c>
      <c r="F78" s="45">
        <v>3148.2682046447985</v>
      </c>
      <c r="G78" s="46">
        <f t="shared" si="6"/>
        <v>1324.1162167377174</v>
      </c>
      <c r="H78" s="47">
        <v>4472.3844213825159</v>
      </c>
      <c r="I78" s="23">
        <v>93.927747607993979</v>
      </c>
      <c r="J78" s="19">
        <f t="shared" si="7"/>
        <v>74.80899617174336</v>
      </c>
      <c r="K78" s="38">
        <v>168.73674377973734</v>
      </c>
      <c r="L78" s="23">
        <v>22.524020026645257</v>
      </c>
      <c r="M78" s="19">
        <f t="shared" si="8"/>
        <v>11.825819144397581</v>
      </c>
      <c r="N78" s="38">
        <v>34.349839171042838</v>
      </c>
      <c r="O78" s="23">
        <v>10.555265426710513</v>
      </c>
      <c r="P78" s="19">
        <f t="shared" si="9"/>
        <v>4.8958710629272328</v>
      </c>
      <c r="Q78" s="38">
        <v>15.451136489637745</v>
      </c>
      <c r="R78" s="9"/>
    </row>
    <row r="79" spans="1:18" ht="15.75" customHeight="1">
      <c r="A79" s="6"/>
      <c r="B79" s="4" t="s">
        <v>105</v>
      </c>
      <c r="C79" s="23">
        <v>80.396000378353676</v>
      </c>
      <c r="D79" s="19">
        <f t="shared" si="5"/>
        <v>51.186817311387557</v>
      </c>
      <c r="E79" s="38">
        <v>131.58281768974123</v>
      </c>
      <c r="F79" s="45">
        <v>758.5131985345713</v>
      </c>
      <c r="G79" s="46">
        <f t="shared" si="6"/>
        <v>305.53842049637956</v>
      </c>
      <c r="H79" s="47">
        <v>1064.0516190309509</v>
      </c>
      <c r="I79" s="23">
        <v>22.767786927564917</v>
      </c>
      <c r="J79" s="19">
        <f t="shared" si="7"/>
        <v>17.317219564618096</v>
      </c>
      <c r="K79" s="38">
        <v>40.085006492183012</v>
      </c>
      <c r="L79" s="23">
        <v>5.4059896357815944</v>
      </c>
      <c r="M79" s="19">
        <f t="shared" si="8"/>
        <v>2.6739012868431473</v>
      </c>
      <c r="N79" s="38">
        <v>8.0798909226247417</v>
      </c>
      <c r="O79" s="23">
        <v>2.2919916058567269</v>
      </c>
      <c r="P79" s="19">
        <f t="shared" si="9"/>
        <v>1.0472977252012541</v>
      </c>
      <c r="Q79" s="38">
        <v>3.339289331057981</v>
      </c>
      <c r="R79" s="9"/>
    </row>
    <row r="80" spans="1:18" ht="15.75" customHeight="1">
      <c r="A80" s="6"/>
      <c r="B80" s="4" t="s">
        <v>106</v>
      </c>
      <c r="C80" s="23">
        <v>20.312831834515826</v>
      </c>
      <c r="D80" s="19">
        <f t="shared" si="5"/>
        <v>12.758621054471959</v>
      </c>
      <c r="E80" s="38">
        <v>33.071452888987785</v>
      </c>
      <c r="F80" s="45">
        <v>201.10069204822727</v>
      </c>
      <c r="G80" s="46">
        <f t="shared" si="6"/>
        <v>80.547468484751931</v>
      </c>
      <c r="H80" s="47">
        <v>281.6481605329792</v>
      </c>
      <c r="I80" s="23">
        <v>5.6339876062533767</v>
      </c>
      <c r="J80" s="19">
        <f t="shared" si="7"/>
        <v>4.5274593656861262</v>
      </c>
      <c r="K80" s="38">
        <v>10.161446971939503</v>
      </c>
      <c r="L80" s="23">
        <v>1.3444148898829598</v>
      </c>
      <c r="M80" s="19">
        <f t="shared" si="8"/>
        <v>0.71344556516707947</v>
      </c>
      <c r="N80" s="38">
        <v>2.0578604550500392</v>
      </c>
      <c r="O80" s="23">
        <v>0.67923790593292099</v>
      </c>
      <c r="P80" s="19">
        <f t="shared" si="9"/>
        <v>0.30471554037377924</v>
      </c>
      <c r="Q80" s="38">
        <v>0.98395344630670023</v>
      </c>
      <c r="R80" s="9"/>
    </row>
    <row r="81" spans="1:18" ht="15.75" customHeight="1">
      <c r="A81" s="6"/>
      <c r="B81" s="5" t="s">
        <v>107</v>
      </c>
      <c r="C81" s="39">
        <v>10.106067677211049</v>
      </c>
      <c r="D81" s="20">
        <f t="shared" si="5"/>
        <v>6.3012820391751507</v>
      </c>
      <c r="E81" s="40">
        <v>16.4073497163862</v>
      </c>
      <c r="F81" s="48">
        <v>72.042563412656577</v>
      </c>
      <c r="G81" s="49">
        <f t="shared" si="6"/>
        <v>31.843518742931138</v>
      </c>
      <c r="H81" s="50">
        <v>103.88608215558772</v>
      </c>
      <c r="I81" s="39">
        <v>1.9623259148857408</v>
      </c>
      <c r="J81" s="20">
        <f t="shared" si="7"/>
        <v>1.6553255773909332</v>
      </c>
      <c r="K81" s="40">
        <v>3.617651492276674</v>
      </c>
      <c r="L81" s="39">
        <v>0.66555856296221982</v>
      </c>
      <c r="M81" s="20">
        <f t="shared" si="8"/>
        <v>0.34332201298968501</v>
      </c>
      <c r="N81" s="40">
        <v>1.0088805759519048</v>
      </c>
      <c r="O81" s="39">
        <v>0.2254420825237656</v>
      </c>
      <c r="P81" s="20">
        <f t="shared" si="9"/>
        <v>0.11457844766222811</v>
      </c>
      <c r="Q81" s="40">
        <v>0.34002053018599371</v>
      </c>
      <c r="R81" s="9"/>
    </row>
    <row r="82" spans="1:18">
      <c r="B82" s="5" t="s">
        <v>108</v>
      </c>
      <c r="C82" s="39">
        <v>27.180358014245172</v>
      </c>
      <c r="D82" s="20">
        <f t="shared" si="5"/>
        <v>16.594853284998635</v>
      </c>
      <c r="E82" s="40">
        <v>43.775211299243807</v>
      </c>
      <c r="F82" s="48">
        <v>186.45657072795828</v>
      </c>
      <c r="G82" s="49">
        <f t="shared" si="6"/>
        <v>80.412830900344176</v>
      </c>
      <c r="H82" s="50">
        <v>266.86940162830246</v>
      </c>
      <c r="I82" s="39">
        <v>5.3705954556211992</v>
      </c>
      <c r="J82" s="20">
        <f t="shared" si="7"/>
        <v>4.2783380130638395</v>
      </c>
      <c r="K82" s="40">
        <v>9.6489334686850388</v>
      </c>
      <c r="L82" s="39">
        <v>1.757051230469227</v>
      </c>
      <c r="M82" s="20">
        <f t="shared" si="8"/>
        <v>0.87515029247638765</v>
      </c>
      <c r="N82" s="40">
        <v>2.6322015229456146</v>
      </c>
      <c r="O82" s="39">
        <v>0.90815964289530149</v>
      </c>
      <c r="P82" s="20">
        <f t="shared" si="9"/>
        <v>0.39712280150095414</v>
      </c>
      <c r="Q82" s="40">
        <v>1.3052824443962556</v>
      </c>
    </row>
    <row r="83" spans="1:18" ht="15">
      <c r="A83"/>
      <c r="B83" s="5" t="s">
        <v>109</v>
      </c>
      <c r="C83" s="39">
        <v>2.7677394029757401</v>
      </c>
      <c r="D83" s="20">
        <f t="shared" si="5"/>
        <v>1.6577104685163415</v>
      </c>
      <c r="E83" s="40">
        <v>4.4254498714920816</v>
      </c>
      <c r="F83" s="48">
        <v>13.078279107224054</v>
      </c>
      <c r="G83" s="49">
        <f t="shared" si="6"/>
        <v>7.300631028617568</v>
      </c>
      <c r="H83" s="50">
        <v>20.378910135841622</v>
      </c>
      <c r="I83" s="39">
        <v>0.39692064096409485</v>
      </c>
      <c r="J83" s="20">
        <f t="shared" si="7"/>
        <v>0.35797932671311583</v>
      </c>
      <c r="K83" s="40">
        <v>0.75489996767721068</v>
      </c>
      <c r="L83" s="39">
        <v>0.16750345706388506</v>
      </c>
      <c r="M83" s="20">
        <f t="shared" si="8"/>
        <v>8.9931096048877862E-2</v>
      </c>
      <c r="N83" s="40">
        <v>0.25743455311276292</v>
      </c>
      <c r="O83" s="39">
        <v>5.916755331539271E-2</v>
      </c>
      <c r="P83" s="20">
        <f t="shared" si="9"/>
        <v>3.0321912628480455E-2</v>
      </c>
      <c r="Q83" s="40">
        <v>8.9489465943873164E-2</v>
      </c>
    </row>
    <row r="84" spans="1:18">
      <c r="B84" s="4" t="s">
        <v>110</v>
      </c>
      <c r="C84" s="23">
        <v>25.408784449453716</v>
      </c>
      <c r="D84" s="19">
        <f t="shared" si="5"/>
        <v>16.880084543994531</v>
      </c>
      <c r="E84" s="38">
        <v>42.288868993448247</v>
      </c>
      <c r="F84" s="45">
        <v>242.71620434293044</v>
      </c>
      <c r="G84" s="46">
        <f t="shared" si="6"/>
        <v>97.492132468335456</v>
      </c>
      <c r="H84" s="47">
        <v>340.20833681126589</v>
      </c>
      <c r="I84" s="23">
        <v>7.2244012428481863</v>
      </c>
      <c r="J84" s="19">
        <f t="shared" si="7"/>
        <v>5.3817322672191956</v>
      </c>
      <c r="K84" s="38">
        <v>12.606133510067382</v>
      </c>
      <c r="L84" s="23">
        <v>1.8013599220070182</v>
      </c>
      <c r="M84" s="19">
        <f t="shared" si="8"/>
        <v>0.87094278879249543</v>
      </c>
      <c r="N84" s="38">
        <v>2.6723027107995136</v>
      </c>
      <c r="O84" s="23">
        <v>0.79370080565265388</v>
      </c>
      <c r="P84" s="19">
        <f t="shared" si="9"/>
        <v>0.34410044301063414</v>
      </c>
      <c r="Q84" s="38">
        <v>1.137801248663288</v>
      </c>
    </row>
    <row r="85" spans="1:18">
      <c r="B85" s="4" t="s">
        <v>111</v>
      </c>
      <c r="C85" s="23">
        <v>18.89687713038947</v>
      </c>
      <c r="D85" s="19">
        <f t="shared" si="5"/>
        <v>12.179043283334114</v>
      </c>
      <c r="E85" s="38">
        <v>31.075920413723583</v>
      </c>
      <c r="F85" s="45">
        <v>134.50454513922833</v>
      </c>
      <c r="G85" s="46">
        <f t="shared" si="6"/>
        <v>58.146116887089818</v>
      </c>
      <c r="H85" s="47">
        <v>192.65066202631814</v>
      </c>
      <c r="I85" s="23">
        <v>3.9177628029469194</v>
      </c>
      <c r="J85" s="19">
        <f t="shared" si="7"/>
        <v>3.1360534838528782</v>
      </c>
      <c r="K85" s="38">
        <v>7.0538162867997976</v>
      </c>
      <c r="L85" s="23">
        <v>1.264499011998844</v>
      </c>
      <c r="M85" s="19">
        <f t="shared" si="8"/>
        <v>0.63729812685701659</v>
      </c>
      <c r="N85" s="38">
        <v>1.9017971388558605</v>
      </c>
      <c r="O85" s="23">
        <v>0.55159458110625914</v>
      </c>
      <c r="P85" s="19">
        <f t="shared" si="9"/>
        <v>0.24512602260860328</v>
      </c>
      <c r="Q85" s="38">
        <v>0.79672060371486242</v>
      </c>
    </row>
    <row r="86" spans="1:18">
      <c r="B86" s="4" t="s">
        <v>112</v>
      </c>
      <c r="C86" s="23">
        <v>15.835636347401897</v>
      </c>
      <c r="D86" s="19">
        <f t="shared" si="5"/>
        <v>10.475954964789002</v>
      </c>
      <c r="E86" s="38">
        <v>26.311591312190899</v>
      </c>
      <c r="F86" s="45">
        <v>151.10254431660454</v>
      </c>
      <c r="G86" s="46">
        <f t="shared" si="6"/>
        <v>64.736514357646371</v>
      </c>
      <c r="H86" s="47">
        <v>215.83905867425091</v>
      </c>
      <c r="I86" s="23">
        <v>4.2295085207919376</v>
      </c>
      <c r="J86" s="19">
        <f t="shared" si="7"/>
        <v>3.326206940590021</v>
      </c>
      <c r="K86" s="38">
        <v>7.5557154613819586</v>
      </c>
      <c r="L86" s="23">
        <v>1.1425006215816573</v>
      </c>
      <c r="M86" s="19">
        <f t="shared" si="8"/>
        <v>0.57609677283650051</v>
      </c>
      <c r="N86" s="38">
        <v>1.7185973944181578</v>
      </c>
      <c r="O86" s="23">
        <v>0.47228838262581679</v>
      </c>
      <c r="P86" s="19">
        <f t="shared" si="9"/>
        <v>0.21615261867851304</v>
      </c>
      <c r="Q86" s="38">
        <v>0.68844100130432984</v>
      </c>
    </row>
    <row r="87" spans="1:18">
      <c r="B87" s="5" t="s">
        <v>113</v>
      </c>
      <c r="C87" s="39">
        <v>430.18824733114349</v>
      </c>
      <c r="D87" s="20">
        <f t="shared" si="5"/>
        <v>312.86502571078205</v>
      </c>
      <c r="E87" s="40">
        <v>743.05327304192554</v>
      </c>
      <c r="F87" s="48">
        <v>4395.2672459982132</v>
      </c>
      <c r="G87" s="49">
        <f t="shared" si="6"/>
        <v>1729.4958160155429</v>
      </c>
      <c r="H87" s="50">
        <v>6124.7630620137561</v>
      </c>
      <c r="I87" s="39">
        <v>128.4415277520271</v>
      </c>
      <c r="J87" s="20">
        <f t="shared" si="7"/>
        <v>99.144625826353547</v>
      </c>
      <c r="K87" s="40">
        <v>227.58615357838065</v>
      </c>
      <c r="L87" s="39">
        <v>32.627147612535481</v>
      </c>
      <c r="M87" s="20">
        <f t="shared" si="8"/>
        <v>16.095314424381421</v>
      </c>
      <c r="N87" s="40">
        <v>48.722462036916902</v>
      </c>
      <c r="O87" s="39">
        <v>17.049541582720547</v>
      </c>
      <c r="P87" s="20">
        <f t="shared" si="9"/>
        <v>7.2454889240483915</v>
      </c>
      <c r="Q87" s="40">
        <v>24.295030506768938</v>
      </c>
    </row>
    <row r="88" spans="1:18">
      <c r="B88" s="5" t="s">
        <v>114</v>
      </c>
      <c r="C88" s="39">
        <v>11.451974537609473</v>
      </c>
      <c r="D88" s="20">
        <f t="shared" si="5"/>
        <v>7.2354989227028206</v>
      </c>
      <c r="E88" s="40">
        <v>18.687473460312294</v>
      </c>
      <c r="F88" s="48">
        <v>83.344197562851235</v>
      </c>
      <c r="G88" s="49">
        <f t="shared" si="6"/>
        <v>38.805318053234359</v>
      </c>
      <c r="H88" s="50">
        <v>122.14951561608559</v>
      </c>
      <c r="I88" s="39">
        <v>2.3306197440009426</v>
      </c>
      <c r="J88" s="20">
        <f t="shared" si="7"/>
        <v>1.9426675566592082</v>
      </c>
      <c r="K88" s="40">
        <v>4.2732873006601508</v>
      </c>
      <c r="L88" s="39">
        <v>0.71561588092230632</v>
      </c>
      <c r="M88" s="20">
        <f t="shared" si="8"/>
        <v>0.37921334278550423</v>
      </c>
      <c r="N88" s="40">
        <v>1.0948292237078106</v>
      </c>
      <c r="O88" s="39">
        <v>0.31273620336593055</v>
      </c>
      <c r="P88" s="20">
        <f t="shared" si="9"/>
        <v>0.15077637231661184</v>
      </c>
      <c r="Q88" s="40">
        <v>0.46351257568254239</v>
      </c>
    </row>
    <row r="89" spans="1:18">
      <c r="B89" s="5" t="s">
        <v>115</v>
      </c>
      <c r="C89" s="39">
        <v>5.0703892764745797</v>
      </c>
      <c r="D89" s="20">
        <f t="shared" si="5"/>
        <v>3.1117027440325336</v>
      </c>
      <c r="E89" s="40">
        <v>8.1820920205071133</v>
      </c>
      <c r="F89" s="48">
        <v>28.631789646722638</v>
      </c>
      <c r="G89" s="49">
        <f t="shared" si="6"/>
        <v>13.867413309062684</v>
      </c>
      <c r="H89" s="50">
        <v>42.499202955785321</v>
      </c>
      <c r="I89" s="39">
        <v>0.85181468216483547</v>
      </c>
      <c r="J89" s="20">
        <f t="shared" si="7"/>
        <v>0.72979085583681502</v>
      </c>
      <c r="K89" s="40">
        <v>1.5816055380016505</v>
      </c>
      <c r="L89" s="39">
        <v>0.31482312799053663</v>
      </c>
      <c r="M89" s="20">
        <f>N89-L89</f>
        <v>0.16338470741887268</v>
      </c>
      <c r="N89" s="40">
        <v>0.47820783540940931</v>
      </c>
      <c r="O89" s="39">
        <v>0.10995307365329743</v>
      </c>
      <c r="P89" s="20">
        <f t="shared" si="9"/>
        <v>5.4803396369028895E-2</v>
      </c>
      <c r="Q89" s="40">
        <v>0.16475647002232632</v>
      </c>
    </row>
    <row r="90" spans="1:18">
      <c r="B90" s="4" t="s">
        <v>116</v>
      </c>
      <c r="C90" s="23">
        <v>96.711537800880734</v>
      </c>
      <c r="D90" s="19">
        <f t="shared" si="5"/>
        <v>67.842145175662466</v>
      </c>
      <c r="E90" s="38">
        <v>164.5536829765432</v>
      </c>
      <c r="F90" s="45">
        <v>1014.5077983031204</v>
      </c>
      <c r="G90" s="46">
        <f t="shared" si="6"/>
        <v>396.71432170357753</v>
      </c>
      <c r="H90" s="47">
        <v>1411.2221200066979</v>
      </c>
      <c r="I90" s="23">
        <v>29.299334339478957</v>
      </c>
      <c r="J90" s="19">
        <f t="shared" si="7"/>
        <v>21.79035662949072</v>
      </c>
      <c r="K90" s="38">
        <v>51.089690968969677</v>
      </c>
      <c r="L90" s="23">
        <v>6.6594100492931911</v>
      </c>
      <c r="M90" s="19">
        <f t="shared" ref="M90:M92" si="10">N90-L90</f>
        <v>3.2468947520665843</v>
      </c>
      <c r="N90" s="38">
        <v>9.9063048013597754</v>
      </c>
      <c r="O90" s="23">
        <v>3.3474276850219495</v>
      </c>
      <c r="P90" s="19">
        <f t="shared" si="9"/>
        <v>1.4214469297939138</v>
      </c>
      <c r="Q90" s="38">
        <v>4.7688746148158634</v>
      </c>
    </row>
    <row r="91" spans="1:18">
      <c r="B91" s="4" t="s">
        <v>117</v>
      </c>
      <c r="C91" s="23">
        <v>154.45624764230436</v>
      </c>
      <c r="D91" s="19">
        <f t="shared" si="5"/>
        <v>114.93107916192153</v>
      </c>
      <c r="E91" s="38">
        <v>269.38732680422589</v>
      </c>
      <c r="F91" s="45">
        <v>1492.7083123811806</v>
      </c>
      <c r="G91" s="46">
        <f t="shared" si="6"/>
        <v>632.49021160846382</v>
      </c>
      <c r="H91" s="47">
        <v>2125.1985239896444</v>
      </c>
      <c r="I91" s="23">
        <v>41.553947504458208</v>
      </c>
      <c r="J91" s="19">
        <f t="shared" si="7"/>
        <v>33.537832084560335</v>
      </c>
      <c r="K91" s="38">
        <v>75.091779589018543</v>
      </c>
      <c r="L91" s="23">
        <v>11.547237450210156</v>
      </c>
      <c r="M91" s="19">
        <f t="shared" si="10"/>
        <v>6.0181620534661544</v>
      </c>
      <c r="N91" s="38">
        <v>17.565399503676311</v>
      </c>
      <c r="O91" s="23">
        <v>4.8417098081466605</v>
      </c>
      <c r="P91" s="19">
        <f t="shared" si="9"/>
        <v>2.2843273459027129</v>
      </c>
      <c r="Q91" s="38">
        <v>7.1260371540493734</v>
      </c>
    </row>
    <row r="92" spans="1:18" ht="15" thickBot="1">
      <c r="B92" s="4" t="s">
        <v>118</v>
      </c>
      <c r="C92" s="21">
        <v>22.339680266950573</v>
      </c>
      <c r="D92" s="24">
        <f t="shared" si="5"/>
        <v>12.661827291535943</v>
      </c>
      <c r="E92" s="41">
        <v>35.001507558486516</v>
      </c>
      <c r="F92" s="51">
        <v>148.36451733352587</v>
      </c>
      <c r="G92" s="52">
        <f t="shared" si="6"/>
        <v>55.059364112737313</v>
      </c>
      <c r="H92" s="53">
        <v>203.42388144626318</v>
      </c>
      <c r="I92" s="21">
        <v>4.7046628096913263</v>
      </c>
      <c r="J92" s="24">
        <f t="shared" si="7"/>
        <v>3.4246328481939781</v>
      </c>
      <c r="K92" s="41">
        <v>8.1292956578853044</v>
      </c>
      <c r="L92" s="21">
        <v>1.3472548341086448</v>
      </c>
      <c r="M92" s="24">
        <f t="shared" si="10"/>
        <v>0.62191101195489473</v>
      </c>
      <c r="N92" s="41">
        <v>1.9691658460635395</v>
      </c>
      <c r="O92" s="21">
        <v>0.46753586612159698</v>
      </c>
      <c r="P92" s="24">
        <f t="shared" si="9"/>
        <v>0.19448159401712056</v>
      </c>
      <c r="Q92" s="41">
        <v>0.66201746013871754</v>
      </c>
    </row>
    <row r="93" spans="1:18" ht="15" thickBot="1">
      <c r="B93" s="15" t="s">
        <v>119</v>
      </c>
      <c r="C93" s="29">
        <f>SUM(C$6:C$92)</f>
        <v>14732.124110840177</v>
      </c>
      <c r="D93" s="30">
        <f t="shared" ref="D93:Q93" si="11">SUM(D$6:D$92)</f>
        <v>9993.2003635692272</v>
      </c>
      <c r="E93" s="31">
        <f t="shared" si="11"/>
        <v>24725.324474409386</v>
      </c>
      <c r="F93" s="32">
        <f t="shared" si="11"/>
        <v>131538.30269382137</v>
      </c>
      <c r="G93" s="33">
        <f t="shared" si="11"/>
        <v>50897.124232027243</v>
      </c>
      <c r="H93" s="34">
        <f>SUM(H$6:H$92)</f>
        <v>182435.42692584876</v>
      </c>
      <c r="I93" s="29">
        <f t="shared" si="11"/>
        <v>4749.696119437277</v>
      </c>
      <c r="J93" s="30">
        <f t="shared" si="11"/>
        <v>3550.4860157876988</v>
      </c>
      <c r="K93" s="31">
        <f t="shared" si="11"/>
        <v>8300.1821352249754</v>
      </c>
      <c r="L93" s="29">
        <f t="shared" si="11"/>
        <v>1035.7561516730002</v>
      </c>
      <c r="M93" s="30">
        <f t="shared" si="11"/>
        <v>512.08505609146187</v>
      </c>
      <c r="N93" s="31">
        <f t="shared" si="11"/>
        <v>1547.8412077644618</v>
      </c>
      <c r="O93" s="29">
        <f t="shared" si="11"/>
        <v>565.7756565462372</v>
      </c>
      <c r="P93" s="30">
        <f t="shared" si="11"/>
        <v>238.95955815654764</v>
      </c>
      <c r="Q93" s="31">
        <f t="shared" si="11"/>
        <v>804.73521470278513</v>
      </c>
    </row>
    <row r="94" spans="1:18">
      <c r="E94" s="77">
        <f>AVERAGE(E6:E92)</f>
        <v>284.19913188976307</v>
      </c>
    </row>
  </sheetData>
  <mergeCells count="7">
    <mergeCell ref="B2:Q3"/>
    <mergeCell ref="B4:B5"/>
    <mergeCell ref="C4:E4"/>
    <mergeCell ref="F4:H4"/>
    <mergeCell ref="I4:K4"/>
    <mergeCell ref="L4:N4"/>
    <mergeCell ref="O4:Q4"/>
  </mergeCells>
  <hyperlinks>
    <hyperlink ref="R1" location="Index!A1" display="Return to Index" xr:uid="{FE1CB684-4BEB-49E8-80F8-B0A5FD9BFE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46E8-77A8-4251-93C4-EE57E07DE3C4}">
  <sheetPr>
    <tabColor rgb="FF003469"/>
  </sheetPr>
  <dimension ref="A1:AC93"/>
  <sheetViews>
    <sheetView showGridLines="0" zoomScaleNormal="100" workbookViewId="0">
      <pane xSplit="2" ySplit="5" topLeftCell="C6" activePane="bottomRight" state="frozen"/>
      <selection pane="bottomRight" activeCell="C6" sqref="C6"/>
      <selection pane="bottomLeft" activeCell="A6" sqref="A6"/>
      <selection pane="topRight" activeCell="C1" sqref="C1"/>
    </sheetView>
  </sheetViews>
  <sheetFormatPr defaultColWidth="8.7109375" defaultRowHeight="14.25"/>
  <cols>
    <col min="1" max="1" width="8.85546875" style="8" customWidth="1"/>
    <col min="2" max="2" width="29" style="8" customWidth="1"/>
    <col min="3" max="17" width="12" style="8" customWidth="1"/>
    <col min="18" max="16384" width="8.7109375" style="8"/>
  </cols>
  <sheetData>
    <row r="1" spans="1:18">
      <c r="R1" s="1" t="s">
        <v>21</v>
      </c>
    </row>
    <row r="2" spans="1:18" ht="22.5" customHeight="1">
      <c r="B2" s="80" t="s">
        <v>120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8" ht="15" customHeight="1" thickBot="1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8" ht="50.45" customHeight="1" thickBot="1">
      <c r="B4" s="84" t="s">
        <v>23</v>
      </c>
      <c r="C4" s="85" t="s">
        <v>24</v>
      </c>
      <c r="D4" s="85"/>
      <c r="E4" s="85"/>
      <c r="F4" s="86" t="s">
        <v>25</v>
      </c>
      <c r="G4" s="87"/>
      <c r="H4" s="88"/>
      <c r="I4" s="85" t="s">
        <v>26</v>
      </c>
      <c r="J4" s="85"/>
      <c r="K4" s="85"/>
      <c r="L4" s="86" t="s">
        <v>27</v>
      </c>
      <c r="M4" s="87"/>
      <c r="N4" s="88"/>
      <c r="O4" s="86" t="s">
        <v>28</v>
      </c>
      <c r="P4" s="87"/>
      <c r="Q4" s="88"/>
    </row>
    <row r="5" spans="1:18" ht="30" customHeight="1" thickBot="1">
      <c r="B5" s="84"/>
      <c r="C5" s="78" t="s">
        <v>29</v>
      </c>
      <c r="D5" s="78" t="s">
        <v>30</v>
      </c>
      <c r="E5" s="78" t="s">
        <v>31</v>
      </c>
      <c r="F5" s="78" t="s">
        <v>29</v>
      </c>
      <c r="G5" s="78" t="s">
        <v>30</v>
      </c>
      <c r="H5" s="2" t="s">
        <v>31</v>
      </c>
      <c r="I5" s="78" t="s">
        <v>29</v>
      </c>
      <c r="J5" s="78" t="s">
        <v>30</v>
      </c>
      <c r="K5" s="78" t="s">
        <v>31</v>
      </c>
      <c r="L5" s="78" t="s">
        <v>29</v>
      </c>
      <c r="M5" s="78" t="s">
        <v>30</v>
      </c>
      <c r="N5" s="78" t="s">
        <v>31</v>
      </c>
      <c r="O5" s="78" t="s">
        <v>29</v>
      </c>
      <c r="P5" s="78" t="s">
        <v>30</v>
      </c>
      <c r="Q5" s="78" t="s">
        <v>31</v>
      </c>
    </row>
    <row r="6" spans="1:18" ht="15.75" customHeight="1">
      <c r="A6" s="6"/>
      <c r="B6" s="3" t="s">
        <v>32</v>
      </c>
      <c r="C6" s="35">
        <v>44.894489209847102</v>
      </c>
      <c r="D6" s="36">
        <f>E6-C6</f>
        <v>29.269873377798085</v>
      </c>
      <c r="E6" s="37">
        <v>74.164362587645186</v>
      </c>
      <c r="F6" s="42">
        <v>274.00935659031194</v>
      </c>
      <c r="G6" s="43">
        <f>H6-F6</f>
        <v>106.35017900467489</v>
      </c>
      <c r="H6" s="44">
        <v>380.35953559498682</v>
      </c>
      <c r="I6" s="35">
        <v>8.8989246101625614</v>
      </c>
      <c r="J6" s="36">
        <f>K6-I6</f>
        <v>6.5718650764837214</v>
      </c>
      <c r="K6" s="37">
        <v>15.470789686646283</v>
      </c>
      <c r="L6" s="35">
        <v>2.8245586404693346</v>
      </c>
      <c r="M6" s="36">
        <f>N6-L6</f>
        <v>1.2611447265681881</v>
      </c>
      <c r="N6" s="37">
        <v>4.0857033670375227</v>
      </c>
      <c r="O6" s="35">
        <v>1.4464274390816507</v>
      </c>
      <c r="P6" s="36">
        <f>Q6-O6</f>
        <v>0.53860271704723028</v>
      </c>
      <c r="Q6" s="37">
        <v>1.985030156128881</v>
      </c>
      <c r="R6" s="9"/>
    </row>
    <row r="7" spans="1:18" ht="15.75" customHeight="1">
      <c r="A7" s="6"/>
      <c r="B7" s="4" t="s">
        <v>33</v>
      </c>
      <c r="C7" s="23">
        <v>395.79098156173183</v>
      </c>
      <c r="D7" s="19">
        <f t="shared" ref="D7:D70" si="0">E7-C7</f>
        <v>331.86436917421173</v>
      </c>
      <c r="E7" s="38">
        <v>727.65535073594356</v>
      </c>
      <c r="F7" s="45">
        <v>3952.2567210390926</v>
      </c>
      <c r="G7" s="46">
        <f t="shared" ref="G7:G70" si="1">H7-F7</f>
        <v>1773.6444812586114</v>
      </c>
      <c r="H7" s="47">
        <v>5725.901202297704</v>
      </c>
      <c r="I7" s="23">
        <v>108.97380283797675</v>
      </c>
      <c r="J7" s="19">
        <f t="shared" ref="J7:J70" si="2">K7-I7</f>
        <v>93.353602104992447</v>
      </c>
      <c r="K7" s="38">
        <v>202.3274049429692</v>
      </c>
      <c r="L7" s="23">
        <v>30.992895873706463</v>
      </c>
      <c r="M7" s="19">
        <f t="shared" ref="M7:M70" si="3">N7-L7</f>
        <v>16.317236146136633</v>
      </c>
      <c r="N7" s="38">
        <v>47.310132019843095</v>
      </c>
      <c r="O7" s="23">
        <v>12.843815912586107</v>
      </c>
      <c r="P7" s="19">
        <f t="shared" ref="P7:P70" si="4">Q7-O7</f>
        <v>6.0982356098397315</v>
      </c>
      <c r="Q7" s="38">
        <v>18.942051522425839</v>
      </c>
      <c r="R7" s="9"/>
    </row>
    <row r="8" spans="1:18" ht="15.75" customHeight="1">
      <c r="A8" s="6"/>
      <c r="B8" s="4" t="s">
        <v>34</v>
      </c>
      <c r="C8" s="23">
        <v>91.401519198172721</v>
      </c>
      <c r="D8" s="19">
        <f t="shared" si="0"/>
        <v>63.219755092638124</v>
      </c>
      <c r="E8" s="38">
        <v>154.62127429081085</v>
      </c>
      <c r="F8" s="45">
        <v>856.90569209721752</v>
      </c>
      <c r="G8" s="46">
        <f t="shared" si="1"/>
        <v>336.92299271176353</v>
      </c>
      <c r="H8" s="47">
        <v>1193.8286848089811</v>
      </c>
      <c r="I8" s="23">
        <v>27.490753372810211</v>
      </c>
      <c r="J8" s="19">
        <f t="shared" si="2"/>
        <v>20.518890118148228</v>
      </c>
      <c r="K8" s="38">
        <v>48.009643490958439</v>
      </c>
      <c r="L8" s="23">
        <v>6.2489824630969411</v>
      </c>
      <c r="M8" s="19">
        <f t="shared" si="3"/>
        <v>2.89066778774255</v>
      </c>
      <c r="N8" s="38">
        <v>9.139650250839491</v>
      </c>
      <c r="O8" s="23">
        <v>3.1971568631252523</v>
      </c>
      <c r="P8" s="19">
        <f t="shared" si="4"/>
        <v>1.2410165942710925</v>
      </c>
      <c r="Q8" s="38">
        <v>4.4381734573963447</v>
      </c>
      <c r="R8" s="9"/>
    </row>
    <row r="9" spans="1:18" ht="15.75" customHeight="1">
      <c r="A9" s="6"/>
      <c r="B9" s="5" t="s">
        <v>35</v>
      </c>
      <c r="C9" s="39">
        <v>145.2781954564187</v>
      </c>
      <c r="D9" s="20">
        <f t="shared" si="0"/>
        <v>95.22751508254143</v>
      </c>
      <c r="E9" s="40">
        <v>240.50571053896013</v>
      </c>
      <c r="F9" s="48">
        <v>1389.4248733133854</v>
      </c>
      <c r="G9" s="49">
        <f t="shared" si="1"/>
        <v>533.34857981682353</v>
      </c>
      <c r="H9" s="50">
        <v>1922.773453130209</v>
      </c>
      <c r="I9" s="39">
        <v>46.103440741301576</v>
      </c>
      <c r="J9" s="20">
        <f t="shared" si="2"/>
        <v>33.868101662655754</v>
      </c>
      <c r="K9" s="40">
        <v>79.971542403957329</v>
      </c>
      <c r="L9" s="39">
        <v>9.7081273896817741</v>
      </c>
      <c r="M9" s="20">
        <f t="shared" si="3"/>
        <v>4.4211104070784959</v>
      </c>
      <c r="N9" s="40">
        <v>14.12923779676027</v>
      </c>
      <c r="O9" s="39">
        <v>5.671269058168086</v>
      </c>
      <c r="P9" s="20">
        <f t="shared" si="4"/>
        <v>2.1385100408391802</v>
      </c>
      <c r="Q9" s="40">
        <v>7.8097790990072662</v>
      </c>
      <c r="R9" s="9"/>
    </row>
    <row r="10" spans="1:18" ht="15.75" customHeight="1">
      <c r="A10" s="6"/>
      <c r="B10" s="5" t="s">
        <v>36</v>
      </c>
      <c r="C10" s="39">
        <v>41.146741400491635</v>
      </c>
      <c r="D10" s="20">
        <f t="shared" si="0"/>
        <v>31.528369210816635</v>
      </c>
      <c r="E10" s="40">
        <v>72.67511061130827</v>
      </c>
      <c r="F10" s="48">
        <v>379.33583905606048</v>
      </c>
      <c r="G10" s="49">
        <f t="shared" si="1"/>
        <v>188.07110138080469</v>
      </c>
      <c r="H10" s="50">
        <v>567.40694043686517</v>
      </c>
      <c r="I10" s="39">
        <v>10.66540873162826</v>
      </c>
      <c r="J10" s="20">
        <f t="shared" si="2"/>
        <v>9.4525663787432119</v>
      </c>
      <c r="K10" s="40">
        <v>20.117975110371471</v>
      </c>
      <c r="L10" s="39">
        <v>3.0111626084814573</v>
      </c>
      <c r="M10" s="20">
        <f t="shared" si="3"/>
        <v>1.6463177281095454</v>
      </c>
      <c r="N10" s="40">
        <v>4.6574803365910027</v>
      </c>
      <c r="O10" s="39">
        <v>1.213356886318488</v>
      </c>
      <c r="P10" s="20">
        <f t="shared" si="4"/>
        <v>0.6110495564279208</v>
      </c>
      <c r="Q10" s="40">
        <v>1.8244064427464088</v>
      </c>
      <c r="R10" s="9"/>
    </row>
    <row r="11" spans="1:18" ht="15.75" customHeight="1">
      <c r="A11" s="6"/>
      <c r="B11" s="5" t="s">
        <v>37</v>
      </c>
      <c r="C11" s="39">
        <v>5.6243800594292948</v>
      </c>
      <c r="D11" s="20">
        <f t="shared" si="0"/>
        <v>3.5484247693741642</v>
      </c>
      <c r="E11" s="40">
        <v>9.1728048288034589</v>
      </c>
      <c r="F11" s="48">
        <v>33.060287821434777</v>
      </c>
      <c r="G11" s="49">
        <f t="shared" si="1"/>
        <v>15.197576425395326</v>
      </c>
      <c r="H11" s="50">
        <v>48.257864246830103</v>
      </c>
      <c r="I11" s="39">
        <v>1.0544207810342223</v>
      </c>
      <c r="J11" s="20">
        <f t="shared" si="2"/>
        <v>0.86273524761441478</v>
      </c>
      <c r="K11" s="40">
        <v>1.9171560286486371</v>
      </c>
      <c r="L11" s="39">
        <v>0.3921545706799493</v>
      </c>
      <c r="M11" s="20">
        <f t="shared" si="3"/>
        <v>0.1893064486671856</v>
      </c>
      <c r="N11" s="40">
        <v>0.5814610193471349</v>
      </c>
      <c r="O11" s="39">
        <v>0.19520488291742877</v>
      </c>
      <c r="P11" s="20">
        <f t="shared" si="4"/>
        <v>7.9950326119703263E-2</v>
      </c>
      <c r="Q11" s="40">
        <v>0.27515520903713203</v>
      </c>
      <c r="R11" s="9"/>
    </row>
    <row r="12" spans="1:18" ht="15.75" customHeight="1">
      <c r="A12" s="6"/>
      <c r="B12" s="4" t="s">
        <v>38</v>
      </c>
      <c r="C12" s="23">
        <v>152.43458665840913</v>
      </c>
      <c r="D12" s="19">
        <f t="shared" si="0"/>
        <v>114.30591027392964</v>
      </c>
      <c r="E12" s="38">
        <v>266.74049693233877</v>
      </c>
      <c r="F12" s="45">
        <v>1556.8157023975004</v>
      </c>
      <c r="G12" s="46">
        <f t="shared" si="1"/>
        <v>666.00951497136111</v>
      </c>
      <c r="H12" s="47">
        <v>2222.8252173688616</v>
      </c>
      <c r="I12" s="23">
        <v>43.263780613271969</v>
      </c>
      <c r="J12" s="19">
        <f t="shared" si="2"/>
        <v>34.650732944560808</v>
      </c>
      <c r="K12" s="38">
        <v>77.914513557832777</v>
      </c>
      <c r="L12" s="23">
        <v>11.289016878623178</v>
      </c>
      <c r="M12" s="19">
        <f t="shared" si="3"/>
        <v>5.6014661989547516</v>
      </c>
      <c r="N12" s="38">
        <v>16.89048307757793</v>
      </c>
      <c r="O12" s="23">
        <v>5.424537675736171</v>
      </c>
      <c r="P12" s="19">
        <f t="shared" si="4"/>
        <v>2.3098027206340515</v>
      </c>
      <c r="Q12" s="38">
        <v>7.7343403963702224</v>
      </c>
      <c r="R12" s="9"/>
    </row>
    <row r="13" spans="1:18" ht="15.75" customHeight="1">
      <c r="A13" s="6"/>
      <c r="B13" s="4" t="s">
        <v>39</v>
      </c>
      <c r="C13" s="23">
        <v>44.34840718239316</v>
      </c>
      <c r="D13" s="19">
        <f t="shared" si="0"/>
        <v>30.876832893993281</v>
      </c>
      <c r="E13" s="38">
        <v>75.225240076386442</v>
      </c>
      <c r="F13" s="45">
        <v>453.6820337926539</v>
      </c>
      <c r="G13" s="46">
        <f t="shared" si="1"/>
        <v>201.30044239906317</v>
      </c>
      <c r="H13" s="47">
        <v>654.98247619171707</v>
      </c>
      <c r="I13" s="23">
        <v>13.090321152440161</v>
      </c>
      <c r="J13" s="19">
        <f t="shared" si="2"/>
        <v>10.59848590194386</v>
      </c>
      <c r="K13" s="38">
        <v>23.688807054384021</v>
      </c>
      <c r="L13" s="23">
        <v>3.0437921109666886</v>
      </c>
      <c r="M13" s="19">
        <f t="shared" si="3"/>
        <v>1.5590352357426895</v>
      </c>
      <c r="N13" s="38">
        <v>4.6028273467093781</v>
      </c>
      <c r="O13" s="23">
        <v>1.34703753915703</v>
      </c>
      <c r="P13" s="19">
        <f t="shared" si="4"/>
        <v>0.60695432083895851</v>
      </c>
      <c r="Q13" s="38">
        <v>1.9539918599959885</v>
      </c>
      <c r="R13" s="9"/>
    </row>
    <row r="14" spans="1:18" ht="15.75" customHeight="1">
      <c r="A14" s="6"/>
      <c r="B14" s="4" t="s">
        <v>40</v>
      </c>
      <c r="C14" s="23">
        <v>78.207390256868138</v>
      </c>
      <c r="D14" s="19">
        <f t="shared" si="0"/>
        <v>50.493380022262357</v>
      </c>
      <c r="E14" s="38">
        <v>128.7007702791305</v>
      </c>
      <c r="F14" s="45">
        <v>551.66255244570391</v>
      </c>
      <c r="G14" s="46">
        <f t="shared" si="1"/>
        <v>219.72367866715206</v>
      </c>
      <c r="H14" s="47">
        <v>771.38623111285597</v>
      </c>
      <c r="I14" s="23">
        <v>17.218787541491132</v>
      </c>
      <c r="J14" s="19">
        <f t="shared" si="2"/>
        <v>13.110108923079352</v>
      </c>
      <c r="K14" s="38">
        <v>30.328896464570484</v>
      </c>
      <c r="L14" s="23">
        <v>5.0984025725231357</v>
      </c>
      <c r="M14" s="19">
        <f t="shared" si="3"/>
        <v>2.358509970418349</v>
      </c>
      <c r="N14" s="38">
        <v>7.4569125429414846</v>
      </c>
      <c r="O14" s="23">
        <v>2.4774880155778596</v>
      </c>
      <c r="P14" s="19">
        <f t="shared" si="4"/>
        <v>0.96689859006963719</v>
      </c>
      <c r="Q14" s="38">
        <v>3.4443866056474968</v>
      </c>
      <c r="R14" s="9"/>
    </row>
    <row r="15" spans="1:18" ht="15.75" customHeight="1">
      <c r="A15" s="6"/>
      <c r="B15" s="5" t="s">
        <v>41</v>
      </c>
      <c r="C15" s="39">
        <v>120.96009113045878</v>
      </c>
      <c r="D15" s="20">
        <f t="shared" si="0"/>
        <v>106.120533184159</v>
      </c>
      <c r="E15" s="40">
        <v>227.08062431461778</v>
      </c>
      <c r="F15" s="48">
        <v>1344.169768752954</v>
      </c>
      <c r="G15" s="49">
        <f t="shared" si="1"/>
        <v>593.28296762455307</v>
      </c>
      <c r="H15" s="50">
        <v>1937.4527363775071</v>
      </c>
      <c r="I15" s="39">
        <v>37.913802474399525</v>
      </c>
      <c r="J15" s="20">
        <f t="shared" si="2"/>
        <v>32.250569201021499</v>
      </c>
      <c r="K15" s="40">
        <v>70.164371675421023</v>
      </c>
      <c r="L15" s="39">
        <v>9.97529872829403</v>
      </c>
      <c r="M15" s="20">
        <f t="shared" si="3"/>
        <v>5.2935971565472535</v>
      </c>
      <c r="N15" s="40">
        <v>15.268895884841283</v>
      </c>
      <c r="O15" s="39">
        <v>4.183711163567736</v>
      </c>
      <c r="P15" s="20">
        <f t="shared" si="4"/>
        <v>2.001083156668428</v>
      </c>
      <c r="Q15" s="40">
        <v>6.1847943202361639</v>
      </c>
      <c r="R15" s="9"/>
    </row>
    <row r="16" spans="1:18" ht="15.75" customHeight="1">
      <c r="A16" s="6"/>
      <c r="B16" s="5" t="s">
        <v>42</v>
      </c>
      <c r="C16" s="39">
        <v>223.50761634440778</v>
      </c>
      <c r="D16" s="20">
        <f t="shared" si="0"/>
        <v>143.13918876784032</v>
      </c>
      <c r="E16" s="40">
        <v>366.6468051122481</v>
      </c>
      <c r="F16" s="48">
        <v>2249.7475255760692</v>
      </c>
      <c r="G16" s="49">
        <f t="shared" si="1"/>
        <v>799.00519285318251</v>
      </c>
      <c r="H16" s="50">
        <v>3048.7527184292517</v>
      </c>
      <c r="I16" s="39">
        <v>96.789531476988444</v>
      </c>
      <c r="J16" s="20">
        <f t="shared" si="2"/>
        <v>68.05426888492859</v>
      </c>
      <c r="K16" s="40">
        <v>164.84380036191703</v>
      </c>
      <c r="L16" s="39">
        <v>15.031309701472075</v>
      </c>
      <c r="M16" s="20">
        <f t="shared" si="3"/>
        <v>6.4569028040736001</v>
      </c>
      <c r="N16" s="40">
        <v>21.488212505545675</v>
      </c>
      <c r="O16" s="39">
        <v>10.012015728842302</v>
      </c>
      <c r="P16" s="20">
        <f t="shared" si="4"/>
        <v>3.5453648267801281</v>
      </c>
      <c r="Q16" s="40">
        <v>13.55738055562243</v>
      </c>
      <c r="R16" s="9"/>
    </row>
    <row r="17" spans="1:18" ht="15.75" customHeight="1">
      <c r="A17" s="6"/>
      <c r="B17" s="5" t="s">
        <v>43</v>
      </c>
      <c r="C17" s="39">
        <v>14.376948775668954</v>
      </c>
      <c r="D17" s="20">
        <f t="shared" si="0"/>
        <v>10.117040660335107</v>
      </c>
      <c r="E17" s="40">
        <v>24.49398943600406</v>
      </c>
      <c r="F17" s="48">
        <v>99.487789150901037</v>
      </c>
      <c r="G17" s="49">
        <f t="shared" si="1"/>
        <v>50.790482404098029</v>
      </c>
      <c r="H17" s="50">
        <v>150.27827155499907</v>
      </c>
      <c r="I17" s="39">
        <v>2.9401505261076548</v>
      </c>
      <c r="J17" s="20">
        <f t="shared" si="2"/>
        <v>2.5348257539249803</v>
      </c>
      <c r="K17" s="40">
        <v>5.4749762800326351</v>
      </c>
      <c r="L17" s="39">
        <v>1.0280732178836129</v>
      </c>
      <c r="M17" s="20">
        <f t="shared" si="3"/>
        <v>0.52424050250974918</v>
      </c>
      <c r="N17" s="40">
        <v>1.5523137203933621</v>
      </c>
      <c r="O17" s="39">
        <v>0.48629967010704794</v>
      </c>
      <c r="P17" s="20">
        <f t="shared" si="4"/>
        <v>0.21474894468844147</v>
      </c>
      <c r="Q17" s="40">
        <v>0.70104861479548941</v>
      </c>
      <c r="R17" s="9"/>
    </row>
    <row r="18" spans="1:18" ht="15.75" customHeight="1">
      <c r="A18" s="6"/>
      <c r="B18" s="4" t="s">
        <v>44</v>
      </c>
      <c r="C18" s="23">
        <v>46.041462721089104</v>
      </c>
      <c r="D18" s="19">
        <f t="shared" si="0"/>
        <v>38.509679232387796</v>
      </c>
      <c r="E18" s="38">
        <v>84.5511419534769</v>
      </c>
      <c r="F18" s="45">
        <v>441.22984443462195</v>
      </c>
      <c r="G18" s="46">
        <f t="shared" si="1"/>
        <v>200.49278623600452</v>
      </c>
      <c r="H18" s="47">
        <v>641.72263067062647</v>
      </c>
      <c r="I18" s="23">
        <v>12.032553381479959</v>
      </c>
      <c r="J18" s="19">
        <f t="shared" si="2"/>
        <v>10.189315652710325</v>
      </c>
      <c r="K18" s="38">
        <v>22.221869034190284</v>
      </c>
      <c r="L18" s="23">
        <v>3.6507927506579692</v>
      </c>
      <c r="M18" s="19">
        <f t="shared" si="3"/>
        <v>1.8762176839649967</v>
      </c>
      <c r="N18" s="38">
        <v>5.5270104346229658</v>
      </c>
      <c r="O18" s="23">
        <v>1.457551950816957</v>
      </c>
      <c r="P18" s="19">
        <f t="shared" si="4"/>
        <v>0.6760328427775153</v>
      </c>
      <c r="Q18" s="38">
        <v>2.1335847935944723</v>
      </c>
      <c r="R18" s="9"/>
    </row>
    <row r="19" spans="1:18" ht="15.75" customHeight="1">
      <c r="A19" s="6"/>
      <c r="B19" s="4" t="s">
        <v>45</v>
      </c>
      <c r="C19" s="23">
        <v>75.62791140108655</v>
      </c>
      <c r="D19" s="19">
        <f t="shared" si="0"/>
        <v>55.231473411608249</v>
      </c>
      <c r="E19" s="38">
        <v>130.8593848126948</v>
      </c>
      <c r="F19" s="45">
        <v>736.6914888205165</v>
      </c>
      <c r="G19" s="46">
        <f t="shared" si="1"/>
        <v>309.50428560905561</v>
      </c>
      <c r="H19" s="47">
        <v>1046.1957744295721</v>
      </c>
      <c r="I19" s="23">
        <v>21.782925548760083</v>
      </c>
      <c r="J19" s="19">
        <f t="shared" si="2"/>
        <v>16.985000409708839</v>
      </c>
      <c r="K19" s="38">
        <v>38.767925958468922</v>
      </c>
      <c r="L19" s="23">
        <v>5.4069575228656248</v>
      </c>
      <c r="M19" s="19">
        <f t="shared" si="3"/>
        <v>2.6176758008428926</v>
      </c>
      <c r="N19" s="38">
        <v>8.0246333237085175</v>
      </c>
      <c r="O19" s="23">
        <v>2.3616423777817217</v>
      </c>
      <c r="P19" s="19">
        <f t="shared" si="4"/>
        <v>0.99117735278274344</v>
      </c>
      <c r="Q19" s="38">
        <v>3.3528197305644651</v>
      </c>
      <c r="R19" s="9"/>
    </row>
    <row r="20" spans="1:18" ht="15.75" customHeight="1">
      <c r="A20" s="6"/>
      <c r="B20" s="4" t="s">
        <v>46</v>
      </c>
      <c r="C20" s="23">
        <v>10.461423541960434</v>
      </c>
      <c r="D20" s="19">
        <f t="shared" si="0"/>
        <v>6.5061359385982751</v>
      </c>
      <c r="E20" s="38">
        <v>16.967559480558709</v>
      </c>
      <c r="F20" s="45">
        <v>64.74202025654732</v>
      </c>
      <c r="G20" s="46">
        <f t="shared" si="1"/>
        <v>29.967760651942527</v>
      </c>
      <c r="H20" s="47">
        <v>94.709780908489847</v>
      </c>
      <c r="I20" s="23">
        <v>1.8439438840862379</v>
      </c>
      <c r="J20" s="19">
        <f t="shared" si="2"/>
        <v>1.5852728347795715</v>
      </c>
      <c r="K20" s="38">
        <v>3.4292167188658094</v>
      </c>
      <c r="L20" s="23">
        <v>0.66013444803436017</v>
      </c>
      <c r="M20" s="19">
        <f t="shared" si="3"/>
        <v>0.33444069067276394</v>
      </c>
      <c r="N20" s="38">
        <v>0.99457513870712411</v>
      </c>
      <c r="O20" s="23">
        <v>0.26875757804823064</v>
      </c>
      <c r="P20" s="19">
        <f t="shared" si="4"/>
        <v>0.12163802672800622</v>
      </c>
      <c r="Q20" s="38">
        <v>0.39039560477623686</v>
      </c>
      <c r="R20" s="9"/>
    </row>
    <row r="21" spans="1:18" ht="15.75" customHeight="1">
      <c r="A21" s="6"/>
      <c r="B21" s="5" t="s">
        <v>47</v>
      </c>
      <c r="C21" s="39">
        <v>190.17283122541312</v>
      </c>
      <c r="D21" s="20">
        <f t="shared" si="0"/>
        <v>45.120152198062755</v>
      </c>
      <c r="E21" s="40">
        <v>235.29298342347587</v>
      </c>
      <c r="F21" s="48">
        <v>1336.025960659071</v>
      </c>
      <c r="G21" s="49">
        <f t="shared" si="1"/>
        <v>510.42254765305847</v>
      </c>
      <c r="H21" s="50">
        <v>1846.4485083121294</v>
      </c>
      <c r="I21" s="39">
        <v>60.615813833355375</v>
      </c>
      <c r="J21" s="20">
        <f t="shared" si="2"/>
        <v>17.872931705709661</v>
      </c>
      <c r="K21" s="40">
        <v>78.488745539065036</v>
      </c>
      <c r="L21" s="39">
        <v>10.606964835753546</v>
      </c>
      <c r="M21" s="20">
        <f t="shared" si="3"/>
        <v>5.3553756018848642</v>
      </c>
      <c r="N21" s="40">
        <v>15.96234043763841</v>
      </c>
      <c r="O21" s="39">
        <v>8.6027120871041856</v>
      </c>
      <c r="P21" s="20">
        <f t="shared" si="4"/>
        <v>3.6751404986428398</v>
      </c>
      <c r="Q21" s="40">
        <v>12.277852585747025</v>
      </c>
      <c r="R21" s="9"/>
    </row>
    <row r="22" spans="1:18" ht="15.75" customHeight="1">
      <c r="A22" s="6"/>
      <c r="B22" s="5" t="s">
        <v>48</v>
      </c>
      <c r="C22" s="39">
        <v>12.296345091057905</v>
      </c>
      <c r="D22" s="20">
        <f t="shared" si="0"/>
        <v>8.7095813503747692</v>
      </c>
      <c r="E22" s="40">
        <v>21.005926441432674</v>
      </c>
      <c r="F22" s="48">
        <v>85.550054274506294</v>
      </c>
      <c r="G22" s="49">
        <f t="shared" si="1"/>
        <v>44.661546122211831</v>
      </c>
      <c r="H22" s="50">
        <v>130.21160039671813</v>
      </c>
      <c r="I22" s="39">
        <v>2.5511403814736937</v>
      </c>
      <c r="J22" s="20">
        <f t="shared" si="2"/>
        <v>2.24572607639917</v>
      </c>
      <c r="K22" s="40">
        <v>4.7968664578728637</v>
      </c>
      <c r="L22" s="39">
        <v>0.84306900947209384</v>
      </c>
      <c r="M22" s="20">
        <f t="shared" si="3"/>
        <v>0.4427970999150399</v>
      </c>
      <c r="N22" s="40">
        <v>1.2858661093871337</v>
      </c>
      <c r="O22" s="39">
        <v>0.38771495647120396</v>
      </c>
      <c r="P22" s="20">
        <f t="shared" si="4"/>
        <v>0.17871246953559089</v>
      </c>
      <c r="Q22" s="40">
        <v>0.56642742600679485</v>
      </c>
      <c r="R22" s="9"/>
    </row>
    <row r="23" spans="1:18" ht="15.75" customHeight="1">
      <c r="A23" s="6"/>
      <c r="B23" s="5" t="s">
        <v>49</v>
      </c>
      <c r="C23" s="39">
        <v>304.29173309852337</v>
      </c>
      <c r="D23" s="20">
        <f t="shared" si="0"/>
        <v>208.55716578003995</v>
      </c>
      <c r="E23" s="40">
        <v>512.84889887856332</v>
      </c>
      <c r="F23" s="48">
        <v>2881.0334313373328</v>
      </c>
      <c r="G23" s="49">
        <f t="shared" si="1"/>
        <v>1088.1953606058769</v>
      </c>
      <c r="H23" s="50">
        <v>3969.2287919432097</v>
      </c>
      <c r="I23" s="39">
        <v>112.8412663775393</v>
      </c>
      <c r="J23" s="20">
        <f t="shared" si="2"/>
        <v>81.755741470094151</v>
      </c>
      <c r="K23" s="40">
        <v>194.59700784763345</v>
      </c>
      <c r="L23" s="39">
        <v>21.184581002335637</v>
      </c>
      <c r="M23" s="20">
        <f t="shared" si="3"/>
        <v>9.521657068716646</v>
      </c>
      <c r="N23" s="40">
        <v>30.706238071052283</v>
      </c>
      <c r="O23" s="39">
        <v>14.567635266527228</v>
      </c>
      <c r="P23" s="20">
        <f t="shared" si="4"/>
        <v>5.3674462976399955</v>
      </c>
      <c r="Q23" s="40">
        <v>19.935081564167223</v>
      </c>
      <c r="R23" s="9"/>
    </row>
    <row r="24" spans="1:18" ht="15.75" customHeight="1">
      <c r="A24" s="6"/>
      <c r="B24" s="4" t="s">
        <v>50</v>
      </c>
      <c r="C24" s="23">
        <v>835.11433208742767</v>
      </c>
      <c r="D24" s="19">
        <f t="shared" si="0"/>
        <v>732.38385476575274</v>
      </c>
      <c r="E24" s="38">
        <v>1567.4981868531804</v>
      </c>
      <c r="F24" s="45">
        <v>7993.035528731727</v>
      </c>
      <c r="G24" s="46">
        <f t="shared" si="1"/>
        <v>3376.7404131843796</v>
      </c>
      <c r="H24" s="47">
        <v>11369.775941916107</v>
      </c>
      <c r="I24" s="23">
        <v>279.86326141000342</v>
      </c>
      <c r="J24" s="19">
        <f t="shared" si="2"/>
        <v>222.38329328454222</v>
      </c>
      <c r="K24" s="38">
        <v>502.24655469454564</v>
      </c>
      <c r="L24" s="23">
        <v>61.573489202061751</v>
      </c>
      <c r="M24" s="19">
        <f t="shared" si="3"/>
        <v>31.072021038393032</v>
      </c>
      <c r="N24" s="38">
        <v>92.645510240454783</v>
      </c>
      <c r="O24" s="23">
        <v>28.616425883195934</v>
      </c>
      <c r="P24" s="19">
        <f t="shared" si="4"/>
        <v>12.520887368539956</v>
      </c>
      <c r="Q24" s="38">
        <v>41.13731325173589</v>
      </c>
      <c r="R24" s="9"/>
    </row>
    <row r="25" spans="1:18" ht="15.75" customHeight="1">
      <c r="A25" s="6"/>
      <c r="B25" s="4" t="s">
        <v>51</v>
      </c>
      <c r="C25" s="23">
        <v>6.5094183446969893</v>
      </c>
      <c r="D25" s="19">
        <f t="shared" si="0"/>
        <v>6.3529856360512458</v>
      </c>
      <c r="E25" s="38">
        <v>12.862403980748235</v>
      </c>
      <c r="F25" s="45">
        <v>62.020715928884314</v>
      </c>
      <c r="G25" s="46">
        <f t="shared" si="1"/>
        <v>38.824659787604105</v>
      </c>
      <c r="H25" s="47">
        <v>100.84537571648842</v>
      </c>
      <c r="I25" s="23">
        <v>1.4877764542730332</v>
      </c>
      <c r="J25" s="19">
        <f t="shared" si="2"/>
        <v>1.7191294834063671</v>
      </c>
      <c r="K25" s="38">
        <v>3.2069059376794002</v>
      </c>
      <c r="L25" s="23">
        <v>0.52134626735301959</v>
      </c>
      <c r="M25" s="19">
        <f t="shared" si="3"/>
        <v>0.34681699885228778</v>
      </c>
      <c r="N25" s="38">
        <v>0.86816326620530737</v>
      </c>
      <c r="O25" s="23">
        <v>0.17496849482977075</v>
      </c>
      <c r="P25" s="19">
        <f t="shared" si="4"/>
        <v>0.12454481729072261</v>
      </c>
      <c r="Q25" s="38">
        <v>0.29951331212049337</v>
      </c>
      <c r="R25" s="9"/>
    </row>
    <row r="26" spans="1:18" ht="15.75" customHeight="1">
      <c r="A26" s="6"/>
      <c r="B26" s="4" t="s">
        <v>52</v>
      </c>
      <c r="C26" s="23">
        <v>138.10034745793945</v>
      </c>
      <c r="D26" s="19">
        <f t="shared" si="0"/>
        <v>93.433330437667564</v>
      </c>
      <c r="E26" s="38">
        <v>231.53367789560701</v>
      </c>
      <c r="F26" s="45">
        <v>1289.2167830120777</v>
      </c>
      <c r="G26" s="46">
        <f t="shared" si="1"/>
        <v>502.25187138810156</v>
      </c>
      <c r="H26" s="47">
        <v>1791.4686544001793</v>
      </c>
      <c r="I26" s="23">
        <v>43.061421716031859</v>
      </c>
      <c r="J26" s="19">
        <f t="shared" si="2"/>
        <v>32.082193113492806</v>
      </c>
      <c r="K26" s="38">
        <v>75.143614829524665</v>
      </c>
      <c r="L26" s="23">
        <v>9.2432562663026001</v>
      </c>
      <c r="M26" s="19">
        <f t="shared" si="3"/>
        <v>4.2869263748464164</v>
      </c>
      <c r="N26" s="38">
        <v>13.530182641149016</v>
      </c>
      <c r="O26" s="23">
        <v>4.9102213208517229</v>
      </c>
      <c r="P26" s="19">
        <f t="shared" si="4"/>
        <v>1.9043863489502009</v>
      </c>
      <c r="Q26" s="38">
        <v>6.8146076698019238</v>
      </c>
      <c r="R26" s="9"/>
    </row>
    <row r="27" spans="1:18" ht="15.75" customHeight="1">
      <c r="A27" s="6"/>
      <c r="B27" s="5" t="s">
        <v>53</v>
      </c>
      <c r="C27" s="39">
        <v>11.665991535716392</v>
      </c>
      <c r="D27" s="20">
        <f t="shared" si="0"/>
        <v>8.1522641104086677</v>
      </c>
      <c r="E27" s="40">
        <v>19.81825564612506</v>
      </c>
      <c r="F27" s="48">
        <v>92.393533774336305</v>
      </c>
      <c r="G27" s="49">
        <f t="shared" si="1"/>
        <v>45.078074295004171</v>
      </c>
      <c r="H27" s="50">
        <v>137.47160806934048</v>
      </c>
      <c r="I27" s="39">
        <v>2.649803731911244</v>
      </c>
      <c r="J27" s="20">
        <f t="shared" si="2"/>
        <v>2.3066149526328044</v>
      </c>
      <c r="K27" s="40">
        <v>4.9564186845440483</v>
      </c>
      <c r="L27" s="39">
        <v>0.78921903438764585</v>
      </c>
      <c r="M27" s="20">
        <f t="shared" si="3"/>
        <v>0.41860114785014824</v>
      </c>
      <c r="N27" s="40">
        <v>1.2078201822377941</v>
      </c>
      <c r="O27" s="39">
        <v>0.35947692303405099</v>
      </c>
      <c r="P27" s="20">
        <f t="shared" si="4"/>
        <v>0.16813690727523434</v>
      </c>
      <c r="Q27" s="40">
        <v>0.52761383030928533</v>
      </c>
      <c r="R27" s="9"/>
    </row>
    <row r="28" spans="1:18" ht="15.75" customHeight="1">
      <c r="A28" s="6"/>
      <c r="B28" s="5" t="s">
        <v>54</v>
      </c>
      <c r="C28" s="39">
        <v>16.547388797568374</v>
      </c>
      <c r="D28" s="20">
        <f t="shared" si="0"/>
        <v>12.726818058326504</v>
      </c>
      <c r="E28" s="40">
        <v>29.274206855894878</v>
      </c>
      <c r="F28" s="48">
        <v>170.38800757687611</v>
      </c>
      <c r="G28" s="49">
        <f t="shared" si="1"/>
        <v>76.470724234779709</v>
      </c>
      <c r="H28" s="50">
        <v>246.85873181165582</v>
      </c>
      <c r="I28" s="39">
        <v>4.6170670814202035</v>
      </c>
      <c r="J28" s="20">
        <f t="shared" si="2"/>
        <v>3.7229000380420656</v>
      </c>
      <c r="K28" s="40">
        <v>8.3399671194622691</v>
      </c>
      <c r="L28" s="39">
        <v>1.2565507144250965</v>
      </c>
      <c r="M28" s="20">
        <f t="shared" si="3"/>
        <v>0.62429545100626482</v>
      </c>
      <c r="N28" s="40">
        <v>1.8808461654313613</v>
      </c>
      <c r="O28" s="39">
        <v>0.80893563496511911</v>
      </c>
      <c r="P28" s="20">
        <f t="shared" si="4"/>
        <v>0.32900614027876385</v>
      </c>
      <c r="Q28" s="40">
        <v>1.137941775243883</v>
      </c>
      <c r="R28" s="9"/>
    </row>
    <row r="29" spans="1:18" ht="15.75" customHeight="1">
      <c r="A29" s="6"/>
      <c r="B29" s="5" t="s">
        <v>55</v>
      </c>
      <c r="C29" s="39">
        <v>77.44633669117492</v>
      </c>
      <c r="D29" s="20">
        <f t="shared" si="0"/>
        <v>50.860449860888579</v>
      </c>
      <c r="E29" s="40">
        <v>128.3067865520635</v>
      </c>
      <c r="F29" s="48">
        <v>663.41641167181604</v>
      </c>
      <c r="G29" s="49">
        <f t="shared" si="1"/>
        <v>267.49467878146208</v>
      </c>
      <c r="H29" s="50">
        <v>930.91109045327812</v>
      </c>
      <c r="I29" s="39">
        <v>20.210763402505009</v>
      </c>
      <c r="J29" s="20">
        <f t="shared" si="2"/>
        <v>15.308862562643476</v>
      </c>
      <c r="K29" s="40">
        <v>35.519625965148485</v>
      </c>
      <c r="L29" s="39">
        <v>5.0194535400676932</v>
      </c>
      <c r="M29" s="20">
        <f t="shared" si="3"/>
        <v>2.3462714796216497</v>
      </c>
      <c r="N29" s="40">
        <v>7.3657250196893429</v>
      </c>
      <c r="O29" s="39">
        <v>2.2982760344731816</v>
      </c>
      <c r="P29" s="20">
        <f t="shared" si="4"/>
        <v>0.91501477808729748</v>
      </c>
      <c r="Q29" s="40">
        <v>3.2132908125604791</v>
      </c>
      <c r="R29" s="9"/>
    </row>
    <row r="30" spans="1:18" ht="15.75" customHeight="1">
      <c r="A30" s="6"/>
      <c r="B30" s="4" t="s">
        <v>56</v>
      </c>
      <c r="C30" s="23">
        <v>116.45821296977853</v>
      </c>
      <c r="D30" s="19">
        <f t="shared" si="0"/>
        <v>80.10906616027826</v>
      </c>
      <c r="E30" s="38">
        <v>196.56727913005679</v>
      </c>
      <c r="F30" s="45">
        <v>1012.5329986380025</v>
      </c>
      <c r="G30" s="46">
        <f t="shared" si="1"/>
        <v>412.68253875488608</v>
      </c>
      <c r="H30" s="47">
        <v>1425.2155373928886</v>
      </c>
      <c r="I30" s="23">
        <v>31.930383092338136</v>
      </c>
      <c r="J30" s="19">
        <f t="shared" si="2"/>
        <v>24.661521003681205</v>
      </c>
      <c r="K30" s="38">
        <v>56.591904096019341</v>
      </c>
      <c r="L30" s="23">
        <v>7.7587761682476284</v>
      </c>
      <c r="M30" s="19">
        <f t="shared" si="3"/>
        <v>3.7228042147225135</v>
      </c>
      <c r="N30" s="38">
        <v>11.481580382970142</v>
      </c>
      <c r="O30" s="23">
        <v>3.7509677959126733</v>
      </c>
      <c r="P30" s="19">
        <f t="shared" si="4"/>
        <v>1.531725867389889</v>
      </c>
      <c r="Q30" s="38">
        <v>5.2826936633025623</v>
      </c>
      <c r="R30" s="9"/>
    </row>
    <row r="31" spans="1:18" ht="15.75" customHeight="1">
      <c r="A31" s="6"/>
      <c r="B31" s="4" t="s">
        <v>57</v>
      </c>
      <c r="C31" s="23">
        <v>5.8887413444767915</v>
      </c>
      <c r="D31" s="19">
        <f t="shared" si="0"/>
        <v>3.5762788689350611</v>
      </c>
      <c r="E31" s="38">
        <v>9.4650202134118526</v>
      </c>
      <c r="F31" s="45">
        <v>27.129032168703613</v>
      </c>
      <c r="G31" s="46">
        <f t="shared" si="1"/>
        <v>14.809090878359488</v>
      </c>
      <c r="H31" s="47">
        <v>41.938123047063101</v>
      </c>
      <c r="I31" s="23">
        <v>0.85683782555371446</v>
      </c>
      <c r="J31" s="19">
        <f t="shared" si="2"/>
        <v>0.76434083834128586</v>
      </c>
      <c r="K31" s="38">
        <v>1.6211786638950003</v>
      </c>
      <c r="L31" s="23">
        <v>0.35824771368029484</v>
      </c>
      <c r="M31" s="19">
        <f t="shared" si="3"/>
        <v>0.18229308869896921</v>
      </c>
      <c r="N31" s="38">
        <v>0.54054080237926405</v>
      </c>
      <c r="O31" s="23">
        <v>0.13107380140926608</v>
      </c>
      <c r="P31" s="19">
        <f t="shared" si="4"/>
        <v>6.1260045744292502E-2</v>
      </c>
      <c r="Q31" s="38">
        <v>0.19233384715355858</v>
      </c>
      <c r="R31" s="9"/>
    </row>
    <row r="32" spans="1:18" ht="15.75" customHeight="1">
      <c r="A32" s="6"/>
      <c r="B32" s="4" t="s">
        <v>58</v>
      </c>
      <c r="C32" s="23">
        <v>5199.7977693594567</v>
      </c>
      <c r="D32" s="19">
        <f t="shared" si="0"/>
        <v>3856.7830260539231</v>
      </c>
      <c r="E32" s="38">
        <v>9056.5807954133797</v>
      </c>
      <c r="F32" s="45">
        <v>46279.152744158127</v>
      </c>
      <c r="G32" s="46">
        <f t="shared" si="1"/>
        <v>19056.606995901901</v>
      </c>
      <c r="H32" s="47">
        <v>65335.759740060028</v>
      </c>
      <c r="I32" s="23">
        <v>1858.0333152805536</v>
      </c>
      <c r="J32" s="19">
        <f t="shared" si="2"/>
        <v>1467.2235247697247</v>
      </c>
      <c r="K32" s="38">
        <v>3325.2568400502782</v>
      </c>
      <c r="L32" s="23">
        <v>366.9364755538262</v>
      </c>
      <c r="M32" s="19">
        <f t="shared" si="3"/>
        <v>186.91182554115915</v>
      </c>
      <c r="N32" s="38">
        <v>553.84830109498535</v>
      </c>
      <c r="O32" s="23">
        <v>208.42117004108732</v>
      </c>
      <c r="P32" s="19">
        <f t="shared" si="4"/>
        <v>88.695584774854836</v>
      </c>
      <c r="Q32" s="38">
        <v>297.11675481594216</v>
      </c>
      <c r="R32" s="9"/>
    </row>
    <row r="33" spans="1:29" ht="15.75" customHeight="1">
      <c r="A33" s="6"/>
      <c r="B33" s="5" t="s">
        <v>59</v>
      </c>
      <c r="C33" s="39">
        <v>15.132293348082289</v>
      </c>
      <c r="D33" s="20">
        <f t="shared" si="0"/>
        <v>10.045237275464228</v>
      </c>
      <c r="E33" s="40">
        <v>25.177530623546517</v>
      </c>
      <c r="F33" s="48">
        <v>136.05638160814854</v>
      </c>
      <c r="G33" s="49">
        <f t="shared" si="1"/>
        <v>61.851907986868639</v>
      </c>
      <c r="H33" s="50">
        <v>197.90828959501718</v>
      </c>
      <c r="I33" s="39">
        <v>3.6968307946497463</v>
      </c>
      <c r="J33" s="20">
        <f t="shared" si="2"/>
        <v>2.9844887570560203</v>
      </c>
      <c r="K33" s="40">
        <v>6.6813195517057666</v>
      </c>
      <c r="L33" s="39">
        <v>1.0381842796856418</v>
      </c>
      <c r="M33" s="20">
        <f t="shared" si="3"/>
        <v>0.5140786071298491</v>
      </c>
      <c r="N33" s="40">
        <v>1.5522628868154908</v>
      </c>
      <c r="O33" s="39">
        <v>0.49637872471190897</v>
      </c>
      <c r="P33" s="20">
        <f t="shared" si="4"/>
        <v>0.21102389008651273</v>
      </c>
      <c r="Q33" s="40">
        <v>0.7074026147984217</v>
      </c>
      <c r="R33" s="9"/>
    </row>
    <row r="34" spans="1:29" ht="15.75" customHeight="1">
      <c r="A34" s="6"/>
      <c r="B34" s="5" t="s">
        <v>60</v>
      </c>
      <c r="C34" s="39">
        <v>51.043692272324286</v>
      </c>
      <c r="D34" s="20">
        <f t="shared" si="0"/>
        <v>33.587326690888609</v>
      </c>
      <c r="E34" s="40">
        <v>84.631018963212895</v>
      </c>
      <c r="F34" s="48">
        <v>382.08980479174539</v>
      </c>
      <c r="G34" s="49">
        <f t="shared" si="1"/>
        <v>150.15680005406722</v>
      </c>
      <c r="H34" s="50">
        <v>532.24660484581261</v>
      </c>
      <c r="I34" s="39">
        <v>12.416030030562709</v>
      </c>
      <c r="J34" s="20">
        <f t="shared" si="2"/>
        <v>9.2019440163545383</v>
      </c>
      <c r="K34" s="40">
        <v>21.617974046917247</v>
      </c>
      <c r="L34" s="39">
        <v>3.3875878829447164</v>
      </c>
      <c r="M34" s="20">
        <f t="shared" si="3"/>
        <v>1.5320655110725605</v>
      </c>
      <c r="N34" s="40">
        <v>4.9196533940172769</v>
      </c>
      <c r="O34" s="39">
        <v>1.9919361026815239</v>
      </c>
      <c r="P34" s="20">
        <f t="shared" si="4"/>
        <v>0.74540157875683177</v>
      </c>
      <c r="Q34" s="40">
        <v>2.7373376814383557</v>
      </c>
      <c r="R34" s="9"/>
    </row>
    <row r="35" spans="1:29" ht="15.75" customHeight="1">
      <c r="A35" s="6"/>
      <c r="B35" s="5" t="s">
        <v>61</v>
      </c>
      <c r="C35" s="39">
        <v>38.311231749288368</v>
      </c>
      <c r="D35" s="20">
        <f t="shared" si="0"/>
        <v>28.283122283564012</v>
      </c>
      <c r="E35" s="40">
        <v>66.59435403285238</v>
      </c>
      <c r="F35" s="48">
        <v>318.80623325859312</v>
      </c>
      <c r="G35" s="49">
        <f t="shared" si="1"/>
        <v>143.15216932709171</v>
      </c>
      <c r="H35" s="50">
        <v>461.95840258568484</v>
      </c>
      <c r="I35" s="39">
        <v>8.6591598111076618</v>
      </c>
      <c r="J35" s="20">
        <f t="shared" si="2"/>
        <v>7.1268852664669744</v>
      </c>
      <c r="K35" s="40">
        <v>15.786045077574636</v>
      </c>
      <c r="L35" s="39">
        <v>2.7539074767235472</v>
      </c>
      <c r="M35" s="20">
        <f t="shared" si="3"/>
        <v>1.3654453432433979</v>
      </c>
      <c r="N35" s="40">
        <v>4.1193528199669451</v>
      </c>
      <c r="O35" s="39">
        <v>1.0853743308236201</v>
      </c>
      <c r="P35" s="20">
        <f t="shared" si="4"/>
        <v>0.48003638604312804</v>
      </c>
      <c r="Q35" s="40">
        <v>1.5654107168667482</v>
      </c>
      <c r="R35" s="9"/>
    </row>
    <row r="36" spans="1:29" ht="15.75" customHeight="1">
      <c r="A36" s="6"/>
      <c r="B36" s="4" t="s">
        <v>62</v>
      </c>
      <c r="C36" s="23">
        <v>127.09158303926802</v>
      </c>
      <c r="D36" s="19">
        <f t="shared" si="0"/>
        <v>81.307402172795264</v>
      </c>
      <c r="E36" s="38">
        <v>208.39898521206328</v>
      </c>
      <c r="F36" s="45">
        <v>998.04736667494444</v>
      </c>
      <c r="G36" s="46">
        <f t="shared" si="1"/>
        <v>391.01176040141286</v>
      </c>
      <c r="H36" s="47">
        <v>1389.0591270763573</v>
      </c>
      <c r="I36" s="23">
        <v>34.266524448145333</v>
      </c>
      <c r="J36" s="19">
        <f t="shared" si="2"/>
        <v>25.408342760535731</v>
      </c>
      <c r="K36" s="38">
        <v>59.674867208681064</v>
      </c>
      <c r="L36" s="23">
        <v>8.1935389981186155</v>
      </c>
      <c r="M36" s="19">
        <f t="shared" si="3"/>
        <v>3.7426515426437401</v>
      </c>
      <c r="N36" s="38">
        <v>11.936190540762356</v>
      </c>
      <c r="O36" s="23">
        <v>4.8361826674553878</v>
      </c>
      <c r="P36" s="19">
        <f t="shared" si="4"/>
        <v>1.8278615553382469</v>
      </c>
      <c r="Q36" s="38">
        <v>6.6640442227936347</v>
      </c>
      <c r="R36" s="9"/>
    </row>
    <row r="37" spans="1:29" ht="15.75" customHeight="1">
      <c r="A37" s="6"/>
      <c r="B37" s="4" t="s">
        <v>63</v>
      </c>
      <c r="C37" s="23">
        <v>15.165287149638825</v>
      </c>
      <c r="D37" s="19">
        <f t="shared" si="0"/>
        <v>9.6385783241691065</v>
      </c>
      <c r="E37" s="38">
        <v>24.803865473807932</v>
      </c>
      <c r="F37" s="45">
        <v>130.45090359616626</v>
      </c>
      <c r="G37" s="46">
        <f t="shared" si="1"/>
        <v>61.384798391588248</v>
      </c>
      <c r="H37" s="47">
        <v>191.8357019877545</v>
      </c>
      <c r="I37" s="23">
        <v>3.6752593412112864</v>
      </c>
      <c r="J37" s="19">
        <f t="shared" si="2"/>
        <v>3.0875699751889707</v>
      </c>
      <c r="K37" s="38">
        <v>6.7628293164002571</v>
      </c>
      <c r="L37" s="23">
        <v>0.98665471761918377</v>
      </c>
      <c r="M37" s="19">
        <f t="shared" si="3"/>
        <v>0.51426333605877472</v>
      </c>
      <c r="N37" s="38">
        <v>1.5009180536779585</v>
      </c>
      <c r="O37" s="23">
        <v>0.46970057327671583</v>
      </c>
      <c r="P37" s="19">
        <f t="shared" si="4"/>
        <v>0.21272951252053923</v>
      </c>
      <c r="Q37" s="38">
        <v>0.68243008579725506</v>
      </c>
      <c r="R37" s="9"/>
    </row>
    <row r="38" spans="1:29" ht="15.75" customHeight="1">
      <c r="A38" s="6"/>
      <c r="B38" s="4" t="s">
        <v>64</v>
      </c>
      <c r="C38" s="23">
        <v>12.76122343296411</v>
      </c>
      <c r="D38" s="19">
        <f t="shared" si="0"/>
        <v>9.2448511615017264</v>
      </c>
      <c r="E38" s="38">
        <v>22.006074594465836</v>
      </c>
      <c r="F38" s="45">
        <v>108.84727678203464</v>
      </c>
      <c r="G38" s="46">
        <f t="shared" si="1"/>
        <v>46.956480737584229</v>
      </c>
      <c r="H38" s="47">
        <v>155.80375751961887</v>
      </c>
      <c r="I38" s="23">
        <v>2.9217712783961058</v>
      </c>
      <c r="J38" s="19">
        <f t="shared" si="2"/>
        <v>2.4169635689240181</v>
      </c>
      <c r="K38" s="38">
        <v>5.3387348473201239</v>
      </c>
      <c r="L38" s="23">
        <v>0.93488912950766323</v>
      </c>
      <c r="M38" s="19">
        <f t="shared" si="3"/>
        <v>0.46538862400109171</v>
      </c>
      <c r="N38" s="38">
        <v>1.4002777535087549</v>
      </c>
      <c r="O38" s="23">
        <v>0.40861584289884495</v>
      </c>
      <c r="P38" s="19">
        <f t="shared" si="4"/>
        <v>0.17788580324490461</v>
      </c>
      <c r="Q38" s="38">
        <v>0.58650164614374956</v>
      </c>
      <c r="R38" s="9"/>
    </row>
    <row r="39" spans="1:29" ht="15.75" customHeight="1">
      <c r="A39" s="6"/>
      <c r="B39" s="5" t="s">
        <v>65</v>
      </c>
      <c r="C39" s="39">
        <v>90.04911458496673</v>
      </c>
      <c r="D39" s="20">
        <f t="shared" si="0"/>
        <v>64.425324596627007</v>
      </c>
      <c r="E39" s="40">
        <v>154.47443918159374</v>
      </c>
      <c r="F39" s="48">
        <v>898.81074545648494</v>
      </c>
      <c r="G39" s="49">
        <f t="shared" si="1"/>
        <v>386.67892525892262</v>
      </c>
      <c r="H39" s="50">
        <v>1285.4896707154076</v>
      </c>
      <c r="I39" s="39">
        <v>31.510938453671599</v>
      </c>
      <c r="J39" s="20">
        <f t="shared" si="2"/>
        <v>24.250300564923634</v>
      </c>
      <c r="K39" s="40">
        <v>55.761239018595234</v>
      </c>
      <c r="L39" s="39">
        <v>6.5722323810767511</v>
      </c>
      <c r="M39" s="20">
        <f t="shared" si="3"/>
        <v>3.1998010335851079</v>
      </c>
      <c r="N39" s="40">
        <v>9.772033414661859</v>
      </c>
      <c r="O39" s="39">
        <v>4.4786756357407684</v>
      </c>
      <c r="P39" s="20">
        <f t="shared" si="4"/>
        <v>1.7742849864775172</v>
      </c>
      <c r="Q39" s="40">
        <v>6.2529606222182856</v>
      </c>
      <c r="R39" s="9"/>
    </row>
    <row r="40" spans="1:29" ht="15.75" customHeight="1">
      <c r="A40" s="6"/>
      <c r="B40" s="5" t="s">
        <v>66</v>
      </c>
      <c r="C40" s="39">
        <v>5.7793459555430093</v>
      </c>
      <c r="D40" s="20">
        <f t="shared" si="0"/>
        <v>3.2536115651602806</v>
      </c>
      <c r="E40" s="40">
        <v>9.0329575207032899</v>
      </c>
      <c r="F40" s="48">
        <v>25.451773209136938</v>
      </c>
      <c r="G40" s="49">
        <f t="shared" si="1"/>
        <v>13.125990084026306</v>
      </c>
      <c r="H40" s="50">
        <v>38.577763293163244</v>
      </c>
      <c r="I40" s="39">
        <v>0.87553301629756675</v>
      </c>
      <c r="J40" s="20">
        <f t="shared" si="2"/>
        <v>0.7313693804964625</v>
      </c>
      <c r="K40" s="40">
        <v>1.6069023967940292</v>
      </c>
      <c r="L40" s="39">
        <v>0.33331876681013106</v>
      </c>
      <c r="M40" s="20">
        <f t="shared" si="3"/>
        <v>0.16322470138627543</v>
      </c>
      <c r="N40" s="40">
        <v>0.49654346819640649</v>
      </c>
      <c r="O40" s="39">
        <v>0.11770866632037412</v>
      </c>
      <c r="P40" s="20">
        <f t="shared" si="4"/>
        <v>5.2316145835492558E-2</v>
      </c>
      <c r="Q40" s="40">
        <v>0.17002481215586668</v>
      </c>
      <c r="R40" s="9"/>
    </row>
    <row r="41" spans="1:29" ht="15.75" customHeight="1">
      <c r="A41" s="6"/>
      <c r="B41" s="5" t="s">
        <v>67</v>
      </c>
      <c r="C41" s="39">
        <v>61.574442147929275</v>
      </c>
      <c r="D41" s="20">
        <f t="shared" si="0"/>
        <v>38.940585863347607</v>
      </c>
      <c r="E41" s="40">
        <v>100.51502801127688</v>
      </c>
      <c r="F41" s="48">
        <v>556.02945482407779</v>
      </c>
      <c r="G41" s="49">
        <f t="shared" si="1"/>
        <v>204.85512109562671</v>
      </c>
      <c r="H41" s="50">
        <v>760.8845759197045</v>
      </c>
      <c r="I41" s="39">
        <v>18.813872299142769</v>
      </c>
      <c r="J41" s="20">
        <f t="shared" si="2"/>
        <v>13.564528650591679</v>
      </c>
      <c r="K41" s="40">
        <v>32.378400949734448</v>
      </c>
      <c r="L41" s="39">
        <v>3.9528216953337165</v>
      </c>
      <c r="M41" s="20">
        <f t="shared" si="3"/>
        <v>1.7528065838064228</v>
      </c>
      <c r="N41" s="40">
        <v>5.7056282791401394</v>
      </c>
      <c r="O41" s="39">
        <v>1.7703727988194198</v>
      </c>
      <c r="P41" s="20">
        <f t="shared" si="4"/>
        <v>0.65920854776163762</v>
      </c>
      <c r="Q41" s="40">
        <v>2.4295813465810574</v>
      </c>
      <c r="R41" s="9"/>
    </row>
    <row r="42" spans="1:29" ht="15.75" customHeight="1">
      <c r="A42" s="6"/>
      <c r="B42" s="4" t="s">
        <v>68</v>
      </c>
      <c r="C42" s="23">
        <v>2.9753291803680928</v>
      </c>
      <c r="D42" s="19">
        <f t="shared" si="0"/>
        <v>2.1031289030386078</v>
      </c>
      <c r="E42" s="38">
        <v>5.0784580834067006</v>
      </c>
      <c r="F42" s="45">
        <v>19.800884142371643</v>
      </c>
      <c r="G42" s="46">
        <f t="shared" si="1"/>
        <v>12.096218975452274</v>
      </c>
      <c r="H42" s="47">
        <v>31.897103117823917</v>
      </c>
      <c r="I42" s="23">
        <v>0.42618652414574926</v>
      </c>
      <c r="J42" s="19">
        <f t="shared" si="2"/>
        <v>0.45153663777770875</v>
      </c>
      <c r="K42" s="38">
        <v>0.87772316192345801</v>
      </c>
      <c r="L42" s="23">
        <v>0.23361424495900654</v>
      </c>
      <c r="M42" s="19">
        <f t="shared" si="3"/>
        <v>0.12732369555442405</v>
      </c>
      <c r="N42" s="38">
        <v>0.36093794051343059</v>
      </c>
      <c r="O42" s="23">
        <v>7.4766226654905552E-2</v>
      </c>
      <c r="P42" s="19">
        <f t="shared" si="4"/>
        <v>4.0454189310765665E-2</v>
      </c>
      <c r="Q42" s="38">
        <v>0.11522041596567122</v>
      </c>
      <c r="R42" s="9"/>
    </row>
    <row r="43" spans="1:29" ht="15.75" customHeight="1">
      <c r="A43" s="6"/>
      <c r="B43" s="4" t="s">
        <v>69</v>
      </c>
      <c r="C43" s="23">
        <v>93.953875705673866</v>
      </c>
      <c r="D43" s="19">
        <f t="shared" si="0"/>
        <v>58.747406881424737</v>
      </c>
      <c r="E43" s="38">
        <v>152.7012825870986</v>
      </c>
      <c r="F43" s="45">
        <v>851.90336966409097</v>
      </c>
      <c r="G43" s="46">
        <f t="shared" si="1"/>
        <v>305.70442693357029</v>
      </c>
      <c r="H43" s="47">
        <v>1157.6077965976613</v>
      </c>
      <c r="I43" s="23">
        <v>33.095141294490915</v>
      </c>
      <c r="J43" s="19">
        <f t="shared" si="2"/>
        <v>23.427362591546817</v>
      </c>
      <c r="K43" s="38">
        <v>56.522503886037732</v>
      </c>
      <c r="L43" s="23">
        <v>5.97422621367933</v>
      </c>
      <c r="M43" s="19">
        <f t="shared" si="3"/>
        <v>2.5894165385793961</v>
      </c>
      <c r="N43" s="38">
        <v>8.5636427522587262</v>
      </c>
      <c r="O43" s="23">
        <v>3.6322273870631849</v>
      </c>
      <c r="P43" s="19">
        <f t="shared" si="4"/>
        <v>1.2997346992050844</v>
      </c>
      <c r="Q43" s="38">
        <v>4.9319620862682694</v>
      </c>
      <c r="R43" s="9"/>
    </row>
    <row r="44" spans="1:29" ht="15.75" customHeight="1">
      <c r="A44" s="6"/>
      <c r="B44" s="4" t="s">
        <v>70</v>
      </c>
      <c r="C44" s="23">
        <v>56.093513523833899</v>
      </c>
      <c r="D44" s="19">
        <f t="shared" si="0"/>
        <v>35.695217340210213</v>
      </c>
      <c r="E44" s="38">
        <v>91.788730864044112</v>
      </c>
      <c r="F44" s="45">
        <v>604.03281220211306</v>
      </c>
      <c r="G44" s="46">
        <f t="shared" si="1"/>
        <v>213.39986640630138</v>
      </c>
      <c r="H44" s="47">
        <v>817.43267860841445</v>
      </c>
      <c r="I44" s="23">
        <v>24.542242091885495</v>
      </c>
      <c r="J44" s="19">
        <f t="shared" si="2"/>
        <v>17.25151380616126</v>
      </c>
      <c r="K44" s="38">
        <v>41.793755898046754</v>
      </c>
      <c r="L44" s="23">
        <v>3.8218824680815788</v>
      </c>
      <c r="M44" s="19">
        <f t="shared" si="3"/>
        <v>1.6408224499117838</v>
      </c>
      <c r="N44" s="38">
        <v>5.4627049179933627</v>
      </c>
      <c r="O44" s="23">
        <v>2.9918060593539235</v>
      </c>
      <c r="P44" s="19">
        <f t="shared" si="4"/>
        <v>1.0564854619342845</v>
      </c>
      <c r="Q44" s="38">
        <v>4.048291521288208</v>
      </c>
      <c r="R44" s="9"/>
    </row>
    <row r="45" spans="1:29" ht="15.75" customHeight="1">
      <c r="A45" s="6"/>
      <c r="B45" s="5" t="s">
        <v>71</v>
      </c>
      <c r="C45" s="39">
        <v>17.639973773142522</v>
      </c>
      <c r="D45" s="20">
        <f t="shared" si="0"/>
        <v>13.066838138999774</v>
      </c>
      <c r="E45" s="40">
        <v>30.706811912142296</v>
      </c>
      <c r="F45" s="48">
        <v>119.10249920059516</v>
      </c>
      <c r="G45" s="49">
        <f t="shared" si="1"/>
        <v>68.127438394629223</v>
      </c>
      <c r="H45" s="50">
        <v>187.22993759522438</v>
      </c>
      <c r="I45" s="39">
        <v>3.0525463828659358</v>
      </c>
      <c r="J45" s="20">
        <f t="shared" si="2"/>
        <v>3.0513871853536507</v>
      </c>
      <c r="K45" s="40">
        <v>6.1039335682195865</v>
      </c>
      <c r="L45" s="39">
        <v>1.40576399713144</v>
      </c>
      <c r="M45" s="20">
        <f t="shared" si="3"/>
        <v>0.76508606427022929</v>
      </c>
      <c r="N45" s="40">
        <v>2.1708500614016693</v>
      </c>
      <c r="O45" s="39">
        <v>0.6492307419762563</v>
      </c>
      <c r="P45" s="20">
        <f t="shared" si="4"/>
        <v>0.31236420035498469</v>
      </c>
      <c r="Q45" s="40">
        <v>0.96159494233124099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5.75" customHeight="1">
      <c r="A46" s="6"/>
      <c r="B46" s="5" t="s">
        <v>72</v>
      </c>
      <c r="C46" s="39">
        <v>3.9575696843822823</v>
      </c>
      <c r="D46" s="20">
        <f t="shared" si="0"/>
        <v>2.6851201566793415</v>
      </c>
      <c r="E46" s="40">
        <v>6.6426898410616237</v>
      </c>
      <c r="F46" s="48">
        <v>22.121311871368981</v>
      </c>
      <c r="G46" s="49">
        <f t="shared" si="1"/>
        <v>12.536173643175893</v>
      </c>
      <c r="H46" s="50">
        <v>34.657485514544874</v>
      </c>
      <c r="I46" s="39">
        <v>0.60596733230525801</v>
      </c>
      <c r="J46" s="20">
        <f t="shared" si="2"/>
        <v>0.55826453272386567</v>
      </c>
      <c r="K46" s="40">
        <v>1.1642318650291237</v>
      </c>
      <c r="L46" s="39">
        <v>0.26984579512611545</v>
      </c>
      <c r="M46" s="20">
        <f t="shared" si="3"/>
        <v>0.13917079712774516</v>
      </c>
      <c r="N46" s="40">
        <v>0.40901659225386061</v>
      </c>
      <c r="O46" s="39">
        <v>8.9992158511241233E-2</v>
      </c>
      <c r="P46" s="20">
        <f t="shared" si="4"/>
        <v>4.403127598343981E-2</v>
      </c>
      <c r="Q46" s="40">
        <v>0.13402343449468104</v>
      </c>
      <c r="R46" s="9"/>
    </row>
    <row r="47" spans="1:29" ht="15.75" customHeight="1">
      <c r="A47" s="6"/>
      <c r="B47" s="5" t="s">
        <v>73</v>
      </c>
      <c r="C47" s="39">
        <v>54.909987082872888</v>
      </c>
      <c r="D47" s="20">
        <f t="shared" si="0"/>
        <v>37.114956298111267</v>
      </c>
      <c r="E47" s="40">
        <v>92.024943380984155</v>
      </c>
      <c r="F47" s="48">
        <v>501.44913220327646</v>
      </c>
      <c r="G47" s="49">
        <f t="shared" si="1"/>
        <v>213.44231596991949</v>
      </c>
      <c r="H47" s="50">
        <v>714.89144817319595</v>
      </c>
      <c r="I47" s="39">
        <v>14.361888363231268</v>
      </c>
      <c r="J47" s="20">
        <f t="shared" si="2"/>
        <v>11.405921537325389</v>
      </c>
      <c r="K47" s="40">
        <v>25.767809900556657</v>
      </c>
      <c r="L47" s="39">
        <v>3.8393539718449232</v>
      </c>
      <c r="M47" s="20">
        <f t="shared" si="3"/>
        <v>1.8802660928618802</v>
      </c>
      <c r="N47" s="40">
        <v>5.7196200647068034</v>
      </c>
      <c r="O47" s="39">
        <v>1.7059477178031408</v>
      </c>
      <c r="P47" s="20">
        <f t="shared" si="4"/>
        <v>0.72471165795485537</v>
      </c>
      <c r="Q47" s="40">
        <v>2.4306593757579962</v>
      </c>
      <c r="R47" s="9"/>
    </row>
    <row r="48" spans="1:29" ht="15.75" customHeight="1">
      <c r="A48" s="6"/>
      <c r="B48" s="4" t="s">
        <v>74</v>
      </c>
      <c r="C48" s="23">
        <v>45.149156483690255</v>
      </c>
      <c r="D48" s="19">
        <f t="shared" si="0"/>
        <v>33.280713723588057</v>
      </c>
      <c r="E48" s="38">
        <v>78.429870207278313</v>
      </c>
      <c r="F48" s="45">
        <v>362.99896246197886</v>
      </c>
      <c r="G48" s="46">
        <f t="shared" si="1"/>
        <v>177.24217394974892</v>
      </c>
      <c r="H48" s="47">
        <v>540.24113641172778</v>
      </c>
      <c r="I48" s="23">
        <v>10.417957835386686</v>
      </c>
      <c r="J48" s="19">
        <f t="shared" si="2"/>
        <v>9.0688575453089921</v>
      </c>
      <c r="K48" s="38">
        <v>19.486815380695678</v>
      </c>
      <c r="L48" s="23">
        <v>3.1335871045314594</v>
      </c>
      <c r="M48" s="19">
        <f t="shared" si="3"/>
        <v>1.6587630413469032</v>
      </c>
      <c r="N48" s="38">
        <v>4.7923501458783626</v>
      </c>
      <c r="O48" s="23">
        <v>1.3849655129793843</v>
      </c>
      <c r="P48" s="19">
        <f t="shared" si="4"/>
        <v>0.65118108962802279</v>
      </c>
      <c r="Q48" s="38">
        <v>2.0361466026074071</v>
      </c>
      <c r="R48" s="9"/>
    </row>
    <row r="49" spans="1:18" ht="15.75" customHeight="1">
      <c r="A49" s="6"/>
      <c r="B49" s="4" t="s">
        <v>75</v>
      </c>
      <c r="C49" s="23">
        <v>37.103867627018303</v>
      </c>
      <c r="D49" s="19">
        <f t="shared" si="0"/>
        <v>21.392715289260146</v>
      </c>
      <c r="E49" s="38">
        <v>58.496582916278449</v>
      </c>
      <c r="F49" s="45">
        <v>228.11042391984188</v>
      </c>
      <c r="G49" s="46">
        <f t="shared" si="1"/>
        <v>80.780410480228454</v>
      </c>
      <c r="H49" s="47">
        <v>308.89083440007033</v>
      </c>
      <c r="I49" s="23">
        <v>7.9494737767259434</v>
      </c>
      <c r="J49" s="19">
        <f t="shared" si="2"/>
        <v>5.6305998503339456</v>
      </c>
      <c r="K49" s="38">
        <v>13.580073627059889</v>
      </c>
      <c r="L49" s="23">
        <v>2.2102696538315683</v>
      </c>
      <c r="M49" s="19">
        <f t="shared" si="3"/>
        <v>0.9498860737948509</v>
      </c>
      <c r="N49" s="38">
        <v>3.1601557276264192</v>
      </c>
      <c r="O49" s="23">
        <v>1.4822328482394722</v>
      </c>
      <c r="P49" s="19">
        <f t="shared" si="4"/>
        <v>0.52503720131534992</v>
      </c>
      <c r="Q49" s="38">
        <v>2.0072700495548221</v>
      </c>
      <c r="R49" s="9"/>
    </row>
    <row r="50" spans="1:18" ht="15.75" customHeight="1">
      <c r="A50" s="6"/>
      <c r="B50" s="4" t="s">
        <v>76</v>
      </c>
      <c r="C50" s="23">
        <v>5.0263779902660897</v>
      </c>
      <c r="D50" s="19">
        <f t="shared" si="0"/>
        <v>3.2930364002277468</v>
      </c>
      <c r="E50" s="38">
        <v>8.3194143904938365</v>
      </c>
      <c r="F50" s="45">
        <v>25.765407479577757</v>
      </c>
      <c r="G50" s="46">
        <f t="shared" si="1"/>
        <v>14.73928091169758</v>
      </c>
      <c r="H50" s="47">
        <v>40.504688391275337</v>
      </c>
      <c r="I50" s="23">
        <v>0.70172432825897579</v>
      </c>
      <c r="J50" s="19">
        <f t="shared" si="2"/>
        <v>0.71573178080253452</v>
      </c>
      <c r="K50" s="38">
        <v>1.4174561090615103</v>
      </c>
      <c r="L50" s="23">
        <v>0.33937311628163519</v>
      </c>
      <c r="M50" s="19">
        <f t="shared" si="3"/>
        <v>0.1853754090755107</v>
      </c>
      <c r="N50" s="38">
        <v>0.52474852535714589</v>
      </c>
      <c r="O50" s="23">
        <v>0.11387837688359388</v>
      </c>
      <c r="P50" s="19">
        <f t="shared" si="4"/>
        <v>6.0809464720387438E-2</v>
      </c>
      <c r="Q50" s="38">
        <v>0.17468784160398132</v>
      </c>
      <c r="R50" s="9"/>
    </row>
    <row r="51" spans="1:18" ht="15.75" customHeight="1">
      <c r="A51" s="6"/>
      <c r="B51" s="5" t="s">
        <v>77</v>
      </c>
      <c r="C51" s="39">
        <v>36.291875562081472</v>
      </c>
      <c r="D51" s="20">
        <f t="shared" si="0"/>
        <v>24.929805594165209</v>
      </c>
      <c r="E51" s="40">
        <v>61.221681156246682</v>
      </c>
      <c r="F51" s="48">
        <v>251.2360281134381</v>
      </c>
      <c r="G51" s="49">
        <f t="shared" si="1"/>
        <v>112.93290594466274</v>
      </c>
      <c r="H51" s="50">
        <v>364.16893405810083</v>
      </c>
      <c r="I51" s="39">
        <v>7.7221160449303579</v>
      </c>
      <c r="J51" s="20">
        <f t="shared" si="2"/>
        <v>6.25016703892517</v>
      </c>
      <c r="K51" s="40">
        <v>13.972283083855528</v>
      </c>
      <c r="L51" s="39">
        <v>2.5241234712034757</v>
      </c>
      <c r="M51" s="20">
        <f t="shared" si="3"/>
        <v>1.2268948303971992</v>
      </c>
      <c r="N51" s="40">
        <v>3.7510183016006748</v>
      </c>
      <c r="O51" s="39">
        <v>1.2824543307728413</v>
      </c>
      <c r="P51" s="20">
        <f t="shared" si="4"/>
        <v>0.52788953203082833</v>
      </c>
      <c r="Q51" s="40">
        <v>1.8103438628036697</v>
      </c>
      <c r="R51" s="9"/>
    </row>
    <row r="52" spans="1:18" ht="15.75" customHeight="1">
      <c r="A52" s="6"/>
      <c r="B52" s="5" t="s">
        <v>78</v>
      </c>
      <c r="C52" s="39">
        <v>18.925284128519547</v>
      </c>
      <c r="D52" s="20">
        <f t="shared" si="0"/>
        <v>13.253941811540709</v>
      </c>
      <c r="E52" s="40">
        <v>32.179225940060256</v>
      </c>
      <c r="F52" s="48">
        <v>155.7021774469394</v>
      </c>
      <c r="G52" s="49">
        <f t="shared" si="1"/>
        <v>76.391100266154865</v>
      </c>
      <c r="H52" s="50">
        <v>232.09327771309427</v>
      </c>
      <c r="I52" s="39">
        <v>4.132168093791269</v>
      </c>
      <c r="J52" s="20">
        <f t="shared" si="2"/>
        <v>3.6940071141296889</v>
      </c>
      <c r="K52" s="40">
        <v>7.8261752079209579</v>
      </c>
      <c r="L52" s="39">
        <v>1.2927587867118877</v>
      </c>
      <c r="M52" s="20">
        <f t="shared" si="3"/>
        <v>0.69698422843033536</v>
      </c>
      <c r="N52" s="40">
        <v>1.9897430151422231</v>
      </c>
      <c r="O52" s="39">
        <v>0.49649263387486625</v>
      </c>
      <c r="P52" s="20">
        <f t="shared" si="4"/>
        <v>0.24889910860385261</v>
      </c>
      <c r="Q52" s="40">
        <v>0.74539174247871887</v>
      </c>
      <c r="R52" s="9"/>
    </row>
    <row r="53" spans="1:18" ht="15.75" customHeight="1">
      <c r="A53" s="6"/>
      <c r="B53" s="5" t="s">
        <v>79</v>
      </c>
      <c r="C53" s="39">
        <v>70.572480847097083</v>
      </c>
      <c r="D53" s="20">
        <f t="shared" si="0"/>
        <v>45.310661220112436</v>
      </c>
      <c r="E53" s="40">
        <v>115.88314206720952</v>
      </c>
      <c r="F53" s="48">
        <v>497.15631732762546</v>
      </c>
      <c r="G53" s="49">
        <f t="shared" si="1"/>
        <v>194.30794101441842</v>
      </c>
      <c r="H53" s="50">
        <v>691.46425834204388</v>
      </c>
      <c r="I53" s="39">
        <v>15.626631842758648</v>
      </c>
      <c r="J53" s="20">
        <f t="shared" si="2"/>
        <v>11.523718487874007</v>
      </c>
      <c r="K53" s="40">
        <v>27.150350330632655</v>
      </c>
      <c r="L53" s="39">
        <v>4.5595116024275111</v>
      </c>
      <c r="M53" s="20">
        <f t="shared" si="3"/>
        <v>2.0424530076218517</v>
      </c>
      <c r="N53" s="40">
        <v>6.6019646100493627</v>
      </c>
      <c r="O53" s="39">
        <v>2.4419459505909153</v>
      </c>
      <c r="P53" s="20">
        <f t="shared" si="4"/>
        <v>0.91009328448826476</v>
      </c>
      <c r="Q53" s="40">
        <v>3.3520392350791801</v>
      </c>
      <c r="R53" s="9"/>
    </row>
    <row r="54" spans="1:18" ht="15.75" customHeight="1">
      <c r="A54" s="6"/>
      <c r="B54" s="4" t="s">
        <v>80</v>
      </c>
      <c r="C54" s="23">
        <v>42.000680502793642</v>
      </c>
      <c r="D54" s="19">
        <f t="shared" si="0"/>
        <v>29.676727490476637</v>
      </c>
      <c r="E54" s="38">
        <v>71.677407993270279</v>
      </c>
      <c r="F54" s="45">
        <v>392.61582044531718</v>
      </c>
      <c r="G54" s="46">
        <f t="shared" si="1"/>
        <v>166.06111642816444</v>
      </c>
      <c r="H54" s="47">
        <v>558.67693687348162</v>
      </c>
      <c r="I54" s="23">
        <v>11.505747286616138</v>
      </c>
      <c r="J54" s="19">
        <f t="shared" si="2"/>
        <v>8.8751620989167428</v>
      </c>
      <c r="K54" s="38">
        <v>20.380909385532881</v>
      </c>
      <c r="L54" s="23">
        <v>3.0483226773745251</v>
      </c>
      <c r="M54" s="19">
        <f t="shared" si="3"/>
        <v>1.4459771669903088</v>
      </c>
      <c r="N54" s="38">
        <v>4.4942998443648339</v>
      </c>
      <c r="O54" s="23">
        <v>1.4135321825586344</v>
      </c>
      <c r="P54" s="19">
        <f t="shared" si="4"/>
        <v>0.57246346612497723</v>
      </c>
      <c r="Q54" s="38">
        <v>1.9859956486836117</v>
      </c>
      <c r="R54" s="9"/>
    </row>
    <row r="55" spans="1:18" ht="15.75" customHeight="1">
      <c r="A55" s="6"/>
      <c r="B55" s="4" t="s">
        <v>81</v>
      </c>
      <c r="C55" s="23">
        <v>50.10739183655226</v>
      </c>
      <c r="D55" s="19">
        <f t="shared" si="0"/>
        <v>35.72725677811966</v>
      </c>
      <c r="E55" s="38">
        <v>85.83464861467192</v>
      </c>
      <c r="F55" s="45">
        <v>444.71016224878986</v>
      </c>
      <c r="G55" s="46">
        <f t="shared" si="1"/>
        <v>203.57193554690514</v>
      </c>
      <c r="H55" s="47">
        <v>648.28209779569499</v>
      </c>
      <c r="I55" s="23">
        <v>12.805167590933255</v>
      </c>
      <c r="J55" s="19">
        <f t="shared" si="2"/>
        <v>10.846697247974845</v>
      </c>
      <c r="K55" s="38">
        <v>23.6518648389081</v>
      </c>
      <c r="L55" s="23">
        <v>3.5407404593892919</v>
      </c>
      <c r="M55" s="19">
        <f t="shared" si="3"/>
        <v>1.8518460324662152</v>
      </c>
      <c r="N55" s="38">
        <v>5.3925864918555071</v>
      </c>
      <c r="O55" s="23">
        <v>1.8574831651097334</v>
      </c>
      <c r="P55" s="19">
        <f t="shared" si="4"/>
        <v>0.82650450128789266</v>
      </c>
      <c r="Q55" s="38">
        <v>2.6839876663976261</v>
      </c>
      <c r="R55" s="9"/>
    </row>
    <row r="56" spans="1:18" ht="15.75" customHeight="1">
      <c r="A56" s="6"/>
      <c r="B56" s="4" t="s">
        <v>82</v>
      </c>
      <c r="C56" s="23">
        <v>7.7560493986994281</v>
      </c>
      <c r="D56" s="19">
        <f t="shared" si="0"/>
        <v>5.1279806365404017</v>
      </c>
      <c r="E56" s="38">
        <v>12.88403003523983</v>
      </c>
      <c r="F56" s="45">
        <v>58.874743143019643</v>
      </c>
      <c r="G56" s="46">
        <f t="shared" si="1"/>
        <v>28.903794919589146</v>
      </c>
      <c r="H56" s="47">
        <v>87.778538062608789</v>
      </c>
      <c r="I56" s="23">
        <v>1.7067795731586082</v>
      </c>
      <c r="J56" s="19">
        <f t="shared" si="2"/>
        <v>1.4380983426058975</v>
      </c>
      <c r="K56" s="38">
        <v>3.1448779157645057</v>
      </c>
      <c r="L56" s="23">
        <v>0.52172063366102195</v>
      </c>
      <c r="M56" s="19">
        <f t="shared" si="3"/>
        <v>0.26642640279150154</v>
      </c>
      <c r="N56" s="38">
        <v>0.78814703645252349</v>
      </c>
      <c r="O56" s="23">
        <v>0.17214762801883307</v>
      </c>
      <c r="P56" s="19">
        <f t="shared" si="4"/>
        <v>8.3160082496137461E-2</v>
      </c>
      <c r="Q56" s="38">
        <v>0.25530771051497053</v>
      </c>
      <c r="R56" s="9"/>
    </row>
    <row r="57" spans="1:18" ht="15.75" customHeight="1">
      <c r="A57" s="6"/>
      <c r="B57" s="5" t="s">
        <v>83</v>
      </c>
      <c r="C57" s="39">
        <v>33.635833596613196</v>
      </c>
      <c r="D57" s="20">
        <f t="shared" si="0"/>
        <v>24.714434313147024</v>
      </c>
      <c r="E57" s="40">
        <v>58.35026790976022</v>
      </c>
      <c r="F57" s="48">
        <v>333.26024498056967</v>
      </c>
      <c r="G57" s="49">
        <f t="shared" si="1"/>
        <v>160.41393746668354</v>
      </c>
      <c r="H57" s="50">
        <v>493.6741824472532</v>
      </c>
      <c r="I57" s="39">
        <v>9.3046005013521338</v>
      </c>
      <c r="J57" s="20">
        <f t="shared" si="2"/>
        <v>7.9155479855021795</v>
      </c>
      <c r="K57" s="40">
        <v>17.220148486854313</v>
      </c>
      <c r="L57" s="39">
        <v>2.4664958473880314</v>
      </c>
      <c r="M57" s="20">
        <f t="shared" si="3"/>
        <v>1.3070452023852019</v>
      </c>
      <c r="N57" s="40">
        <v>3.7735410497732333</v>
      </c>
      <c r="O57" s="39">
        <v>1.1350044360724176</v>
      </c>
      <c r="P57" s="20">
        <f t="shared" si="4"/>
        <v>0.52890165450482285</v>
      </c>
      <c r="Q57" s="40">
        <v>1.6639060905772405</v>
      </c>
      <c r="R57" s="9"/>
    </row>
    <row r="58" spans="1:18" ht="15.75" customHeight="1">
      <c r="A58" s="6"/>
      <c r="B58" s="5" t="s">
        <v>84</v>
      </c>
      <c r="C58" s="39">
        <v>43.991357816756285</v>
      </c>
      <c r="D58" s="20">
        <f t="shared" si="0"/>
        <v>28.629238912065865</v>
      </c>
      <c r="E58" s="40">
        <v>72.62059672882215</v>
      </c>
      <c r="F58" s="48">
        <v>380.70020450301928</v>
      </c>
      <c r="G58" s="49">
        <f t="shared" si="1"/>
        <v>164.05801402186131</v>
      </c>
      <c r="H58" s="50">
        <v>544.75821852488059</v>
      </c>
      <c r="I58" s="39">
        <v>11.898607481113022</v>
      </c>
      <c r="J58" s="20">
        <f t="shared" si="2"/>
        <v>9.4245097837753562</v>
      </c>
      <c r="K58" s="40">
        <v>21.323117264888378</v>
      </c>
      <c r="L58" s="39">
        <v>2.8855907073115477</v>
      </c>
      <c r="M58" s="20">
        <f t="shared" si="3"/>
        <v>1.4284582482814567</v>
      </c>
      <c r="N58" s="40">
        <v>4.3140489555930044</v>
      </c>
      <c r="O58" s="39">
        <v>1.4202356553582194</v>
      </c>
      <c r="P58" s="20">
        <f t="shared" si="4"/>
        <v>0.60047129171182934</v>
      </c>
      <c r="Q58" s="40">
        <v>2.0207069470700487</v>
      </c>
      <c r="R58" s="9"/>
    </row>
    <row r="59" spans="1:18" ht="15.75" customHeight="1">
      <c r="A59" s="6"/>
      <c r="B59" s="5" t="s">
        <v>85</v>
      </c>
      <c r="C59" s="39">
        <v>2.9272599195755049</v>
      </c>
      <c r="D59" s="20">
        <f t="shared" si="0"/>
        <v>1.9154812008571893</v>
      </c>
      <c r="E59" s="40">
        <v>4.8427411204326942</v>
      </c>
      <c r="F59" s="48">
        <v>15.251843323030135</v>
      </c>
      <c r="G59" s="49">
        <f t="shared" si="1"/>
        <v>9.3939912714562599</v>
      </c>
      <c r="H59" s="50">
        <v>24.645834594486395</v>
      </c>
      <c r="I59" s="39">
        <v>0.45702544080254764</v>
      </c>
      <c r="J59" s="20">
        <f t="shared" si="2"/>
        <v>0.46392712160512589</v>
      </c>
      <c r="K59" s="40">
        <v>0.92095256240767354</v>
      </c>
      <c r="L59" s="39">
        <v>0.20156195545472202</v>
      </c>
      <c r="M59" s="20">
        <f t="shared" si="3"/>
        <v>0.11210164876765147</v>
      </c>
      <c r="N59" s="40">
        <v>0.31366360422237349</v>
      </c>
      <c r="O59" s="39">
        <v>7.1835207567626277E-2</v>
      </c>
      <c r="P59" s="20">
        <f t="shared" si="4"/>
        <v>3.8584620214947962E-2</v>
      </c>
      <c r="Q59" s="40">
        <v>0.11041982778257424</v>
      </c>
      <c r="R59" s="9"/>
    </row>
    <row r="60" spans="1:18" ht="15.75" customHeight="1">
      <c r="A60" s="6"/>
      <c r="B60" s="4" t="s">
        <v>86</v>
      </c>
      <c r="C60" s="23">
        <v>706.95341920598071</v>
      </c>
      <c r="D60" s="19">
        <f t="shared" si="0"/>
        <v>477.25536652032997</v>
      </c>
      <c r="E60" s="38">
        <v>1184.2087857263107</v>
      </c>
      <c r="F60" s="45">
        <v>6348.4007771923398</v>
      </c>
      <c r="G60" s="46">
        <f t="shared" si="1"/>
        <v>2525.6564566457191</v>
      </c>
      <c r="H60" s="47">
        <v>8874.0572338380589</v>
      </c>
      <c r="I60" s="23">
        <v>225.47928011177251</v>
      </c>
      <c r="J60" s="19">
        <f t="shared" si="2"/>
        <v>174.06693511181501</v>
      </c>
      <c r="K60" s="38">
        <v>399.54621522358752</v>
      </c>
      <c r="L60" s="23">
        <v>46.723796885198759</v>
      </c>
      <c r="M60" s="19">
        <f t="shared" si="3"/>
        <v>22.868585965613754</v>
      </c>
      <c r="N60" s="38">
        <v>69.592382850812513</v>
      </c>
      <c r="O60" s="23">
        <v>22.851933311902428</v>
      </c>
      <c r="P60" s="19">
        <f t="shared" si="4"/>
        <v>9.5414758205011694</v>
      </c>
      <c r="Q60" s="38">
        <v>32.393409132403598</v>
      </c>
      <c r="R60" s="9"/>
    </row>
    <row r="61" spans="1:18" ht="15.75" customHeight="1">
      <c r="A61" s="6"/>
      <c r="B61" s="4" t="s">
        <v>87</v>
      </c>
      <c r="C61" s="23">
        <v>127.67891387639088</v>
      </c>
      <c r="D61" s="19">
        <f t="shared" si="0"/>
        <v>84.966731914739313</v>
      </c>
      <c r="E61" s="38">
        <v>212.64564579113019</v>
      </c>
      <c r="F61" s="45">
        <v>1033.5582314951491</v>
      </c>
      <c r="G61" s="46">
        <f t="shared" si="1"/>
        <v>425.48341183523303</v>
      </c>
      <c r="H61" s="47">
        <v>1459.0416433303822</v>
      </c>
      <c r="I61" s="23">
        <v>33.875508108118495</v>
      </c>
      <c r="J61" s="19">
        <f t="shared" si="2"/>
        <v>25.773451875061788</v>
      </c>
      <c r="K61" s="38">
        <v>59.648959983180283</v>
      </c>
      <c r="L61" s="23">
        <v>8.6069003046760031</v>
      </c>
      <c r="M61" s="19">
        <f t="shared" si="3"/>
        <v>4.0355911667278637</v>
      </c>
      <c r="N61" s="38">
        <v>12.642491471403867</v>
      </c>
      <c r="O61" s="23">
        <v>4.3485964659118386</v>
      </c>
      <c r="P61" s="19">
        <f t="shared" si="4"/>
        <v>1.7173210038754325</v>
      </c>
      <c r="Q61" s="38">
        <v>6.0659174697872711</v>
      </c>
      <c r="R61" s="9"/>
    </row>
    <row r="62" spans="1:18" ht="15.75" customHeight="1">
      <c r="A62" s="6"/>
      <c r="B62" s="4" t="s">
        <v>88</v>
      </c>
      <c r="C62" s="23">
        <v>59.101333355542792</v>
      </c>
      <c r="D62" s="19">
        <f t="shared" si="0"/>
        <v>36.566308242207384</v>
      </c>
      <c r="E62" s="38">
        <v>95.667641597750176</v>
      </c>
      <c r="F62" s="45">
        <v>610.10508554876969</v>
      </c>
      <c r="G62" s="46">
        <f t="shared" si="1"/>
        <v>242.39164278064925</v>
      </c>
      <c r="H62" s="47">
        <v>852.49672832941894</v>
      </c>
      <c r="I62" s="23">
        <v>21.633854932381613</v>
      </c>
      <c r="J62" s="19">
        <f t="shared" si="2"/>
        <v>16.259776661817146</v>
      </c>
      <c r="K62" s="38">
        <v>37.893631594198759</v>
      </c>
      <c r="L62" s="23">
        <v>3.7898173638175736</v>
      </c>
      <c r="M62" s="19">
        <f t="shared" si="3"/>
        <v>1.8195663516301641</v>
      </c>
      <c r="N62" s="38">
        <v>5.6093837154477377</v>
      </c>
      <c r="O62" s="23">
        <v>1.5205420934508511</v>
      </c>
      <c r="P62" s="19">
        <f t="shared" si="4"/>
        <v>0.64013385229703235</v>
      </c>
      <c r="Q62" s="38">
        <v>2.1606759457478835</v>
      </c>
      <c r="R62" s="9"/>
    </row>
    <row r="63" spans="1:18" ht="15.75" customHeight="1">
      <c r="A63" s="6"/>
      <c r="B63" s="5" t="s">
        <v>89</v>
      </c>
      <c r="C63" s="39">
        <v>101.88460055260241</v>
      </c>
      <c r="D63" s="20">
        <f t="shared" si="0"/>
        <v>64.449739180391575</v>
      </c>
      <c r="E63" s="40">
        <v>166.33433973299398</v>
      </c>
      <c r="F63" s="48">
        <v>653.6844754792719</v>
      </c>
      <c r="G63" s="49">
        <f t="shared" si="1"/>
        <v>244.45920603774982</v>
      </c>
      <c r="H63" s="50">
        <v>898.14368151702172</v>
      </c>
      <c r="I63" s="39">
        <v>21.075848564142596</v>
      </c>
      <c r="J63" s="20">
        <f t="shared" si="2"/>
        <v>15.148212536296953</v>
      </c>
      <c r="K63" s="40">
        <v>36.224061100439549</v>
      </c>
      <c r="L63" s="39">
        <v>6.263584196092209</v>
      </c>
      <c r="M63" s="20">
        <f t="shared" si="3"/>
        <v>2.7296786083548454</v>
      </c>
      <c r="N63" s="40">
        <v>8.9932628044470544</v>
      </c>
      <c r="O63" s="39">
        <v>2.6729512316555328</v>
      </c>
      <c r="P63" s="20">
        <f t="shared" si="4"/>
        <v>0.97446869576522133</v>
      </c>
      <c r="Q63" s="40">
        <v>3.6474199274207542</v>
      </c>
      <c r="R63" s="9"/>
    </row>
    <row r="64" spans="1:18" ht="15.75" customHeight="1">
      <c r="A64" s="6"/>
      <c r="B64" s="5" t="s">
        <v>90</v>
      </c>
      <c r="C64" s="39">
        <v>12.723646687823511</v>
      </c>
      <c r="D64" s="20">
        <f t="shared" si="0"/>
        <v>8.6228271023250791</v>
      </c>
      <c r="E64" s="40">
        <v>21.34647379014859</v>
      </c>
      <c r="F64" s="48">
        <v>89.058264752787267</v>
      </c>
      <c r="G64" s="49">
        <f t="shared" si="1"/>
        <v>43.719317521205539</v>
      </c>
      <c r="H64" s="50">
        <v>132.77758227399281</v>
      </c>
      <c r="I64" s="39">
        <v>2.7017308185721522</v>
      </c>
      <c r="J64" s="20">
        <f t="shared" si="2"/>
        <v>2.2731548644746176</v>
      </c>
      <c r="K64" s="40">
        <v>4.9748856830467698</v>
      </c>
      <c r="L64" s="39">
        <v>0.84953761544712869</v>
      </c>
      <c r="M64" s="20">
        <f t="shared" si="3"/>
        <v>0.43112884487162184</v>
      </c>
      <c r="N64" s="40">
        <v>1.2806664603187505</v>
      </c>
      <c r="O64" s="39">
        <v>0.28767363931953616</v>
      </c>
      <c r="P64" s="20">
        <f t="shared" si="4"/>
        <v>0.13662169210264752</v>
      </c>
      <c r="Q64" s="40">
        <v>0.42429533142218367</v>
      </c>
      <c r="R64" s="9"/>
    </row>
    <row r="65" spans="1:18" ht="15.75" customHeight="1">
      <c r="A65" s="6"/>
      <c r="B65" s="5" t="s">
        <v>91</v>
      </c>
      <c r="C65" s="39">
        <v>52.985320433859556</v>
      </c>
      <c r="D65" s="20">
        <f t="shared" si="0"/>
        <v>35.871332818000084</v>
      </c>
      <c r="E65" s="40">
        <v>88.85665325185964</v>
      </c>
      <c r="F65" s="48">
        <v>464.90026287339327</v>
      </c>
      <c r="G65" s="49">
        <f t="shared" si="1"/>
        <v>195.48948005218944</v>
      </c>
      <c r="H65" s="50">
        <v>660.38974292558271</v>
      </c>
      <c r="I65" s="39">
        <v>13.883700645412009</v>
      </c>
      <c r="J65" s="20">
        <f t="shared" si="2"/>
        <v>10.834865178809931</v>
      </c>
      <c r="K65" s="40">
        <v>24.71856582422194</v>
      </c>
      <c r="L65" s="39">
        <v>3.561910749814452</v>
      </c>
      <c r="M65" s="20">
        <f t="shared" si="3"/>
        <v>1.7189710477438873</v>
      </c>
      <c r="N65" s="40">
        <v>5.2808817975583393</v>
      </c>
      <c r="O65" s="39">
        <v>1.6693301492301773</v>
      </c>
      <c r="P65" s="20">
        <f t="shared" si="4"/>
        <v>0.68979529709800347</v>
      </c>
      <c r="Q65" s="40">
        <v>2.3591254463281808</v>
      </c>
      <c r="R65" s="9"/>
    </row>
    <row r="66" spans="1:18" ht="15.75" customHeight="1">
      <c r="A66" s="6"/>
      <c r="B66" s="4" t="s">
        <v>92</v>
      </c>
      <c r="C66" s="23">
        <v>26.638282125670838</v>
      </c>
      <c r="D66" s="19">
        <f t="shared" si="0"/>
        <v>17.058820385714416</v>
      </c>
      <c r="E66" s="38">
        <v>43.697102511385253</v>
      </c>
      <c r="F66" s="45">
        <v>195.11568209238879</v>
      </c>
      <c r="G66" s="46">
        <f t="shared" si="1"/>
        <v>80.393067533779515</v>
      </c>
      <c r="H66" s="47">
        <v>275.50874962616831</v>
      </c>
      <c r="I66" s="23">
        <v>6.591763690544993</v>
      </c>
      <c r="J66" s="19">
        <f t="shared" si="2"/>
        <v>5.0302441283054238</v>
      </c>
      <c r="K66" s="38">
        <v>11.622007818850417</v>
      </c>
      <c r="L66" s="23">
        <v>1.7088833899006797</v>
      </c>
      <c r="M66" s="19">
        <f t="shared" si="3"/>
        <v>0.80246064973460496</v>
      </c>
      <c r="N66" s="38">
        <v>2.5113440396352846</v>
      </c>
      <c r="O66" s="23">
        <v>0.90851008403540334</v>
      </c>
      <c r="P66" s="19">
        <f t="shared" si="4"/>
        <v>0.35729440191949624</v>
      </c>
      <c r="Q66" s="38">
        <v>1.2658044859548996</v>
      </c>
      <c r="R66" s="9"/>
    </row>
    <row r="67" spans="1:18" ht="15.75" customHeight="1">
      <c r="A67" s="6"/>
      <c r="B67" s="4" t="s">
        <v>93</v>
      </c>
      <c r="C67" s="23">
        <v>1157.0755098878162</v>
      </c>
      <c r="D67" s="19">
        <f t="shared" si="0"/>
        <v>931.63945212531598</v>
      </c>
      <c r="E67" s="38">
        <v>2088.7149620131322</v>
      </c>
      <c r="F67" s="45">
        <v>12008.43958429452</v>
      </c>
      <c r="G67" s="46">
        <f t="shared" si="1"/>
        <v>5181.2898889712415</v>
      </c>
      <c r="H67" s="47">
        <v>17189.729473265761</v>
      </c>
      <c r="I67" s="23">
        <v>377.34957469118757</v>
      </c>
      <c r="J67" s="19">
        <f t="shared" si="2"/>
        <v>310.35399943560304</v>
      </c>
      <c r="K67" s="38">
        <v>687.70357412679061</v>
      </c>
      <c r="L67" s="23">
        <v>95.021659043727183</v>
      </c>
      <c r="M67" s="19">
        <f t="shared" si="3"/>
        <v>48.913008494029484</v>
      </c>
      <c r="N67" s="38">
        <v>143.93466753775667</v>
      </c>
      <c r="O67" s="23">
        <v>44.839110774097627</v>
      </c>
      <c r="P67" s="19">
        <f t="shared" si="4"/>
        <v>20.041174793380996</v>
      </c>
      <c r="Q67" s="38">
        <v>64.880285567478623</v>
      </c>
      <c r="R67" s="9"/>
    </row>
    <row r="68" spans="1:18" ht="15.75" customHeight="1">
      <c r="A68" s="6"/>
      <c r="B68" s="4" t="s">
        <v>94</v>
      </c>
      <c r="C68" s="23">
        <v>2.3251368154055827</v>
      </c>
      <c r="D68" s="19">
        <f t="shared" si="0"/>
        <v>1.7829658642135886</v>
      </c>
      <c r="E68" s="38">
        <v>4.1081026796191713</v>
      </c>
      <c r="F68" s="45">
        <v>16.493057725402807</v>
      </c>
      <c r="G68" s="46">
        <f t="shared" si="1"/>
        <v>8.4377277414570244</v>
      </c>
      <c r="H68" s="47">
        <v>24.930785466859831</v>
      </c>
      <c r="I68" s="23">
        <v>0.44535292621410799</v>
      </c>
      <c r="J68" s="19">
        <f t="shared" si="2"/>
        <v>0.38137636581859419</v>
      </c>
      <c r="K68" s="38">
        <v>0.82672929203270218</v>
      </c>
      <c r="L68" s="23">
        <v>0.15825094874968937</v>
      </c>
      <c r="M68" s="19">
        <f t="shared" si="3"/>
        <v>7.9995123701917942E-2</v>
      </c>
      <c r="N68" s="38">
        <v>0.23824607245160731</v>
      </c>
      <c r="O68" s="23">
        <v>5.2358286216971146E-2</v>
      </c>
      <c r="P68" s="19">
        <f t="shared" si="4"/>
        <v>2.4863254341531797E-2</v>
      </c>
      <c r="Q68" s="38">
        <v>7.7221540558502944E-2</v>
      </c>
      <c r="R68" s="9"/>
    </row>
    <row r="69" spans="1:18" ht="15.75" customHeight="1">
      <c r="A69" s="6"/>
      <c r="B69" s="5" t="s">
        <v>95</v>
      </c>
      <c r="C69" s="39">
        <v>39.402755245155035</v>
      </c>
      <c r="D69" s="20">
        <f t="shared" si="0"/>
        <v>24.237563526703582</v>
      </c>
      <c r="E69" s="40">
        <v>63.640318771858617</v>
      </c>
      <c r="F69" s="48">
        <v>260.53984928643575</v>
      </c>
      <c r="G69" s="49">
        <f t="shared" si="1"/>
        <v>107.44970062291941</v>
      </c>
      <c r="H69" s="50">
        <v>367.98954990935516</v>
      </c>
      <c r="I69" s="39">
        <v>8.3668736083956894</v>
      </c>
      <c r="J69" s="20">
        <f t="shared" si="2"/>
        <v>6.445635735389132</v>
      </c>
      <c r="K69" s="40">
        <v>14.812509343784821</v>
      </c>
      <c r="L69" s="39">
        <v>2.4708021360040195</v>
      </c>
      <c r="M69" s="20">
        <f t="shared" si="3"/>
        <v>1.1572278558696607</v>
      </c>
      <c r="N69" s="40">
        <v>3.6280299918736802</v>
      </c>
      <c r="O69" s="39">
        <v>1.5902682091636686</v>
      </c>
      <c r="P69" s="20">
        <f t="shared" si="4"/>
        <v>0.61152253572964277</v>
      </c>
      <c r="Q69" s="40">
        <v>2.2017907448933114</v>
      </c>
      <c r="R69" s="9"/>
    </row>
    <row r="70" spans="1:18" ht="15.75" customHeight="1">
      <c r="A70" s="6"/>
      <c r="B70" s="5" t="s">
        <v>96</v>
      </c>
      <c r="C70" s="39">
        <v>12.447325986876001</v>
      </c>
      <c r="D70" s="20">
        <f t="shared" si="0"/>
        <v>7.8225031609833113</v>
      </c>
      <c r="E70" s="40">
        <v>20.269829147859312</v>
      </c>
      <c r="F70" s="48">
        <v>68.50374546718696</v>
      </c>
      <c r="G70" s="49">
        <f t="shared" si="1"/>
        <v>38.533236428997654</v>
      </c>
      <c r="H70" s="50">
        <v>107.03698189618461</v>
      </c>
      <c r="I70" s="39">
        <v>1.9705762463324294</v>
      </c>
      <c r="J70" s="20">
        <f t="shared" si="2"/>
        <v>1.9225806549290128</v>
      </c>
      <c r="K70" s="40">
        <v>3.8931569012614422</v>
      </c>
      <c r="L70" s="39">
        <v>0.80694330186429564</v>
      </c>
      <c r="M70" s="20">
        <f t="shared" si="3"/>
        <v>0.44267796696247352</v>
      </c>
      <c r="N70" s="40">
        <v>1.2496212688267692</v>
      </c>
      <c r="O70" s="39">
        <v>0.29313111100978106</v>
      </c>
      <c r="P70" s="20">
        <f t="shared" si="4"/>
        <v>0.15333600011225862</v>
      </c>
      <c r="Q70" s="40">
        <v>0.44646711112203968</v>
      </c>
      <c r="R70" s="9"/>
    </row>
    <row r="71" spans="1:18" ht="15.75" customHeight="1">
      <c r="A71" s="6"/>
      <c r="B71" s="5" t="s">
        <v>97</v>
      </c>
      <c r="C71" s="39">
        <v>88.30416889297905</v>
      </c>
      <c r="D71" s="20">
        <f t="shared" ref="D71:D88" si="5">E71-C71</f>
        <v>66.458011072030558</v>
      </c>
      <c r="E71" s="40">
        <v>154.76217996500961</v>
      </c>
      <c r="F71" s="48">
        <v>883.22486861736957</v>
      </c>
      <c r="G71" s="49">
        <f t="shared" ref="G71:G92" si="6">H71-F71</f>
        <v>385.40433878417866</v>
      </c>
      <c r="H71" s="50">
        <v>1268.6292074015482</v>
      </c>
      <c r="I71" s="39">
        <v>25.820489132079373</v>
      </c>
      <c r="J71" s="20">
        <f t="shared" ref="J71:J92" si="7">K71-I71</f>
        <v>20.878018248079464</v>
      </c>
      <c r="K71" s="40">
        <v>46.698507380158837</v>
      </c>
      <c r="L71" s="39">
        <v>6.4652562288242903</v>
      </c>
      <c r="M71" s="20">
        <f t="shared" ref="M71:M88" si="8">N71-L71</f>
        <v>3.2648896493868547</v>
      </c>
      <c r="N71" s="40">
        <v>9.730145878211145</v>
      </c>
      <c r="O71" s="39">
        <v>2.9092839603269405</v>
      </c>
      <c r="P71" s="20">
        <f t="shared" ref="P71:P92" si="9">Q71-O71</f>
        <v>1.2825871209427944</v>
      </c>
      <c r="Q71" s="40">
        <v>4.1918710812697348</v>
      </c>
      <c r="R71" s="9"/>
    </row>
    <row r="72" spans="1:18" ht="15.75" customHeight="1">
      <c r="A72" s="6"/>
      <c r="B72" s="4" t="s">
        <v>98</v>
      </c>
      <c r="C72" s="23">
        <v>12.595472079042517</v>
      </c>
      <c r="D72" s="19">
        <f t="shared" si="5"/>
        <v>8.1519787454622143</v>
      </c>
      <c r="E72" s="38">
        <v>20.747450824504732</v>
      </c>
      <c r="F72" s="45">
        <v>90.974508060819701</v>
      </c>
      <c r="G72" s="46">
        <f t="shared" si="6"/>
        <v>40.811330824865834</v>
      </c>
      <c r="H72" s="47">
        <v>131.78583888568554</v>
      </c>
      <c r="I72" s="23">
        <v>2.8282986077267216</v>
      </c>
      <c r="J72" s="19">
        <f t="shared" si="7"/>
        <v>2.3240198228315903</v>
      </c>
      <c r="K72" s="38">
        <v>5.1523184305583118</v>
      </c>
      <c r="L72" s="23">
        <v>0.855904702041141</v>
      </c>
      <c r="M72" s="19">
        <f t="shared" si="8"/>
        <v>0.42688048708492765</v>
      </c>
      <c r="N72" s="38">
        <v>1.2827851891260686</v>
      </c>
      <c r="O72" s="23">
        <v>0.43283038168628712</v>
      </c>
      <c r="P72" s="19">
        <f t="shared" si="9"/>
        <v>0.183735634014833</v>
      </c>
      <c r="Q72" s="38">
        <v>0.61656601570112013</v>
      </c>
      <c r="R72" s="9"/>
    </row>
    <row r="73" spans="1:18" ht="15.75" customHeight="1">
      <c r="A73" s="6"/>
      <c r="B73" s="4" t="s">
        <v>99</v>
      </c>
      <c r="C73" s="23">
        <v>50.578508232257384</v>
      </c>
      <c r="D73" s="19">
        <f t="shared" si="5"/>
        <v>30.965820882489531</v>
      </c>
      <c r="E73" s="38">
        <v>81.544329114746915</v>
      </c>
      <c r="F73" s="45">
        <v>488.2029879648191</v>
      </c>
      <c r="G73" s="46">
        <f t="shared" si="6"/>
        <v>193.16425485446501</v>
      </c>
      <c r="H73" s="47">
        <v>681.36724281928412</v>
      </c>
      <c r="I73" s="23">
        <v>17.483806901536919</v>
      </c>
      <c r="J73" s="19">
        <f t="shared" si="7"/>
        <v>13.222893678290294</v>
      </c>
      <c r="K73" s="38">
        <v>30.706700579827213</v>
      </c>
      <c r="L73" s="23">
        <v>3.2270496366858006</v>
      </c>
      <c r="M73" s="19">
        <f t="shared" si="8"/>
        <v>1.5551294047501529</v>
      </c>
      <c r="N73" s="38">
        <v>4.7821790414359535</v>
      </c>
      <c r="O73" s="23">
        <v>1.8957968731445292</v>
      </c>
      <c r="P73" s="19">
        <f t="shared" si="9"/>
        <v>0.75745550099694792</v>
      </c>
      <c r="Q73" s="38">
        <v>2.6532523741414771</v>
      </c>
      <c r="R73" s="9"/>
    </row>
    <row r="74" spans="1:18" ht="15.75" customHeight="1">
      <c r="A74" s="6"/>
      <c r="B74" s="4" t="s">
        <v>100</v>
      </c>
      <c r="C74" s="23">
        <v>624.51555533300564</v>
      </c>
      <c r="D74" s="19">
        <f t="shared" si="5"/>
        <v>428.43170812256983</v>
      </c>
      <c r="E74" s="38">
        <v>1052.9472634555755</v>
      </c>
      <c r="F74" s="45">
        <v>3632.121626505771</v>
      </c>
      <c r="G74" s="46">
        <f t="shared" si="6"/>
        <v>1557.3516600749863</v>
      </c>
      <c r="H74" s="47">
        <v>5189.4732865807573</v>
      </c>
      <c r="I74" s="23">
        <v>171.67186485482355</v>
      </c>
      <c r="J74" s="19">
        <f t="shared" si="7"/>
        <v>130.5197002970182</v>
      </c>
      <c r="K74" s="38">
        <v>302.19156515184176</v>
      </c>
      <c r="L74" s="23">
        <v>42.55894918722251</v>
      </c>
      <c r="M74" s="19">
        <f t="shared" si="8"/>
        <v>19.987122087180971</v>
      </c>
      <c r="N74" s="38">
        <v>62.546071274403481</v>
      </c>
      <c r="O74" s="23">
        <v>27.233653730252012</v>
      </c>
      <c r="P74" s="19">
        <f t="shared" si="9"/>
        <v>10.505308603446178</v>
      </c>
      <c r="Q74" s="38">
        <v>37.73896233369819</v>
      </c>
      <c r="R74" s="9"/>
    </row>
    <row r="75" spans="1:18" ht="15.75" customHeight="1">
      <c r="A75" s="6"/>
      <c r="B75" s="5" t="s">
        <v>101</v>
      </c>
      <c r="C75" s="39">
        <v>289.5060489671958</v>
      </c>
      <c r="D75" s="20">
        <f t="shared" si="5"/>
        <v>221.17010957054299</v>
      </c>
      <c r="E75" s="40">
        <v>510.67615853773879</v>
      </c>
      <c r="F75" s="48">
        <v>2651.6707987856689</v>
      </c>
      <c r="G75" s="49">
        <f t="shared" si="6"/>
        <v>1078.6454413850765</v>
      </c>
      <c r="H75" s="50">
        <v>3730.3162401707455</v>
      </c>
      <c r="I75" s="39">
        <v>79.944026632412601</v>
      </c>
      <c r="J75" s="20">
        <f t="shared" si="7"/>
        <v>62.846448489296705</v>
      </c>
      <c r="K75" s="40">
        <v>142.79047512170931</v>
      </c>
      <c r="L75" s="39">
        <v>21.282242249067039</v>
      </c>
      <c r="M75" s="20">
        <f t="shared" si="8"/>
        <v>10.309161471299664</v>
      </c>
      <c r="N75" s="40">
        <v>31.591403720366703</v>
      </c>
      <c r="O75" s="39">
        <v>11.772599365886512</v>
      </c>
      <c r="P75" s="20">
        <f t="shared" si="9"/>
        <v>4.7675782292438935</v>
      </c>
      <c r="Q75" s="40">
        <v>16.540177595130405</v>
      </c>
      <c r="R75" s="9"/>
    </row>
    <row r="76" spans="1:18" ht="15.75" customHeight="1">
      <c r="A76" s="6"/>
      <c r="B76" s="5" t="s">
        <v>102</v>
      </c>
      <c r="C76" s="39">
        <v>72.740605107064226</v>
      </c>
      <c r="D76" s="20">
        <f t="shared" si="5"/>
        <v>59.289742828968002</v>
      </c>
      <c r="E76" s="40">
        <v>132.03034793603223</v>
      </c>
      <c r="F76" s="48">
        <v>785.77636578273848</v>
      </c>
      <c r="G76" s="49">
        <f t="shared" si="6"/>
        <v>351.87753334347451</v>
      </c>
      <c r="H76" s="50">
        <v>1137.653899126213</v>
      </c>
      <c r="I76" s="39">
        <v>21.196358724340673</v>
      </c>
      <c r="J76" s="20">
        <f t="shared" si="7"/>
        <v>17.756868416625036</v>
      </c>
      <c r="K76" s="40">
        <v>38.953227140965708</v>
      </c>
      <c r="L76" s="39">
        <v>5.7367383367456251</v>
      </c>
      <c r="M76" s="20">
        <f t="shared" si="8"/>
        <v>2.9761960380293546</v>
      </c>
      <c r="N76" s="40">
        <v>8.7129343747749797</v>
      </c>
      <c r="O76" s="39">
        <v>2.2072131797817764</v>
      </c>
      <c r="P76" s="20">
        <f t="shared" si="9"/>
        <v>1.0473477202075898</v>
      </c>
      <c r="Q76" s="40">
        <v>3.2545608999893663</v>
      </c>
      <c r="R76" s="9"/>
    </row>
    <row r="77" spans="1:18" ht="15.75" customHeight="1">
      <c r="A77" s="6"/>
      <c r="B77" s="5" t="s">
        <v>103</v>
      </c>
      <c r="C77" s="39">
        <v>7.3356672461819326</v>
      </c>
      <c r="D77" s="20">
        <f t="shared" si="5"/>
        <v>5.1547786806896525</v>
      </c>
      <c r="E77" s="40">
        <v>12.490445926871585</v>
      </c>
      <c r="F77" s="48">
        <v>42.583858467893172</v>
      </c>
      <c r="G77" s="49">
        <f t="shared" si="6"/>
        <v>27.617514459296267</v>
      </c>
      <c r="H77" s="50">
        <v>70.201372927189439</v>
      </c>
      <c r="I77" s="39">
        <v>1.2723467624771099</v>
      </c>
      <c r="J77" s="20">
        <f t="shared" si="7"/>
        <v>1.2795079345093112</v>
      </c>
      <c r="K77" s="40">
        <v>2.5518546969864211</v>
      </c>
      <c r="L77" s="39">
        <v>0.52782155678751708</v>
      </c>
      <c r="M77" s="20">
        <f t="shared" si="8"/>
        <v>0.29578203699026784</v>
      </c>
      <c r="N77" s="40">
        <v>0.82360359377778491</v>
      </c>
      <c r="O77" s="39">
        <v>0.19596327151839701</v>
      </c>
      <c r="P77" s="20">
        <f t="shared" si="9"/>
        <v>0.10489312141604604</v>
      </c>
      <c r="Q77" s="40">
        <v>0.30085639293444305</v>
      </c>
      <c r="R77" s="9"/>
    </row>
    <row r="78" spans="1:18" ht="15.75" customHeight="1">
      <c r="A78" s="6"/>
      <c r="B78" s="4" t="s">
        <v>104</v>
      </c>
      <c r="C78" s="23">
        <v>331.74136919304738</v>
      </c>
      <c r="D78" s="19">
        <f t="shared" si="5"/>
        <v>231.56384096580234</v>
      </c>
      <c r="E78" s="38">
        <v>563.30521015884972</v>
      </c>
      <c r="F78" s="45">
        <v>3224.2893485887826</v>
      </c>
      <c r="G78" s="46">
        <f t="shared" si="6"/>
        <v>1391.2189424486669</v>
      </c>
      <c r="H78" s="47">
        <v>4615.5082910374495</v>
      </c>
      <c r="I78" s="23">
        <v>94.080160130335912</v>
      </c>
      <c r="J78" s="19">
        <f t="shared" si="7"/>
        <v>75.963974600013245</v>
      </c>
      <c r="K78" s="38">
        <v>170.04413473034916</v>
      </c>
      <c r="L78" s="23">
        <v>23.157358060240782</v>
      </c>
      <c r="M78" s="19">
        <f t="shared" si="8"/>
        <v>11.707330255350065</v>
      </c>
      <c r="N78" s="38">
        <v>34.864688315590847</v>
      </c>
      <c r="O78" s="23">
        <v>10.524137252868249</v>
      </c>
      <c r="P78" s="19">
        <f t="shared" si="9"/>
        <v>4.6366748307529413</v>
      </c>
      <c r="Q78" s="38">
        <v>15.16081208362119</v>
      </c>
      <c r="R78" s="9"/>
    </row>
    <row r="79" spans="1:18" ht="15.75" customHeight="1">
      <c r="A79" s="6"/>
      <c r="B79" s="4" t="s">
        <v>105</v>
      </c>
      <c r="C79" s="23">
        <v>73.078986209196785</v>
      </c>
      <c r="D79" s="19">
        <f t="shared" si="5"/>
        <v>50.905453602791667</v>
      </c>
      <c r="E79" s="38">
        <v>123.98443981198845</v>
      </c>
      <c r="F79" s="45">
        <v>700.33108963789095</v>
      </c>
      <c r="G79" s="46">
        <f t="shared" si="6"/>
        <v>313.42340677655568</v>
      </c>
      <c r="H79" s="47">
        <v>1013.7544964144466</v>
      </c>
      <c r="I79" s="23">
        <v>20.664532055363424</v>
      </c>
      <c r="J79" s="19">
        <f t="shared" si="7"/>
        <v>16.73251275739505</v>
      </c>
      <c r="K79" s="38">
        <v>37.397044812758473</v>
      </c>
      <c r="L79" s="23">
        <v>5.0111398574730979</v>
      </c>
      <c r="M79" s="19">
        <f t="shared" si="8"/>
        <v>2.5484520360662266</v>
      </c>
      <c r="N79" s="38">
        <v>7.5595918935393245</v>
      </c>
      <c r="O79" s="23">
        <v>2.1962834250177292</v>
      </c>
      <c r="P79" s="19">
        <f t="shared" si="9"/>
        <v>0.9826362280214016</v>
      </c>
      <c r="Q79" s="38">
        <v>3.1789196530391308</v>
      </c>
      <c r="R79" s="9"/>
    </row>
    <row r="80" spans="1:18" ht="15.75" customHeight="1">
      <c r="A80" s="6"/>
      <c r="B80" s="4" t="s">
        <v>106</v>
      </c>
      <c r="C80" s="23">
        <v>19.442132212014879</v>
      </c>
      <c r="D80" s="19">
        <f t="shared" si="5"/>
        <v>12.932389837656313</v>
      </c>
      <c r="E80" s="38">
        <v>32.374522049671192</v>
      </c>
      <c r="F80" s="45">
        <v>190.33681235910598</v>
      </c>
      <c r="G80" s="46">
        <f t="shared" si="6"/>
        <v>81.455388755588331</v>
      </c>
      <c r="H80" s="47">
        <v>271.79220111469431</v>
      </c>
      <c r="I80" s="23">
        <v>5.2382255737163517</v>
      </c>
      <c r="J80" s="19">
        <f t="shared" si="7"/>
        <v>4.2834664775165487</v>
      </c>
      <c r="K80" s="38">
        <v>9.5216920512329004</v>
      </c>
      <c r="L80" s="23">
        <v>1.285510863214141</v>
      </c>
      <c r="M80" s="19">
        <f t="shared" si="8"/>
        <v>0.66023343130877565</v>
      </c>
      <c r="N80" s="38">
        <v>1.9457442945229166</v>
      </c>
      <c r="O80" s="23">
        <v>0.58548530748191696</v>
      </c>
      <c r="P80" s="19">
        <f t="shared" si="9"/>
        <v>0.26301799829916062</v>
      </c>
      <c r="Q80" s="38">
        <v>0.84850330578107758</v>
      </c>
      <c r="R80" s="9"/>
    </row>
    <row r="81" spans="1:18" ht="15.75" customHeight="1">
      <c r="A81" s="6"/>
      <c r="B81" s="5" t="s">
        <v>107</v>
      </c>
      <c r="C81" s="39">
        <v>9.8804923017873829</v>
      </c>
      <c r="D81" s="20">
        <f t="shared" si="5"/>
        <v>6.7112832686039869</v>
      </c>
      <c r="E81" s="40">
        <v>16.59177557039137</v>
      </c>
      <c r="F81" s="48">
        <v>70.581014703373071</v>
      </c>
      <c r="G81" s="49">
        <f t="shared" si="6"/>
        <v>33.834127401615959</v>
      </c>
      <c r="H81" s="50">
        <v>104.41514210498903</v>
      </c>
      <c r="I81" s="39">
        <v>1.9222480631328309</v>
      </c>
      <c r="J81" s="20">
        <f t="shared" si="7"/>
        <v>1.7434746945497641</v>
      </c>
      <c r="K81" s="40">
        <v>3.665722757682595</v>
      </c>
      <c r="L81" s="39">
        <v>0.66250809963055757</v>
      </c>
      <c r="M81" s="20">
        <f t="shared" si="8"/>
        <v>0.35469095074352397</v>
      </c>
      <c r="N81" s="40">
        <v>1.0171990503740815</v>
      </c>
      <c r="O81" s="39">
        <v>0.22008599367139728</v>
      </c>
      <c r="P81" s="20">
        <f t="shared" si="9"/>
        <v>0.11432848278707478</v>
      </c>
      <c r="Q81" s="40">
        <v>0.33441447645847205</v>
      </c>
      <c r="R81" s="9"/>
    </row>
    <row r="82" spans="1:18">
      <c r="B82" s="5" t="s">
        <v>108</v>
      </c>
      <c r="C82" s="39">
        <v>26.238044022740379</v>
      </c>
      <c r="D82" s="20">
        <f t="shared" si="5"/>
        <v>17.031473995030549</v>
      </c>
      <c r="E82" s="40">
        <v>43.269518017770928</v>
      </c>
      <c r="F82" s="48">
        <v>179.0668647296842</v>
      </c>
      <c r="G82" s="49">
        <f t="shared" si="6"/>
        <v>80.328291179979033</v>
      </c>
      <c r="H82" s="50">
        <v>259.39515590966323</v>
      </c>
      <c r="I82" s="39">
        <v>5.1390720916698847</v>
      </c>
      <c r="J82" s="20">
        <f t="shared" si="7"/>
        <v>4.2152013358209448</v>
      </c>
      <c r="K82" s="40">
        <v>9.3542734274908295</v>
      </c>
      <c r="L82" s="39">
        <v>1.7125368969762229</v>
      </c>
      <c r="M82" s="20">
        <f t="shared" si="8"/>
        <v>0.84066526298942112</v>
      </c>
      <c r="N82" s="40">
        <v>2.553202159965644</v>
      </c>
      <c r="O82" s="39">
        <v>0.89137224402367421</v>
      </c>
      <c r="P82" s="20">
        <f t="shared" si="9"/>
        <v>0.36971018379209686</v>
      </c>
      <c r="Q82" s="40">
        <v>1.2610824278157711</v>
      </c>
    </row>
    <row r="83" spans="1:18" ht="15">
      <c r="A83"/>
      <c r="B83" s="5" t="s">
        <v>109</v>
      </c>
      <c r="C83" s="39">
        <v>2.7245935360438569</v>
      </c>
      <c r="D83" s="20">
        <f t="shared" si="5"/>
        <v>1.7132439455617074</v>
      </c>
      <c r="E83" s="40">
        <v>4.4378374816055643</v>
      </c>
      <c r="F83" s="48">
        <v>12.896287916673195</v>
      </c>
      <c r="G83" s="49">
        <f t="shared" si="6"/>
        <v>7.7267586109378747</v>
      </c>
      <c r="H83" s="50">
        <v>20.62304652761107</v>
      </c>
      <c r="I83" s="39">
        <v>0.39092442364677782</v>
      </c>
      <c r="J83" s="20">
        <f t="shared" si="7"/>
        <v>0.35685802148235124</v>
      </c>
      <c r="K83" s="40">
        <v>0.74778244512912906</v>
      </c>
      <c r="L83" s="39">
        <v>0.16808681254099106</v>
      </c>
      <c r="M83" s="20">
        <f t="shared" si="8"/>
        <v>8.6639136226908275E-2</v>
      </c>
      <c r="N83" s="40">
        <v>0.25472594876789934</v>
      </c>
      <c r="O83" s="39">
        <v>5.8081101223268157E-2</v>
      </c>
      <c r="P83" s="20">
        <f t="shared" si="9"/>
        <v>2.8107644188402593E-2</v>
      </c>
      <c r="Q83" s="40">
        <v>8.618874541167075E-2</v>
      </c>
    </row>
    <row r="84" spans="1:18">
      <c r="B84" s="4" t="s">
        <v>110</v>
      </c>
      <c r="C84" s="23">
        <v>24.372036561576259</v>
      </c>
      <c r="D84" s="19">
        <f t="shared" si="5"/>
        <v>17.354672391841582</v>
      </c>
      <c r="E84" s="38">
        <v>41.726708953417841</v>
      </c>
      <c r="F84" s="45">
        <v>236.88327159023365</v>
      </c>
      <c r="G84" s="46">
        <f t="shared" si="6"/>
        <v>102.52347654835361</v>
      </c>
      <c r="H84" s="47">
        <v>339.40674813858726</v>
      </c>
      <c r="I84" s="23">
        <v>6.8586929581270102</v>
      </c>
      <c r="J84" s="19">
        <f t="shared" si="7"/>
        <v>5.3476927501821478</v>
      </c>
      <c r="K84" s="38">
        <v>12.206385708309158</v>
      </c>
      <c r="L84" s="23">
        <v>1.7623828040941705</v>
      </c>
      <c r="M84" s="19">
        <f t="shared" si="8"/>
        <v>0.84945587320976346</v>
      </c>
      <c r="N84" s="38">
        <v>2.6118386773039339</v>
      </c>
      <c r="O84" s="23">
        <v>0.78347070586277945</v>
      </c>
      <c r="P84" s="19">
        <f t="shared" si="9"/>
        <v>0.32595639455285719</v>
      </c>
      <c r="Q84" s="38">
        <v>1.1094271004156366</v>
      </c>
    </row>
    <row r="85" spans="1:18">
      <c r="B85" s="4" t="s">
        <v>111</v>
      </c>
      <c r="C85" s="23">
        <v>18.717290579826031</v>
      </c>
      <c r="D85" s="19">
        <f t="shared" si="5"/>
        <v>12.806787382261351</v>
      </c>
      <c r="E85" s="38">
        <v>31.524077962087382</v>
      </c>
      <c r="F85" s="45">
        <v>133.11548407532271</v>
      </c>
      <c r="G85" s="46">
        <f t="shared" si="6"/>
        <v>60.739207384885844</v>
      </c>
      <c r="H85" s="47">
        <v>193.85469146020856</v>
      </c>
      <c r="I85" s="23">
        <v>3.8585372069342982</v>
      </c>
      <c r="J85" s="19">
        <f t="shared" si="7"/>
        <v>3.1578494743960608</v>
      </c>
      <c r="K85" s="38">
        <v>7.016386681330359</v>
      </c>
      <c r="L85" s="23">
        <v>1.2651026619716448</v>
      </c>
      <c r="M85" s="19">
        <f t="shared" si="8"/>
        <v>0.62114348725475654</v>
      </c>
      <c r="N85" s="38">
        <v>1.8862461492264013</v>
      </c>
      <c r="O85" s="23">
        <v>0.52822166518530422</v>
      </c>
      <c r="P85" s="19">
        <f t="shared" si="9"/>
        <v>0.22777400173487494</v>
      </c>
      <c r="Q85" s="38">
        <v>0.75599566692017917</v>
      </c>
    </row>
    <row r="86" spans="1:18">
      <c r="B86" s="4" t="s">
        <v>112</v>
      </c>
      <c r="C86" s="23">
        <v>15.419153753432115</v>
      </c>
      <c r="D86" s="19">
        <f t="shared" si="5"/>
        <v>10.962992785876301</v>
      </c>
      <c r="E86" s="38">
        <v>26.382146539308415</v>
      </c>
      <c r="F86" s="45">
        <v>147.29676021779534</v>
      </c>
      <c r="G86" s="46">
        <f t="shared" si="6"/>
        <v>67.814814848352313</v>
      </c>
      <c r="H86" s="47">
        <v>215.11157506614765</v>
      </c>
      <c r="I86" s="23">
        <v>4.1129397917936865</v>
      </c>
      <c r="J86" s="19">
        <f t="shared" si="7"/>
        <v>3.3589353361500418</v>
      </c>
      <c r="K86" s="38">
        <v>7.4718751279437283</v>
      </c>
      <c r="L86" s="23">
        <v>1.1265233078417392</v>
      </c>
      <c r="M86" s="19">
        <f t="shared" si="8"/>
        <v>0.5670576888192409</v>
      </c>
      <c r="N86" s="38">
        <v>1.6935809966609801</v>
      </c>
      <c r="O86" s="23">
        <v>0.45644118836155834</v>
      </c>
      <c r="P86" s="19">
        <f t="shared" si="9"/>
        <v>0.20497144251054322</v>
      </c>
      <c r="Q86" s="38">
        <v>0.66141263087210156</v>
      </c>
    </row>
    <row r="87" spans="1:18">
      <c r="B87" s="5" t="s">
        <v>113</v>
      </c>
      <c r="C87" s="39">
        <v>426.3378688412505</v>
      </c>
      <c r="D87" s="20">
        <f t="shared" si="5"/>
        <v>332.16393997042519</v>
      </c>
      <c r="E87" s="40">
        <v>758.50180881167569</v>
      </c>
      <c r="F87" s="48">
        <v>4451.4930997546326</v>
      </c>
      <c r="G87" s="49">
        <f t="shared" si="6"/>
        <v>1817.8705976333067</v>
      </c>
      <c r="H87" s="50">
        <v>6269.3636973879393</v>
      </c>
      <c r="I87" s="39">
        <v>131.07943313400386</v>
      </c>
      <c r="J87" s="20">
        <f t="shared" si="7"/>
        <v>102.78360517511166</v>
      </c>
      <c r="K87" s="40">
        <v>233.86303830911552</v>
      </c>
      <c r="L87" s="39">
        <v>32.66505475376983</v>
      </c>
      <c r="M87" s="20">
        <f t="shared" si="8"/>
        <v>15.913158604424353</v>
      </c>
      <c r="N87" s="40">
        <v>48.578213358194184</v>
      </c>
      <c r="O87" s="39">
        <v>16.680341181407456</v>
      </c>
      <c r="P87" s="20">
        <f t="shared" si="9"/>
        <v>6.8786646770157205</v>
      </c>
      <c r="Q87" s="40">
        <v>23.559005858423177</v>
      </c>
    </row>
    <row r="88" spans="1:18">
      <c r="B88" s="5" t="s">
        <v>114</v>
      </c>
      <c r="C88" s="39">
        <v>10.935027442107248</v>
      </c>
      <c r="D88" s="20">
        <f t="shared" si="5"/>
        <v>7.4938621232433853</v>
      </c>
      <c r="E88" s="40">
        <v>18.428889565350634</v>
      </c>
      <c r="F88" s="48">
        <v>79.319847173953519</v>
      </c>
      <c r="G88" s="49">
        <f t="shared" si="6"/>
        <v>40.462102795579355</v>
      </c>
      <c r="H88" s="50">
        <v>119.78194996953287</v>
      </c>
      <c r="I88" s="39">
        <v>2.1915384503200968</v>
      </c>
      <c r="J88" s="20">
        <f t="shared" si="7"/>
        <v>1.9474067889982982</v>
      </c>
      <c r="K88" s="40">
        <v>4.138945239318395</v>
      </c>
      <c r="L88" s="39">
        <v>0.71425877551177619</v>
      </c>
      <c r="M88" s="20">
        <f t="shared" si="8"/>
        <v>0.37955760935964111</v>
      </c>
      <c r="N88" s="40">
        <v>1.0938163848714173</v>
      </c>
      <c r="O88" s="39">
        <v>0.3045266678683331</v>
      </c>
      <c r="P88" s="20">
        <f t="shared" si="9"/>
        <v>0.14527390408387975</v>
      </c>
      <c r="Q88" s="40">
        <v>0.44980057195221285</v>
      </c>
    </row>
    <row r="89" spans="1:18">
      <c r="B89" s="5" t="s">
        <v>115</v>
      </c>
      <c r="C89" s="39">
        <v>5.0674168067070742</v>
      </c>
      <c r="D89" s="20">
        <f>E89-C89</f>
        <v>3.2991860431912645</v>
      </c>
      <c r="E89" s="40">
        <v>8.3666028498983387</v>
      </c>
      <c r="F89" s="48">
        <v>29.71188433584944</v>
      </c>
      <c r="G89" s="49">
        <f t="shared" si="6"/>
        <v>15.27340808753879</v>
      </c>
      <c r="H89" s="50">
        <v>44.985292423388231</v>
      </c>
      <c r="I89" s="39">
        <v>0.86398196522910164</v>
      </c>
      <c r="J89" s="20">
        <f t="shared" si="7"/>
        <v>0.76940070078307987</v>
      </c>
      <c r="K89" s="40">
        <v>1.6333826660121815</v>
      </c>
      <c r="L89" s="39">
        <v>0.31776985992800599</v>
      </c>
      <c r="M89" s="20">
        <f>N89-L89</f>
        <v>0.16521971054490936</v>
      </c>
      <c r="N89" s="40">
        <v>0.48298957047291535</v>
      </c>
      <c r="O89" s="39">
        <v>0.10850268537364331</v>
      </c>
      <c r="P89" s="20">
        <f t="shared" si="9"/>
        <v>5.3400624190562282E-2</v>
      </c>
      <c r="Q89" s="40">
        <v>0.16190330956420559</v>
      </c>
    </row>
    <row r="90" spans="1:18">
      <c r="B90" s="4" t="s">
        <v>116</v>
      </c>
      <c r="C90" s="23">
        <v>92.285998448033126</v>
      </c>
      <c r="D90" s="19">
        <f t="shared" ref="D90:D92" si="10">E90-C90</f>
        <v>69.955602461318023</v>
      </c>
      <c r="E90" s="38">
        <v>162.24160090935115</v>
      </c>
      <c r="F90" s="45">
        <v>962.66521851868788</v>
      </c>
      <c r="G90" s="46">
        <f t="shared" si="6"/>
        <v>410.3163341450404</v>
      </c>
      <c r="H90" s="47">
        <v>1372.9815526637283</v>
      </c>
      <c r="I90" s="23">
        <v>27.443772511179969</v>
      </c>
      <c r="J90" s="19">
        <f t="shared" si="7"/>
        <v>21.603925968014043</v>
      </c>
      <c r="K90" s="38">
        <v>49.047698479194011</v>
      </c>
      <c r="L90" s="23">
        <v>6.4501684750034913</v>
      </c>
      <c r="M90" s="19">
        <f t="shared" ref="M90:M92" si="11">N90-L90</f>
        <v>3.1832189689729331</v>
      </c>
      <c r="N90" s="38">
        <v>9.6333874439764244</v>
      </c>
      <c r="O90" s="23">
        <v>3.2017563282722592</v>
      </c>
      <c r="P90" s="19">
        <f t="shared" si="9"/>
        <v>1.3467562006455149</v>
      </c>
      <c r="Q90" s="38">
        <v>4.5485125289177741</v>
      </c>
    </row>
    <row r="91" spans="1:18">
      <c r="B91" s="4" t="s">
        <v>117</v>
      </c>
      <c r="C91" s="23">
        <v>153.58056211334883</v>
      </c>
      <c r="D91" s="19">
        <f t="shared" si="10"/>
        <v>120.40609605775813</v>
      </c>
      <c r="E91" s="38">
        <v>273.98665817110697</v>
      </c>
      <c r="F91" s="45">
        <v>1494.5617128917024</v>
      </c>
      <c r="G91" s="46">
        <f t="shared" si="6"/>
        <v>656.50719687739911</v>
      </c>
      <c r="H91" s="47">
        <v>2151.0689097691015</v>
      </c>
      <c r="I91" s="23">
        <v>40.926516450642495</v>
      </c>
      <c r="J91" s="19">
        <f t="shared" si="7"/>
        <v>33.662433608885053</v>
      </c>
      <c r="K91" s="38">
        <v>74.588950059527548</v>
      </c>
      <c r="L91" s="23">
        <v>11.564143720311508</v>
      </c>
      <c r="M91" s="19">
        <f t="shared" si="11"/>
        <v>5.8366037373363202</v>
      </c>
      <c r="N91" s="38">
        <v>17.400747457647828</v>
      </c>
      <c r="O91" s="23">
        <v>4.7233952406143445</v>
      </c>
      <c r="P91" s="19">
        <f t="shared" si="9"/>
        <v>2.125107915124735</v>
      </c>
      <c r="Q91" s="38">
        <v>6.8485031557390794</v>
      </c>
    </row>
    <row r="92" spans="1:18" ht="15" thickBot="1">
      <c r="B92" s="4" t="s">
        <v>118</v>
      </c>
      <c r="C92" s="21">
        <v>21.901283911425978</v>
      </c>
      <c r="D92" s="24">
        <f t="shared" si="10"/>
        <v>13.501306731648945</v>
      </c>
      <c r="E92" s="41">
        <v>35.402590643074923</v>
      </c>
      <c r="F92" s="51">
        <v>144.64984858259834</v>
      </c>
      <c r="G92" s="52">
        <f t="shared" si="6"/>
        <v>59.494052568780603</v>
      </c>
      <c r="H92" s="53">
        <v>204.14390115137894</v>
      </c>
      <c r="I92" s="21">
        <v>4.5978988382678256</v>
      </c>
      <c r="J92" s="24">
        <f t="shared" si="7"/>
        <v>3.496515568101815</v>
      </c>
      <c r="K92" s="41">
        <v>8.0944144063696406</v>
      </c>
      <c r="L92" s="21">
        <v>1.3319387572413839</v>
      </c>
      <c r="M92" s="24">
        <f t="shared" si="11"/>
        <v>0.61655422115505987</v>
      </c>
      <c r="N92" s="41">
        <v>1.9484929783964438</v>
      </c>
      <c r="O92" s="21">
        <v>0.45522282390585589</v>
      </c>
      <c r="P92" s="24">
        <f t="shared" si="9"/>
        <v>0.18587648328065121</v>
      </c>
      <c r="Q92" s="41">
        <v>0.64109930718650709</v>
      </c>
    </row>
    <row r="93" spans="1:18" ht="15" thickBot="1">
      <c r="B93" s="15" t="s">
        <v>119</v>
      </c>
      <c r="C93" s="29">
        <f>SUM(C$6:C$92)</f>
        <v>14120.832197204989</v>
      </c>
      <c r="D93" s="30">
        <f t="shared" ref="D93:Q93" si="12">SUM(D$6:D$92)</f>
        <v>10330.812047701975</v>
      </c>
      <c r="E93" s="31">
        <f t="shared" si="12"/>
        <v>24451.644244906965</v>
      </c>
      <c r="F93" s="32">
        <f t="shared" si="12"/>
        <v>127475.0515578238</v>
      </c>
      <c r="G93" s="33">
        <f t="shared" si="12"/>
        <v>52998.290835443964</v>
      </c>
      <c r="H93" s="34">
        <f>SUM(H$6:H$92)</f>
        <v>180473.34239326778</v>
      </c>
      <c r="I93" s="29">
        <f t="shared" si="12"/>
        <v>4538.8890191216678</v>
      </c>
      <c r="J93" s="30">
        <f t="shared" si="12"/>
        <v>3544.1394667155578</v>
      </c>
      <c r="K93" s="31">
        <f t="shared" si="12"/>
        <v>8083.028485837227</v>
      </c>
      <c r="L93" s="29">
        <f t="shared" si="12"/>
        <v>1004.6854983579742</v>
      </c>
      <c r="M93" s="30">
        <f t="shared" si="12"/>
        <v>500.28761083100289</v>
      </c>
      <c r="N93" s="31">
        <f t="shared" si="12"/>
        <v>1504.9731091889769</v>
      </c>
      <c r="O93" s="29">
        <f t="shared" si="12"/>
        <v>533.08604447353946</v>
      </c>
      <c r="P93" s="30">
        <f t="shared" si="12"/>
        <v>224.23060741705007</v>
      </c>
      <c r="Q93" s="31">
        <f t="shared" si="12"/>
        <v>757.31665189058924</v>
      </c>
    </row>
  </sheetData>
  <mergeCells count="7">
    <mergeCell ref="O4:Q4"/>
    <mergeCell ref="B2:Q3"/>
    <mergeCell ref="B4:B5"/>
    <mergeCell ref="F4:H4"/>
    <mergeCell ref="I4:K4"/>
    <mergeCell ref="C4:E4"/>
    <mergeCell ref="L4:N4"/>
  </mergeCells>
  <hyperlinks>
    <hyperlink ref="R1" location="Index!A1" display="Return to Index" xr:uid="{39B86969-80B5-4A2D-8115-00E41D19D5D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DDF7-4418-49B5-B386-00B4E210A4DB}">
  <sheetPr>
    <tabColor rgb="FF003469"/>
  </sheetPr>
  <dimension ref="B1:L95"/>
  <sheetViews>
    <sheetView showGridLines="0" zoomScaleNormal="100" workbookViewId="0">
      <pane xSplit="2" ySplit="5" topLeftCell="H6" activePane="bottomRight" state="frozen"/>
      <selection pane="bottomRight" activeCell="H5" sqref="H5"/>
      <selection pane="bottomLeft" activeCell="A6" sqref="A6"/>
      <selection pane="topRight" activeCell="C1" sqref="C1"/>
    </sheetView>
  </sheetViews>
  <sheetFormatPr defaultColWidth="8.7109375" defaultRowHeight="16.5"/>
  <cols>
    <col min="1" max="1" width="8.7109375" style="6"/>
    <col min="2" max="2" width="29" style="6" customWidth="1"/>
    <col min="3" max="9" width="11.7109375" style="6" customWidth="1"/>
    <col min="10" max="11" width="10.85546875" style="6" customWidth="1"/>
    <col min="12" max="12" width="16" style="6" bestFit="1" customWidth="1"/>
    <col min="13" max="16384" width="8.7109375" style="6"/>
  </cols>
  <sheetData>
    <row r="1" spans="2:12">
      <c r="K1" s="1" t="s">
        <v>21</v>
      </c>
    </row>
    <row r="2" spans="2:12" ht="14.45" customHeight="1">
      <c r="B2" s="89" t="s">
        <v>121</v>
      </c>
      <c r="C2" s="90"/>
      <c r="D2" s="90"/>
      <c r="E2" s="90"/>
      <c r="F2" s="90"/>
      <c r="G2" s="90"/>
      <c r="H2" s="90"/>
      <c r="I2" s="90"/>
      <c r="J2" s="91"/>
    </row>
    <row r="3" spans="2:12" ht="15" customHeight="1" thickBot="1">
      <c r="B3" s="92"/>
      <c r="C3" s="93"/>
      <c r="D3" s="93"/>
      <c r="E3" s="93"/>
      <c r="F3" s="93"/>
      <c r="G3" s="93"/>
      <c r="H3" s="93"/>
      <c r="I3" s="93"/>
      <c r="J3" s="94"/>
    </row>
    <row r="4" spans="2:12" ht="27.6" customHeight="1" thickBot="1">
      <c r="B4" s="95" t="s">
        <v>23</v>
      </c>
      <c r="C4" s="96" t="s">
        <v>122</v>
      </c>
      <c r="D4" s="96"/>
      <c r="E4" s="96"/>
      <c r="F4" s="96"/>
      <c r="G4" s="96"/>
      <c r="H4" s="96"/>
      <c r="I4" s="96"/>
      <c r="J4" s="96" t="s">
        <v>123</v>
      </c>
      <c r="K4" s="10"/>
    </row>
    <row r="5" spans="2:12" ht="29.45" customHeight="1" thickBot="1">
      <c r="B5" s="95"/>
      <c r="C5" s="79" t="s">
        <v>124</v>
      </c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31</v>
      </c>
      <c r="J5" s="96"/>
      <c r="K5" s="11"/>
    </row>
    <row r="6" spans="2:12" ht="15.75" customHeight="1">
      <c r="B6" s="3" t="s">
        <v>32</v>
      </c>
      <c r="C6" s="19">
        <v>7.5951916251125384</v>
      </c>
      <c r="D6" s="19">
        <v>6.9653547752497733</v>
      </c>
      <c r="E6" s="19">
        <v>3.0715763395061857</v>
      </c>
      <c r="F6" s="19">
        <v>3.0114570666495823</v>
      </c>
      <c r="G6" s="19">
        <v>5.846709496335702</v>
      </c>
      <c r="H6" s="19">
        <v>20.123613255094611</v>
      </c>
      <c r="I6" s="19">
        <f>SUM(C6:H6)</f>
        <v>46.613902557948393</v>
      </c>
      <c r="J6" s="17">
        <f>I6/I$93</f>
        <v>3.1640992301747582E-3</v>
      </c>
      <c r="K6" s="12"/>
      <c r="L6" s="16"/>
    </row>
    <row r="7" spans="2:12" ht="15.75" customHeight="1">
      <c r="B7" s="4" t="s">
        <v>33</v>
      </c>
      <c r="C7" s="19">
        <v>43.001351151327945</v>
      </c>
      <c r="D7" s="19">
        <v>125.48423852611521</v>
      </c>
      <c r="E7" s="19">
        <v>56.952297520669866</v>
      </c>
      <c r="F7" s="19">
        <v>98.84881311775294</v>
      </c>
      <c r="G7" s="19">
        <v>61.992982413989807</v>
      </c>
      <c r="H7" s="19">
        <v>20.699649798239719</v>
      </c>
      <c r="I7" s="19">
        <f>SUM(C7:H7)</f>
        <v>406.97933252809548</v>
      </c>
      <c r="J7" s="26">
        <f t="shared" ref="J7:J70" si="0">I7/I$93</f>
        <v>2.7625298936263535E-2</v>
      </c>
      <c r="K7" s="12"/>
      <c r="L7" s="16"/>
    </row>
    <row r="8" spans="2:12" ht="15.75" customHeight="1">
      <c r="B8" s="4" t="s">
        <v>34</v>
      </c>
      <c r="C8" s="19">
        <v>24.026038573896738</v>
      </c>
      <c r="D8" s="19">
        <v>18.927731465698347</v>
      </c>
      <c r="E8" s="19">
        <v>9.5778517391783353</v>
      </c>
      <c r="F8" s="19">
        <v>12.319705659341091</v>
      </c>
      <c r="G8" s="19">
        <v>11.061084712333285</v>
      </c>
      <c r="H8" s="19">
        <v>16.433265329350725</v>
      </c>
      <c r="I8" s="19">
        <f>SUM(C8:H8)</f>
        <v>92.345677479798525</v>
      </c>
      <c r="J8" s="26">
        <f t="shared" si="0"/>
        <v>6.2683206294636652E-3</v>
      </c>
      <c r="K8" s="12"/>
      <c r="L8" s="16"/>
    </row>
    <row r="9" spans="2:12" ht="15.75" customHeight="1">
      <c r="B9" s="5" t="s">
        <v>35</v>
      </c>
      <c r="C9" s="20">
        <v>45.386542039272449</v>
      </c>
      <c r="D9" s="20">
        <v>33.747687331422846</v>
      </c>
      <c r="E9" s="20">
        <v>14.37707722416673</v>
      </c>
      <c r="F9" s="20">
        <v>25.686589325375312</v>
      </c>
      <c r="G9" s="20">
        <v>19.370501227338632</v>
      </c>
      <c r="H9" s="20">
        <v>11.308316798440309</v>
      </c>
      <c r="I9" s="20">
        <f>SUM(C9:H9)</f>
        <v>149.87671394601625</v>
      </c>
      <c r="J9" s="27">
        <f t="shared" si="0"/>
        <v>1.0173462619401512E-2</v>
      </c>
      <c r="K9" s="12"/>
      <c r="L9" s="16"/>
    </row>
    <row r="10" spans="2:12" ht="15.75" customHeight="1">
      <c r="B10" s="5" t="s">
        <v>36</v>
      </c>
      <c r="C10" s="20">
        <v>4.9849175445793481</v>
      </c>
      <c r="D10" s="20">
        <v>10.747867829454766</v>
      </c>
      <c r="E10" s="20">
        <v>3.9506820135820564</v>
      </c>
      <c r="F10" s="20">
        <v>6.9688830386937308</v>
      </c>
      <c r="G10" s="20">
        <v>8.4330749250950099</v>
      </c>
      <c r="H10" s="20">
        <v>3.5682881271739397</v>
      </c>
      <c r="I10" s="20">
        <f t="shared" ref="I10:I11" si="1">SUM(C10:H10)</f>
        <v>38.653713478578851</v>
      </c>
      <c r="J10" s="27">
        <f t="shared" si="0"/>
        <v>2.623770556625756E-3</v>
      </c>
      <c r="K10" s="12"/>
      <c r="L10" s="16"/>
    </row>
    <row r="11" spans="2:12" ht="15.75" customHeight="1">
      <c r="B11" s="5" t="s">
        <v>37</v>
      </c>
      <c r="C11" s="20">
        <v>0.90809661382656537</v>
      </c>
      <c r="D11" s="20">
        <v>1.1841341255602109</v>
      </c>
      <c r="E11" s="20">
        <v>0.59152630714917087</v>
      </c>
      <c r="F11" s="20">
        <v>0.47642000989129341</v>
      </c>
      <c r="G11" s="20">
        <v>1.2068459991408313</v>
      </c>
      <c r="H11" s="20">
        <v>1.5264232323263363</v>
      </c>
      <c r="I11" s="20">
        <f t="shared" si="1"/>
        <v>5.8934462878944087</v>
      </c>
      <c r="J11" s="27">
        <f t="shared" si="0"/>
        <v>4.0004049949307033E-4</v>
      </c>
      <c r="K11" s="12"/>
      <c r="L11" s="16"/>
    </row>
    <row r="12" spans="2:12" ht="15.75" customHeight="1">
      <c r="B12" s="4" t="s">
        <v>38</v>
      </c>
      <c r="C12" s="19">
        <v>34.317427003902544</v>
      </c>
      <c r="D12" s="19">
        <v>48.783191327094002</v>
      </c>
      <c r="E12" s="19">
        <v>17.182667999419333</v>
      </c>
      <c r="F12" s="19">
        <v>27.381303007283094</v>
      </c>
      <c r="G12" s="19">
        <v>20.246626185342834</v>
      </c>
      <c r="H12" s="19">
        <v>8.7905839513289017</v>
      </c>
      <c r="I12" s="19">
        <f t="shared" ref="I12:I75" si="2">SUM(C12:H12)</f>
        <v>156.70179947437072</v>
      </c>
      <c r="J12" s="26">
        <f t="shared" si="0"/>
        <v>1.0636741741746975E-2</v>
      </c>
      <c r="K12" s="12"/>
      <c r="L12" s="16"/>
    </row>
    <row r="13" spans="2:12" ht="15.75" customHeight="1">
      <c r="B13" s="4" t="s">
        <v>39</v>
      </c>
      <c r="C13" s="19">
        <v>9.4765564939860809</v>
      </c>
      <c r="D13" s="19">
        <v>11.380894430431852</v>
      </c>
      <c r="E13" s="19">
        <v>5.0063441471945564</v>
      </c>
      <c r="F13" s="19">
        <v>7.9977475171357169</v>
      </c>
      <c r="G13" s="19">
        <v>6.9650886671013881</v>
      </c>
      <c r="H13" s="19">
        <v>2.3692618730707031</v>
      </c>
      <c r="I13" s="19">
        <f t="shared" si="2"/>
        <v>43.195893128920304</v>
      </c>
      <c r="J13" s="26">
        <f t="shared" si="0"/>
        <v>2.9320885979460319E-3</v>
      </c>
      <c r="K13" s="12"/>
      <c r="L13" s="16"/>
    </row>
    <row r="14" spans="2:12" ht="15.75" customHeight="1">
      <c r="B14" s="4" t="s">
        <v>40</v>
      </c>
      <c r="C14" s="19">
        <v>17.522219393663161</v>
      </c>
      <c r="D14" s="19">
        <v>19.864180547496701</v>
      </c>
      <c r="E14" s="19">
        <v>10.156911650229159</v>
      </c>
      <c r="F14" s="19">
        <v>12.313843304357279</v>
      </c>
      <c r="G14" s="19">
        <v>14.552196428655222</v>
      </c>
      <c r="H14" s="19">
        <v>6.7413914434378226</v>
      </c>
      <c r="I14" s="19">
        <f t="shared" si="2"/>
        <v>81.150742767839347</v>
      </c>
      <c r="J14" s="26">
        <f t="shared" si="0"/>
        <v>5.5084210638795183E-3</v>
      </c>
      <c r="K14" s="12"/>
      <c r="L14" s="16"/>
    </row>
    <row r="15" spans="2:12" ht="15.75" customHeight="1">
      <c r="B15" s="5" t="s">
        <v>41</v>
      </c>
      <c r="C15" s="20">
        <v>14.212002782900383</v>
      </c>
      <c r="D15" s="20">
        <v>38.042755187154292</v>
      </c>
      <c r="E15" s="20">
        <v>26.16415762082066</v>
      </c>
      <c r="F15" s="20">
        <v>21.118417383505328</v>
      </c>
      <c r="G15" s="20">
        <v>17.973088278833284</v>
      </c>
      <c r="H15" s="20">
        <v>6.4935061848864599</v>
      </c>
      <c r="I15" s="20">
        <f t="shared" si="2"/>
        <v>124.00392743810042</v>
      </c>
      <c r="J15" s="27">
        <f t="shared" si="0"/>
        <v>8.4172469974547644E-3</v>
      </c>
      <c r="K15" s="12"/>
      <c r="L15" s="16"/>
    </row>
    <row r="16" spans="2:12" ht="15.75" customHeight="1">
      <c r="B16" s="5" t="s">
        <v>42</v>
      </c>
      <c r="C16" s="20">
        <v>100.50251739436573</v>
      </c>
      <c r="D16" s="20">
        <v>34.507194791884736</v>
      </c>
      <c r="E16" s="20">
        <v>22.559072789096426</v>
      </c>
      <c r="F16" s="20">
        <v>18.759286466860821</v>
      </c>
      <c r="G16" s="20">
        <v>18.435885569557367</v>
      </c>
      <c r="H16" s="20">
        <v>33.776491687086931</v>
      </c>
      <c r="I16" s="20">
        <f t="shared" si="2"/>
        <v>228.540448698852</v>
      </c>
      <c r="J16" s="27">
        <f t="shared" si="0"/>
        <v>1.5513068378964281E-2</v>
      </c>
      <c r="K16" s="12"/>
      <c r="L16" s="16"/>
    </row>
    <row r="17" spans="2:12" ht="15.75" customHeight="1">
      <c r="B17" s="5" t="s">
        <v>43</v>
      </c>
      <c r="C17" s="20">
        <v>2.9454685136400407</v>
      </c>
      <c r="D17" s="20">
        <v>3.6991492197423868</v>
      </c>
      <c r="E17" s="20">
        <v>1.4600410659263117</v>
      </c>
      <c r="F17" s="20">
        <v>3.5582278779318672</v>
      </c>
      <c r="G17" s="20">
        <v>1.851302471829378</v>
      </c>
      <c r="H17" s="20">
        <v>1.1885042723653534</v>
      </c>
      <c r="I17" s="20">
        <f t="shared" si="2"/>
        <v>14.702693421435338</v>
      </c>
      <c r="J17" s="27">
        <f t="shared" si="0"/>
        <v>9.9800227793470867E-4</v>
      </c>
      <c r="K17" s="12"/>
      <c r="L17" s="16"/>
    </row>
    <row r="18" spans="2:12" ht="15.75" customHeight="1">
      <c r="B18" s="4" t="s">
        <v>44</v>
      </c>
      <c r="C18" s="19">
        <v>3.3535930749313057</v>
      </c>
      <c r="D18" s="19">
        <v>13.996591445285587</v>
      </c>
      <c r="E18" s="19">
        <v>6.6295274811635148</v>
      </c>
      <c r="F18" s="19">
        <v>4.1263345738724642</v>
      </c>
      <c r="G18" s="19">
        <v>13.965814133429101</v>
      </c>
      <c r="H18" s="19">
        <v>5.9572368204137041</v>
      </c>
      <c r="I18" s="19">
        <f t="shared" si="2"/>
        <v>48.029097529095672</v>
      </c>
      <c r="J18" s="26">
        <f t="shared" si="0"/>
        <v>3.2601610716648088E-3</v>
      </c>
      <c r="K18" s="12"/>
      <c r="L18" s="16"/>
    </row>
    <row r="19" spans="2:12" ht="15.75" customHeight="1">
      <c r="B19" s="4" t="s">
        <v>45</v>
      </c>
      <c r="C19" s="19">
        <v>14.932891604016781</v>
      </c>
      <c r="D19" s="19">
        <v>20.942131669117948</v>
      </c>
      <c r="E19" s="19">
        <v>8.4390001386370663</v>
      </c>
      <c r="F19" s="19">
        <v>16.997690680948249</v>
      </c>
      <c r="G19" s="19">
        <v>11.542691917258137</v>
      </c>
      <c r="H19" s="19">
        <v>5.2368201547019986</v>
      </c>
      <c r="I19" s="19">
        <f t="shared" si="2"/>
        <v>78.091226164680194</v>
      </c>
      <c r="J19" s="26">
        <f t="shared" si="0"/>
        <v>5.3007445210985693E-3</v>
      </c>
      <c r="K19" s="12"/>
      <c r="L19" s="16"/>
    </row>
    <row r="20" spans="2:12" ht="15.75" customHeight="1">
      <c r="B20" s="4" t="s">
        <v>46</v>
      </c>
      <c r="C20" s="19">
        <v>2.0084457789442802</v>
      </c>
      <c r="D20" s="19">
        <v>1.822699138037422</v>
      </c>
      <c r="E20" s="19">
        <v>0.57427156123227396</v>
      </c>
      <c r="F20" s="19">
        <v>0.63402849380085835</v>
      </c>
      <c r="G20" s="19">
        <v>2.3073553811608414</v>
      </c>
      <c r="H20" s="19">
        <v>2.9506546354632901</v>
      </c>
      <c r="I20" s="19">
        <f t="shared" si="2"/>
        <v>10.297454988638965</v>
      </c>
      <c r="J20" s="26">
        <f t="shared" si="0"/>
        <v>6.989796523002343E-4</v>
      </c>
      <c r="K20" s="12"/>
      <c r="L20" s="16"/>
    </row>
    <row r="21" spans="2:12" ht="15.75" customHeight="1">
      <c r="B21" s="5" t="s">
        <v>47</v>
      </c>
      <c r="C21" s="20">
        <v>75.925024691287391</v>
      </c>
      <c r="D21" s="20">
        <v>24.569473114565799</v>
      </c>
      <c r="E21" s="20">
        <v>29.329022913613095</v>
      </c>
      <c r="F21" s="20">
        <v>20.182952430254232</v>
      </c>
      <c r="G21" s="20">
        <v>12.808169281412489</v>
      </c>
      <c r="H21" s="20">
        <v>26.97169669379198</v>
      </c>
      <c r="I21" s="20">
        <f t="shared" si="2"/>
        <v>189.78633912492498</v>
      </c>
      <c r="J21" s="27">
        <f t="shared" si="0"/>
        <v>1.288248304840689E-2</v>
      </c>
      <c r="K21" s="12"/>
      <c r="L21" s="16"/>
    </row>
    <row r="22" spans="2:12" ht="15.75" customHeight="1">
      <c r="B22" s="5" t="s">
        <v>48</v>
      </c>
      <c r="C22" s="20">
        <v>2.3326710823955694</v>
      </c>
      <c r="D22" s="20">
        <v>2.8519495979200227</v>
      </c>
      <c r="E22" s="20">
        <v>1.5430803169072664</v>
      </c>
      <c r="F22" s="20">
        <v>1.7034618298289714</v>
      </c>
      <c r="G22" s="20">
        <v>2.7792305759243709</v>
      </c>
      <c r="H22" s="20">
        <v>1.4637230844526148</v>
      </c>
      <c r="I22" s="20">
        <f t="shared" si="2"/>
        <v>12.674116487428817</v>
      </c>
      <c r="J22" s="27">
        <f t="shared" si="0"/>
        <v>8.6030475931864864E-4</v>
      </c>
      <c r="K22" s="12"/>
      <c r="L22" s="16"/>
    </row>
    <row r="23" spans="2:12" ht="15.75" customHeight="1">
      <c r="B23" s="5" t="s">
        <v>49</v>
      </c>
      <c r="C23" s="20">
        <v>104.03304149414883</v>
      </c>
      <c r="D23" s="20">
        <v>60.322318151670935</v>
      </c>
      <c r="E23" s="20">
        <v>29.291301931361357</v>
      </c>
      <c r="F23" s="20">
        <v>38.302970807715624</v>
      </c>
      <c r="G23" s="20">
        <v>31.018204702580416</v>
      </c>
      <c r="H23" s="20">
        <v>46.13397912548691</v>
      </c>
      <c r="I23" s="20">
        <f t="shared" si="2"/>
        <v>309.10181621296408</v>
      </c>
      <c r="J23" s="27">
        <f t="shared" si="0"/>
        <v>2.098148331410819E-2</v>
      </c>
      <c r="K23" s="12"/>
      <c r="L23" s="16"/>
    </row>
    <row r="24" spans="2:12" ht="15.75" customHeight="1">
      <c r="B24" s="4" t="s">
        <v>50</v>
      </c>
      <c r="C24" s="19">
        <v>158.4327271001078</v>
      </c>
      <c r="D24" s="19">
        <v>239.6541688210462</v>
      </c>
      <c r="E24" s="19">
        <v>145.41289361417361</v>
      </c>
      <c r="F24" s="19">
        <v>173.26066417959149</v>
      </c>
      <c r="G24" s="19">
        <v>117.41068800678883</v>
      </c>
      <c r="H24" s="19">
        <v>25.16966223948647</v>
      </c>
      <c r="I24" s="19">
        <f t="shared" si="2"/>
        <v>859.34080396119441</v>
      </c>
      <c r="J24" s="26">
        <f t="shared" si="0"/>
        <v>5.8331086372594106E-2</v>
      </c>
      <c r="K24" s="12"/>
      <c r="L24" s="16"/>
    </row>
    <row r="25" spans="2:12" ht="15.75" customHeight="1">
      <c r="B25" s="4" t="s">
        <v>51</v>
      </c>
      <c r="C25" s="19">
        <v>0.94233645072599892</v>
      </c>
      <c r="D25" s="19">
        <v>1.5994374598307439</v>
      </c>
      <c r="E25" s="19">
        <v>1.3623783811678098</v>
      </c>
      <c r="F25" s="19">
        <v>0.84667097921532497</v>
      </c>
      <c r="G25" s="19">
        <v>0.36775959700660121</v>
      </c>
      <c r="H25" s="19">
        <v>1.6269620591406067</v>
      </c>
      <c r="I25" s="19">
        <f t="shared" si="2"/>
        <v>6.745544927087086</v>
      </c>
      <c r="J25" s="26">
        <f t="shared" si="0"/>
        <v>4.5787999587402242E-4</v>
      </c>
      <c r="K25" s="12"/>
      <c r="L25" s="16"/>
    </row>
    <row r="26" spans="2:12" ht="15.75" customHeight="1">
      <c r="B26" s="4" t="s">
        <v>52</v>
      </c>
      <c r="C26" s="19">
        <v>44.239863335703532</v>
      </c>
      <c r="D26" s="19">
        <v>27.904459733041623</v>
      </c>
      <c r="E26" s="19">
        <v>13.630138937961188</v>
      </c>
      <c r="F26" s="19">
        <v>25.712923797285249</v>
      </c>
      <c r="G26" s="19">
        <v>17.7376342222246</v>
      </c>
      <c r="H26" s="19">
        <v>15.291210522530109</v>
      </c>
      <c r="I26" s="19">
        <f t="shared" si="2"/>
        <v>144.51623054874634</v>
      </c>
      <c r="J26" s="26">
        <f t="shared" si="0"/>
        <v>9.809599040942682E-3</v>
      </c>
      <c r="K26" s="12"/>
      <c r="L26" s="16"/>
    </row>
    <row r="27" spans="2:12" ht="15.75" customHeight="1">
      <c r="B27" s="5" t="s">
        <v>53</v>
      </c>
      <c r="C27" s="20">
        <v>2.1002486550025519</v>
      </c>
      <c r="D27" s="20">
        <v>2.8865714227306078</v>
      </c>
      <c r="E27" s="20">
        <v>0.91164020886807662</v>
      </c>
      <c r="F27" s="20">
        <v>1.0585291595164683</v>
      </c>
      <c r="G27" s="20">
        <v>3.0227809129729666</v>
      </c>
      <c r="H27" s="20">
        <v>1.8285981901289223</v>
      </c>
      <c r="I27" s="20">
        <f t="shared" si="2"/>
        <v>11.808368549219594</v>
      </c>
      <c r="J27" s="27">
        <f t="shared" si="0"/>
        <v>8.0153876388611015E-4</v>
      </c>
      <c r="K27" s="12"/>
      <c r="L27" s="16"/>
    </row>
    <row r="28" spans="2:12" ht="15.75" customHeight="1">
      <c r="B28" s="5" t="s">
        <v>54</v>
      </c>
      <c r="C28" s="20">
        <v>3.6788416102339681</v>
      </c>
      <c r="D28" s="20">
        <v>3.8562899266985156</v>
      </c>
      <c r="E28" s="20">
        <v>2.4391820717316492</v>
      </c>
      <c r="F28" s="20">
        <v>2.2605736896063768</v>
      </c>
      <c r="G28" s="20">
        <v>1.2626843355854305</v>
      </c>
      <c r="H28" s="20">
        <v>2.7005499974533991</v>
      </c>
      <c r="I28" s="20">
        <f t="shared" si="2"/>
        <v>16.198121631309338</v>
      </c>
      <c r="J28" s="27">
        <f t="shared" si="0"/>
        <v>1.0995102613472047E-3</v>
      </c>
      <c r="K28" s="12"/>
      <c r="L28" s="16"/>
    </row>
    <row r="29" spans="2:12" ht="15.75" customHeight="1">
      <c r="B29" s="5" t="s">
        <v>55</v>
      </c>
      <c r="C29" s="20">
        <v>16.131596936440104</v>
      </c>
      <c r="D29" s="20">
        <v>18.705553137309305</v>
      </c>
      <c r="E29" s="20">
        <v>9.0078937582878034</v>
      </c>
      <c r="F29" s="20">
        <v>12.563443632501675</v>
      </c>
      <c r="G29" s="20">
        <v>14.962596808418224</v>
      </c>
      <c r="H29" s="20">
        <v>3.3128809272520714</v>
      </c>
      <c r="I29" s="20">
        <f t="shared" si="2"/>
        <v>74.683965200209187</v>
      </c>
      <c r="J29" s="27">
        <f t="shared" si="0"/>
        <v>5.0694634825439264E-3</v>
      </c>
      <c r="K29" s="18"/>
      <c r="L29" s="16"/>
    </row>
    <row r="30" spans="2:12" ht="15.75" customHeight="1">
      <c r="B30" s="4" t="s">
        <v>56</v>
      </c>
      <c r="C30" s="19">
        <v>32.839454490312036</v>
      </c>
      <c r="D30" s="19">
        <v>28.58233679605247</v>
      </c>
      <c r="E30" s="19">
        <v>17.084375957800916</v>
      </c>
      <c r="F30" s="19">
        <v>18.558090505903039</v>
      </c>
      <c r="G30" s="19">
        <v>18.811450068344538</v>
      </c>
      <c r="H30" s="19">
        <v>4.091915121425278</v>
      </c>
      <c r="I30" s="19">
        <f t="shared" si="2"/>
        <v>119.96762293983828</v>
      </c>
      <c r="J30" s="26">
        <f t="shared" si="0"/>
        <v>8.1432671919702219E-3</v>
      </c>
      <c r="K30" s="12"/>
      <c r="L30" s="16"/>
    </row>
    <row r="31" spans="2:12" ht="15.75" customHeight="1">
      <c r="B31" s="4" t="s">
        <v>57</v>
      </c>
      <c r="C31" s="19">
        <v>0.5885498057573415</v>
      </c>
      <c r="D31" s="19">
        <v>0.72262017771119413</v>
      </c>
      <c r="E31" s="19">
        <v>0.58421161953494138</v>
      </c>
      <c r="F31" s="19">
        <v>0.41248707332174273</v>
      </c>
      <c r="G31" s="19">
        <v>2.1975265942565705</v>
      </c>
      <c r="H31" s="19">
        <v>1.5330318709076403</v>
      </c>
      <c r="I31" s="19">
        <f t="shared" si="2"/>
        <v>6.0384271414894304</v>
      </c>
      <c r="J31" s="26">
        <f t="shared" si="0"/>
        <v>4.0988163662334623E-4</v>
      </c>
      <c r="K31" s="12"/>
      <c r="L31" s="16"/>
    </row>
    <row r="32" spans="2:12" ht="15.75" customHeight="1">
      <c r="B32" s="4" t="s">
        <v>58</v>
      </c>
      <c r="C32" s="19">
        <v>1415.0461634589797</v>
      </c>
      <c r="D32" s="19">
        <v>1245.4289326918508</v>
      </c>
      <c r="E32" s="19">
        <v>689.16711981787773</v>
      </c>
      <c r="F32" s="19">
        <v>699.05987982539591</v>
      </c>
      <c r="G32" s="19">
        <v>1343.9952690484283</v>
      </c>
      <c r="H32" s="19">
        <v>156.79870285809145</v>
      </c>
      <c r="I32" s="19">
        <f t="shared" si="2"/>
        <v>5549.4960677006238</v>
      </c>
      <c r="J32" s="26">
        <f t="shared" si="0"/>
        <v>0.37669354574722863</v>
      </c>
      <c r="K32" s="12"/>
      <c r="L32" s="16"/>
    </row>
    <row r="33" spans="2:12" ht="15.75" customHeight="1">
      <c r="B33" s="5" t="s">
        <v>59</v>
      </c>
      <c r="C33" s="20">
        <v>3.1060778838444416</v>
      </c>
      <c r="D33" s="20">
        <v>3.6669916369648656</v>
      </c>
      <c r="E33" s="20">
        <v>2.5042303539013431</v>
      </c>
      <c r="F33" s="20">
        <v>1.2251912147581756</v>
      </c>
      <c r="G33" s="20">
        <v>4.0258390633672061</v>
      </c>
      <c r="H33" s="20">
        <v>2.0511428201090509</v>
      </c>
      <c r="I33" s="20">
        <f t="shared" si="2"/>
        <v>16.579472972945084</v>
      </c>
      <c r="J33" s="27">
        <f t="shared" si="0"/>
        <v>1.1253959611123283E-3</v>
      </c>
      <c r="K33" s="12"/>
      <c r="L33" s="16"/>
    </row>
    <row r="34" spans="2:12" ht="15.75" customHeight="1">
      <c r="B34" s="5" t="s">
        <v>60</v>
      </c>
      <c r="C34" s="20">
        <v>11.906335456608096</v>
      </c>
      <c r="D34" s="20">
        <v>9.3447240897457373</v>
      </c>
      <c r="E34" s="20">
        <v>3.7767821069334229</v>
      </c>
      <c r="F34" s="20">
        <v>5.4328943159870953</v>
      </c>
      <c r="G34" s="20">
        <v>4.9790077653824341</v>
      </c>
      <c r="H34" s="20">
        <v>17.236156946843636</v>
      </c>
      <c r="I34" s="20">
        <f t="shared" si="2"/>
        <v>52.675900681500423</v>
      </c>
      <c r="J34" s="27">
        <f t="shared" si="0"/>
        <v>3.5755808385255525E-3</v>
      </c>
      <c r="K34" s="12"/>
      <c r="L34" s="16"/>
    </row>
    <row r="35" spans="2:12" ht="15.75" customHeight="1">
      <c r="B35" s="5" t="s">
        <v>61</v>
      </c>
      <c r="C35" s="20">
        <v>3.2603740486246791</v>
      </c>
      <c r="D35" s="20">
        <v>10.496058128311246</v>
      </c>
      <c r="E35" s="20">
        <v>2.0299323341154478</v>
      </c>
      <c r="F35" s="20">
        <v>12.930710340733</v>
      </c>
      <c r="G35" s="20">
        <v>6.8933574083919495</v>
      </c>
      <c r="H35" s="20">
        <v>4.4642152662634755</v>
      </c>
      <c r="I35" s="20">
        <f t="shared" si="2"/>
        <v>40.074647526439797</v>
      </c>
      <c r="J35" s="27">
        <f t="shared" si="0"/>
        <v>2.7202219601823821E-3</v>
      </c>
      <c r="K35" s="12"/>
      <c r="L35" s="16"/>
    </row>
    <row r="36" spans="2:12" ht="15.75" customHeight="1">
      <c r="B36" s="4" t="s">
        <v>62</v>
      </c>
      <c r="C36" s="19">
        <v>37.765238046846832</v>
      </c>
      <c r="D36" s="19">
        <v>24.218630430227119</v>
      </c>
      <c r="E36" s="19">
        <v>10.82754114032045</v>
      </c>
      <c r="F36" s="19">
        <v>19.544675091093964</v>
      </c>
      <c r="G36" s="19">
        <v>13.453242638970364</v>
      </c>
      <c r="H36" s="19">
        <v>24.154505534250081</v>
      </c>
      <c r="I36" s="19">
        <f t="shared" si="2"/>
        <v>129.96383288170881</v>
      </c>
      <c r="J36" s="26">
        <f t="shared" si="0"/>
        <v>8.821798669621508E-3</v>
      </c>
      <c r="K36" s="12"/>
      <c r="L36" s="16"/>
    </row>
    <row r="37" spans="2:12" ht="15.75" customHeight="1">
      <c r="B37" s="4" t="s">
        <v>63</v>
      </c>
      <c r="C37" s="19">
        <v>3.6339882385781843</v>
      </c>
      <c r="D37" s="19">
        <v>3.9379935851087922</v>
      </c>
      <c r="E37" s="19">
        <v>1.7770503484404374</v>
      </c>
      <c r="F37" s="19">
        <v>1.7316942547390599</v>
      </c>
      <c r="G37" s="19">
        <v>3.3132498855177999</v>
      </c>
      <c r="H37" s="19">
        <v>1.219992085348039</v>
      </c>
      <c r="I37" s="19">
        <f t="shared" si="2"/>
        <v>15.613968397732313</v>
      </c>
      <c r="J37" s="26">
        <f t="shared" si="0"/>
        <v>1.0598585974607192E-3</v>
      </c>
      <c r="K37" s="12"/>
      <c r="L37" s="16"/>
    </row>
    <row r="38" spans="2:12" ht="15.75" customHeight="1">
      <c r="B38" s="4" t="s">
        <v>64</v>
      </c>
      <c r="C38" s="19">
        <v>1.6840031956158183</v>
      </c>
      <c r="D38" s="19">
        <v>2.8679459492742794</v>
      </c>
      <c r="E38" s="19">
        <v>1.2600124679002103</v>
      </c>
      <c r="F38" s="19">
        <v>1.0190871556925654</v>
      </c>
      <c r="G38" s="19">
        <v>2.676593554290315</v>
      </c>
      <c r="H38" s="19">
        <v>3.6394330698771276</v>
      </c>
      <c r="I38" s="19">
        <f t="shared" si="2"/>
        <v>13.147075392650315</v>
      </c>
      <c r="J38" s="26">
        <f t="shared" si="0"/>
        <v>8.9240867737303735E-4</v>
      </c>
      <c r="K38" s="12"/>
      <c r="L38" s="16"/>
    </row>
    <row r="39" spans="2:12" ht="15.75" customHeight="1">
      <c r="B39" s="5" t="s">
        <v>65</v>
      </c>
      <c r="C39" s="20">
        <v>21.242755185113612</v>
      </c>
      <c r="D39" s="20">
        <v>20.687595352449673</v>
      </c>
      <c r="E39" s="20">
        <v>8.2443689702469864</v>
      </c>
      <c r="F39" s="20">
        <v>15.37388475618576</v>
      </c>
      <c r="G39" s="20">
        <v>9.2727118620712439</v>
      </c>
      <c r="H39" s="20">
        <v>8.6858757301602409</v>
      </c>
      <c r="I39" s="20">
        <f t="shared" si="2"/>
        <v>83.507191856227507</v>
      </c>
      <c r="J39" s="27">
        <f t="shared" si="0"/>
        <v>5.6683741752339258E-3</v>
      </c>
      <c r="K39" s="12"/>
      <c r="L39" s="16"/>
    </row>
    <row r="40" spans="2:12" ht="15.75" customHeight="1">
      <c r="B40" s="5" t="s">
        <v>66</v>
      </c>
      <c r="C40" s="20">
        <v>0.77184848247441595</v>
      </c>
      <c r="D40" s="20">
        <v>0.82506523858367031</v>
      </c>
      <c r="E40" s="20">
        <v>0.54438023745850472</v>
      </c>
      <c r="F40" s="20">
        <v>0.95556537269191599</v>
      </c>
      <c r="G40" s="20">
        <v>1.4204989344180343</v>
      </c>
      <c r="H40" s="20">
        <v>1.3349133896042094</v>
      </c>
      <c r="I40" s="20">
        <f t="shared" si="2"/>
        <v>5.8522716552307505</v>
      </c>
      <c r="J40" s="27">
        <f t="shared" si="0"/>
        <v>3.9724561178007848E-4</v>
      </c>
      <c r="K40" s="12"/>
      <c r="L40" s="16"/>
    </row>
    <row r="41" spans="2:12" ht="15.75" customHeight="1">
      <c r="B41" s="5" t="s">
        <v>67</v>
      </c>
      <c r="C41" s="20">
        <v>18.681043505434193</v>
      </c>
      <c r="D41" s="20">
        <v>15.254355015499549</v>
      </c>
      <c r="E41" s="20">
        <v>7.2739149476734815</v>
      </c>
      <c r="F41" s="20">
        <v>8.1492419138862768</v>
      </c>
      <c r="G41" s="20">
        <v>9.6402726982471023</v>
      </c>
      <c r="H41" s="20">
        <v>3.8634445747622292</v>
      </c>
      <c r="I41" s="20">
        <f t="shared" si="2"/>
        <v>62.862272655502835</v>
      </c>
      <c r="J41" s="27">
        <f t="shared" si="0"/>
        <v>4.2670203008436224E-3</v>
      </c>
      <c r="K41" s="12"/>
      <c r="L41" s="16"/>
    </row>
    <row r="42" spans="2:12" ht="15.75" customHeight="1">
      <c r="B42" s="4" t="s">
        <v>68</v>
      </c>
      <c r="C42" s="19">
        <v>0</v>
      </c>
      <c r="D42" s="19">
        <v>0.64173174916221698</v>
      </c>
      <c r="E42" s="19">
        <v>0.30778572825485012</v>
      </c>
      <c r="F42" s="19">
        <v>1.280927030556364E-2</v>
      </c>
      <c r="G42" s="19">
        <v>0.69218464156965553</v>
      </c>
      <c r="H42" s="19">
        <v>1.4056486916259834</v>
      </c>
      <c r="I42" s="19">
        <f t="shared" si="2"/>
        <v>3.0601600809182696</v>
      </c>
      <c r="J42" s="26">
        <f t="shared" si="0"/>
        <v>2.0772022132684492E-4</v>
      </c>
      <c r="K42" s="12"/>
      <c r="L42" s="16"/>
    </row>
    <row r="43" spans="2:12" ht="15.75" customHeight="1">
      <c r="B43" s="4" t="s">
        <v>69</v>
      </c>
      <c r="C43" s="19">
        <v>41.058206432248532</v>
      </c>
      <c r="D43" s="19">
        <v>18.337843812615855</v>
      </c>
      <c r="E43" s="19">
        <v>9.9643469878700444</v>
      </c>
      <c r="F43" s="19">
        <v>9.4836503448210561</v>
      </c>
      <c r="G43" s="19">
        <v>9.6356289652718825</v>
      </c>
      <c r="H43" s="19">
        <v>7.6553638031904159</v>
      </c>
      <c r="I43" s="19">
        <f t="shared" si="2"/>
        <v>96.135040346017774</v>
      </c>
      <c r="J43" s="26">
        <f t="shared" si="0"/>
        <v>6.525538314958927E-3</v>
      </c>
      <c r="K43" s="12"/>
      <c r="L43" s="16"/>
    </row>
    <row r="44" spans="2:12" ht="15.75" customHeight="1">
      <c r="B44" s="4" t="s">
        <v>70</v>
      </c>
      <c r="C44" s="19">
        <v>27.154036100789693</v>
      </c>
      <c r="D44" s="19">
        <v>9.8142273464165779</v>
      </c>
      <c r="E44" s="19">
        <v>5.7270761785604432</v>
      </c>
      <c r="F44" s="19">
        <v>5.4127312714233717</v>
      </c>
      <c r="G44" s="19">
        <v>3.9568016707214384</v>
      </c>
      <c r="H44" s="19">
        <v>4.1885168984755179</v>
      </c>
      <c r="I44" s="19">
        <f t="shared" si="2"/>
        <v>56.253389466387048</v>
      </c>
      <c r="J44" s="26">
        <f t="shared" si="0"/>
        <v>3.818416749896557E-3</v>
      </c>
      <c r="K44" s="12"/>
      <c r="L44" s="16"/>
    </row>
    <row r="45" spans="2:12" ht="15.75" customHeight="1">
      <c r="B45" s="5" t="s">
        <v>71</v>
      </c>
      <c r="C45" s="20">
        <v>1.5769759071045359</v>
      </c>
      <c r="D45" s="20">
        <v>3.1239076922370024</v>
      </c>
      <c r="E45" s="20">
        <v>2.933633698605453</v>
      </c>
      <c r="F45" s="20">
        <v>0.90849246429629837</v>
      </c>
      <c r="G45" s="20">
        <v>4.3529230214925558</v>
      </c>
      <c r="H45" s="20">
        <v>5.2985733794850667</v>
      </c>
      <c r="I45" s="20">
        <f t="shared" si="2"/>
        <v>18.194506163220915</v>
      </c>
      <c r="J45" s="27">
        <f t="shared" si="0"/>
        <v>1.2350225959495585E-3</v>
      </c>
      <c r="K45" s="12"/>
      <c r="L45" s="16"/>
    </row>
    <row r="46" spans="2:12" ht="15.75" customHeight="1">
      <c r="B46" s="5" t="s">
        <v>72</v>
      </c>
      <c r="C46" s="20">
        <v>0.24900385944159634</v>
      </c>
      <c r="D46" s="20">
        <v>0.56796398814202065</v>
      </c>
      <c r="E46" s="20">
        <v>0.34329868142961745</v>
      </c>
      <c r="F46" s="20">
        <v>0.17564867171974707</v>
      </c>
      <c r="G46" s="20">
        <v>1.3730355214869765</v>
      </c>
      <c r="H46" s="20">
        <v>1.338402429938768</v>
      </c>
      <c r="I46" s="20">
        <f t="shared" si="2"/>
        <v>4.0473531521587258</v>
      </c>
      <c r="J46" s="27">
        <f t="shared" si="0"/>
        <v>2.7472977567305495E-4</v>
      </c>
      <c r="K46" s="12"/>
      <c r="L46" s="16"/>
    </row>
    <row r="47" spans="2:12" ht="15.75" customHeight="1">
      <c r="B47" s="5" t="s">
        <v>73</v>
      </c>
      <c r="C47" s="20">
        <v>11.226986475675719</v>
      </c>
      <c r="D47" s="20">
        <v>15.804678062279779</v>
      </c>
      <c r="E47" s="20">
        <v>5.4501443806859591</v>
      </c>
      <c r="F47" s="20">
        <v>11.735756723006309</v>
      </c>
      <c r="G47" s="20">
        <v>8.9504908149915394</v>
      </c>
      <c r="H47" s="20">
        <v>3.5154100441998373</v>
      </c>
      <c r="I47" s="20">
        <f t="shared" si="2"/>
        <v>56.683466500839153</v>
      </c>
      <c r="J47" s="27">
        <f t="shared" si="0"/>
        <v>3.8476098948372547E-3</v>
      </c>
      <c r="K47" s="12"/>
      <c r="L47" s="16"/>
    </row>
    <row r="48" spans="2:12" ht="15.75" customHeight="1">
      <c r="B48" s="4" t="s">
        <v>74</v>
      </c>
      <c r="C48" s="19">
        <v>7.2330894754929966</v>
      </c>
      <c r="D48" s="19">
        <v>9.1870944987253562</v>
      </c>
      <c r="E48" s="19">
        <v>5.2772571371892809</v>
      </c>
      <c r="F48" s="19">
        <v>11.87550933951788</v>
      </c>
      <c r="G48" s="19">
        <v>10.246795900524003</v>
      </c>
      <c r="H48" s="19">
        <v>3.0004469607532775</v>
      </c>
      <c r="I48" s="19">
        <f t="shared" si="2"/>
        <v>46.820193312202804</v>
      </c>
      <c r="J48" s="26">
        <f t="shared" si="0"/>
        <v>3.1781020143423597E-3</v>
      </c>
      <c r="K48" s="12"/>
      <c r="L48" s="16"/>
    </row>
    <row r="49" spans="2:12" ht="15.75" customHeight="1">
      <c r="B49" s="4" t="s">
        <v>75</v>
      </c>
      <c r="C49" s="19">
        <v>11.231448183883757</v>
      </c>
      <c r="D49" s="19">
        <v>8.4105613688630818</v>
      </c>
      <c r="E49" s="19">
        <v>4.8465834967701724</v>
      </c>
      <c r="F49" s="19">
        <v>5.1840915341509719</v>
      </c>
      <c r="G49" s="19">
        <v>6.3309897434967732</v>
      </c>
      <c r="H49" s="19">
        <v>1.4875652699662552</v>
      </c>
      <c r="I49" s="19">
        <f t="shared" si="2"/>
        <v>37.491239597131013</v>
      </c>
      <c r="J49" s="26">
        <f t="shared" si="0"/>
        <v>2.5448631382045069E-3</v>
      </c>
      <c r="K49" s="12"/>
      <c r="L49" s="16"/>
    </row>
    <row r="50" spans="2:12" ht="15.75" customHeight="1">
      <c r="B50" s="4" t="s">
        <v>76</v>
      </c>
      <c r="C50" s="19">
        <v>0.27031564365257865</v>
      </c>
      <c r="D50" s="19">
        <v>1.0488419765676311</v>
      </c>
      <c r="E50" s="19">
        <v>0.23447730038877015</v>
      </c>
      <c r="F50" s="19">
        <v>0.18300319394105707</v>
      </c>
      <c r="G50" s="19">
        <v>1.7702356295184964</v>
      </c>
      <c r="H50" s="19">
        <v>1.5561346247902681</v>
      </c>
      <c r="I50" s="19">
        <f t="shared" si="2"/>
        <v>5.0630083688588012</v>
      </c>
      <c r="J50" s="26">
        <f t="shared" si="0"/>
        <v>3.4367130841189046E-4</v>
      </c>
      <c r="K50" s="12"/>
      <c r="L50" s="16"/>
    </row>
    <row r="51" spans="2:12" ht="15.75" customHeight="1">
      <c r="B51" s="5" t="s">
        <v>77</v>
      </c>
      <c r="C51" s="20">
        <v>7.8089184378851995</v>
      </c>
      <c r="D51" s="20">
        <v>8.4069072960004227</v>
      </c>
      <c r="E51" s="20">
        <v>3.7792312480907699</v>
      </c>
      <c r="F51" s="20">
        <v>7.6508655301801154</v>
      </c>
      <c r="G51" s="20">
        <v>7.2141879176854937</v>
      </c>
      <c r="H51" s="20">
        <v>2.0076563075594103</v>
      </c>
      <c r="I51" s="20">
        <f t="shared" si="2"/>
        <v>36.867766737401411</v>
      </c>
      <c r="J51" s="27">
        <f t="shared" si="0"/>
        <v>2.502542502358734E-3</v>
      </c>
      <c r="K51" s="12"/>
      <c r="L51" s="16"/>
    </row>
    <row r="52" spans="2:12" ht="15.75" customHeight="1">
      <c r="B52" s="5" t="s">
        <v>78</v>
      </c>
      <c r="C52" s="20">
        <v>1.6726564878498262</v>
      </c>
      <c r="D52" s="20">
        <v>3.8841235918442898</v>
      </c>
      <c r="E52" s="20">
        <v>1.5366088264409294</v>
      </c>
      <c r="F52" s="20">
        <v>2.8580705902633521</v>
      </c>
      <c r="G52" s="20">
        <v>4.7239676703087952</v>
      </c>
      <c r="H52" s="20">
        <v>4.681851479441363</v>
      </c>
      <c r="I52" s="20">
        <f t="shared" si="2"/>
        <v>19.357278646148558</v>
      </c>
      <c r="J52" s="27">
        <f t="shared" si="0"/>
        <v>1.3139502831031071E-3</v>
      </c>
      <c r="K52" s="12"/>
      <c r="L52" s="16"/>
    </row>
    <row r="53" spans="2:12" ht="15.75" customHeight="1">
      <c r="B53" s="5" t="s">
        <v>79</v>
      </c>
      <c r="C53" s="20">
        <v>15.959131937036068</v>
      </c>
      <c r="D53" s="20">
        <v>15.449519930762559</v>
      </c>
      <c r="E53" s="20">
        <v>9.0464423154204159</v>
      </c>
      <c r="F53" s="20">
        <v>13.101670551135861</v>
      </c>
      <c r="G53" s="20">
        <v>11.571289332692006</v>
      </c>
      <c r="H53" s="20">
        <v>7.1240387395350693</v>
      </c>
      <c r="I53" s="20">
        <f t="shared" si="2"/>
        <v>72.25209280658197</v>
      </c>
      <c r="J53" s="27">
        <f t="shared" si="0"/>
        <v>4.9043907221374486E-3</v>
      </c>
      <c r="K53" s="12"/>
      <c r="L53" s="16"/>
    </row>
    <row r="54" spans="2:12" ht="15.75" customHeight="1">
      <c r="B54" s="4" t="s">
        <v>80</v>
      </c>
      <c r="C54" s="19">
        <v>6.8748543944045828</v>
      </c>
      <c r="D54" s="19">
        <v>10.650896726551482</v>
      </c>
      <c r="E54" s="19">
        <v>3.4615126567673631</v>
      </c>
      <c r="F54" s="19">
        <v>6.724807783155125</v>
      </c>
      <c r="G54" s="19">
        <v>8.6121621837442284</v>
      </c>
      <c r="H54" s="19">
        <v>6.6864650692961094</v>
      </c>
      <c r="I54" s="19">
        <f t="shared" si="2"/>
        <v>43.010698813918893</v>
      </c>
      <c r="J54" s="26">
        <f t="shared" si="0"/>
        <v>2.9195178163256719E-3</v>
      </c>
      <c r="K54" s="12"/>
      <c r="L54" s="16"/>
    </row>
    <row r="55" spans="2:12" ht="15.75" customHeight="1">
      <c r="B55" s="4" t="s">
        <v>81</v>
      </c>
      <c r="C55" s="19">
        <v>11.022012801611961</v>
      </c>
      <c r="D55" s="19">
        <v>12.477805184542754</v>
      </c>
      <c r="E55" s="19">
        <v>6.4291009899855718</v>
      </c>
      <c r="F55" s="19">
        <v>12.047646676736443</v>
      </c>
      <c r="G55" s="19">
        <v>9.4801938649717297</v>
      </c>
      <c r="H55" s="19">
        <v>3.7526892290833858</v>
      </c>
      <c r="I55" s="19">
        <f t="shared" si="2"/>
        <v>55.209448746931848</v>
      </c>
      <c r="J55" s="26">
        <f t="shared" si="0"/>
        <v>3.7475552290730223E-3</v>
      </c>
      <c r="K55" s="12"/>
      <c r="L55" s="16"/>
    </row>
    <row r="56" spans="2:12" ht="15.75" customHeight="1">
      <c r="B56" s="4" t="s">
        <v>82</v>
      </c>
      <c r="C56" s="19">
        <v>1.3483064006250514</v>
      </c>
      <c r="D56" s="19">
        <v>2.0465948291014406</v>
      </c>
      <c r="E56" s="19">
        <v>0.6882864306903359</v>
      </c>
      <c r="F56" s="19">
        <v>0.59235221136209404</v>
      </c>
      <c r="G56" s="19">
        <v>1.5815630977031681</v>
      </c>
      <c r="H56" s="19">
        <v>1.7642500501483627</v>
      </c>
      <c r="I56" s="19">
        <f t="shared" si="2"/>
        <v>8.0213530196304532</v>
      </c>
      <c r="J56" s="26">
        <f t="shared" si="0"/>
        <v>5.4448041295879321E-4</v>
      </c>
      <c r="K56" s="12"/>
      <c r="L56" s="16"/>
    </row>
    <row r="57" spans="2:12" ht="15.75" customHeight="1">
      <c r="B57" s="5" t="s">
        <v>83</v>
      </c>
      <c r="C57" s="20">
        <v>6.5830742776652746</v>
      </c>
      <c r="D57" s="20">
        <v>10.543302393574363</v>
      </c>
      <c r="E57" s="20">
        <v>3.9576491762662918</v>
      </c>
      <c r="F57" s="20">
        <v>3.2489637426833076</v>
      </c>
      <c r="G57" s="20">
        <v>7.1465428517394685</v>
      </c>
      <c r="H57" s="20">
        <v>1.7311703988722158</v>
      </c>
      <c r="I57" s="20">
        <f t="shared" si="2"/>
        <v>33.21070284080092</v>
      </c>
      <c r="J57" s="27">
        <f t="shared" si="0"/>
        <v>2.2543051219860318E-3</v>
      </c>
      <c r="K57" s="12"/>
      <c r="L57" s="16"/>
    </row>
    <row r="58" spans="2:12" ht="15.75" customHeight="1">
      <c r="B58" s="5" t="s">
        <v>84</v>
      </c>
      <c r="C58" s="20">
        <v>10.77484291066027</v>
      </c>
      <c r="D58" s="20">
        <v>10.838430600822162</v>
      </c>
      <c r="E58" s="20">
        <v>4.6029091428321998</v>
      </c>
      <c r="F58" s="20">
        <v>7.008975484667662</v>
      </c>
      <c r="G58" s="20">
        <v>7.6989918854566515</v>
      </c>
      <c r="H58" s="20">
        <v>2.0733315264462568</v>
      </c>
      <c r="I58" s="20">
        <f t="shared" si="2"/>
        <v>42.997481550885198</v>
      </c>
      <c r="J58" s="27">
        <f t="shared" si="0"/>
        <v>2.9186206433902385E-3</v>
      </c>
      <c r="K58" s="12"/>
      <c r="L58" s="16"/>
    </row>
    <row r="59" spans="2:12" ht="15.75" customHeight="1">
      <c r="B59" s="5" t="s">
        <v>85</v>
      </c>
      <c r="C59" s="20">
        <v>0.34762264456778186</v>
      </c>
      <c r="D59" s="20">
        <v>0.66574479920741303</v>
      </c>
      <c r="E59" s="20">
        <v>0.32520592401946019</v>
      </c>
      <c r="F59" s="20">
        <v>0.22982269856165288</v>
      </c>
      <c r="G59" s="20">
        <v>0.16449972790940326</v>
      </c>
      <c r="H59" s="20">
        <v>1.385138875473765</v>
      </c>
      <c r="I59" s="20">
        <f t="shared" si="2"/>
        <v>3.1180346697394765</v>
      </c>
      <c r="J59" s="27">
        <f t="shared" si="0"/>
        <v>2.116486832638864E-4</v>
      </c>
      <c r="K59" s="12"/>
      <c r="L59" s="16"/>
    </row>
    <row r="60" spans="2:12" ht="15.75" customHeight="1">
      <c r="B60" s="4" t="s">
        <v>86</v>
      </c>
      <c r="C60" s="19">
        <v>234.13295345183153</v>
      </c>
      <c r="D60" s="19">
        <v>188.81230551542976</v>
      </c>
      <c r="E60" s="19">
        <v>88.262950832183662</v>
      </c>
      <c r="F60" s="19">
        <v>128.48696007114111</v>
      </c>
      <c r="G60" s="19">
        <v>92.678403902701206</v>
      </c>
      <c r="H60" s="19">
        <v>14.66924525141679</v>
      </c>
      <c r="I60" s="19">
        <f t="shared" si="2"/>
        <v>747.04281902470404</v>
      </c>
      <c r="J60" s="26">
        <f t="shared" si="0"/>
        <v>5.0708425574219528E-2</v>
      </c>
      <c r="K60" s="12"/>
      <c r="L60" s="16"/>
    </row>
    <row r="61" spans="2:12" ht="15.75" customHeight="1">
      <c r="B61" s="4" t="s">
        <v>87</v>
      </c>
      <c r="C61" s="19">
        <v>26.591994986335301</v>
      </c>
      <c r="D61" s="19">
        <v>26.646137324858223</v>
      </c>
      <c r="E61" s="19">
        <v>11.132382221017773</v>
      </c>
      <c r="F61" s="19">
        <v>17.237332782166416</v>
      </c>
      <c r="G61" s="19">
        <v>15.473692889001166</v>
      </c>
      <c r="H61" s="19">
        <v>32.866214810107046</v>
      </c>
      <c r="I61" s="19">
        <f t="shared" si="2"/>
        <v>129.94775501348593</v>
      </c>
      <c r="J61" s="26">
        <f t="shared" si="0"/>
        <v>8.8207073220261511E-3</v>
      </c>
      <c r="K61" s="12"/>
      <c r="L61" s="16"/>
    </row>
    <row r="62" spans="2:12" ht="15.75" customHeight="1">
      <c r="B62" s="4" t="s">
        <v>88</v>
      </c>
      <c r="C62" s="19">
        <v>23.802850500720115</v>
      </c>
      <c r="D62" s="19">
        <v>11.876619305001491</v>
      </c>
      <c r="E62" s="19">
        <v>5.8182525725484817</v>
      </c>
      <c r="F62" s="19">
        <v>8.8699029795291544</v>
      </c>
      <c r="G62" s="19">
        <v>8.664993860977166</v>
      </c>
      <c r="H62" s="19">
        <v>1.5576795805820398</v>
      </c>
      <c r="I62" s="19">
        <f t="shared" si="2"/>
        <v>60.590298799358443</v>
      </c>
      <c r="J62" s="26">
        <f t="shared" si="0"/>
        <v>4.1128012731561879E-3</v>
      </c>
      <c r="K62" s="12"/>
      <c r="L62" s="16"/>
    </row>
    <row r="63" spans="2:12" ht="15.75" customHeight="1">
      <c r="B63" s="5" t="s">
        <v>89</v>
      </c>
      <c r="C63" s="20">
        <v>21.349052600942564</v>
      </c>
      <c r="D63" s="20">
        <v>21.513121914025131</v>
      </c>
      <c r="E63" s="20">
        <v>12.712876722271208</v>
      </c>
      <c r="F63" s="20">
        <v>14.54115413445521</v>
      </c>
      <c r="G63" s="20">
        <v>15.932519653998337</v>
      </c>
      <c r="H63" s="20">
        <v>17.15945645244496</v>
      </c>
      <c r="I63" s="20">
        <f t="shared" si="2"/>
        <v>103.2081814781374</v>
      </c>
      <c r="J63" s="27">
        <f t="shared" si="0"/>
        <v>7.0056551724401285E-3</v>
      </c>
      <c r="K63" s="12"/>
      <c r="L63" s="16"/>
    </row>
    <row r="64" spans="2:12" ht="15.75" customHeight="1">
      <c r="B64" s="5" t="s">
        <v>90</v>
      </c>
      <c r="C64" s="20">
        <v>2.7601831078894574</v>
      </c>
      <c r="D64" s="20">
        <v>3.2928534890447194</v>
      </c>
      <c r="E64" s="20">
        <v>1.407455419227774</v>
      </c>
      <c r="F64" s="20">
        <v>1.5466471070760783</v>
      </c>
      <c r="G64" s="20">
        <v>3.0809914986218869</v>
      </c>
      <c r="H64" s="20">
        <v>0.82865829236967248</v>
      </c>
      <c r="I64" s="20">
        <f t="shared" si="2"/>
        <v>12.91678891422959</v>
      </c>
      <c r="J64" s="27">
        <f t="shared" si="0"/>
        <v>8.7677709046213997E-4</v>
      </c>
      <c r="K64" s="12"/>
      <c r="L64" s="16"/>
    </row>
    <row r="65" spans="2:12" ht="15.75" customHeight="1">
      <c r="B65" s="5" t="s">
        <v>91</v>
      </c>
      <c r="C65" s="20">
        <v>11.085757384133263</v>
      </c>
      <c r="D65" s="20">
        <v>13.858589536562047</v>
      </c>
      <c r="E65" s="20">
        <v>5.7074465388202524</v>
      </c>
      <c r="F65" s="20">
        <v>7.420177479933133</v>
      </c>
      <c r="G65" s="20">
        <v>9.6186551512187783</v>
      </c>
      <c r="H65" s="20">
        <v>6.3894637321915404</v>
      </c>
      <c r="I65" s="20">
        <f t="shared" si="2"/>
        <v>54.080089822859023</v>
      </c>
      <c r="J65" s="27">
        <f t="shared" si="0"/>
        <v>3.6708956166793265E-3</v>
      </c>
      <c r="K65" s="12"/>
      <c r="L65" s="16"/>
    </row>
    <row r="66" spans="2:12" ht="15.75" customHeight="1">
      <c r="B66" s="4" t="s">
        <v>92</v>
      </c>
      <c r="C66" s="19">
        <v>6.6829433393238675</v>
      </c>
      <c r="D66" s="19">
        <v>5.4533635372062372</v>
      </c>
      <c r="E66" s="19">
        <v>2.6438266585512218</v>
      </c>
      <c r="F66" s="19">
        <v>3.8479188787143483</v>
      </c>
      <c r="G66" s="19">
        <v>3.7488841409237712</v>
      </c>
      <c r="H66" s="19">
        <v>4.227137705024659</v>
      </c>
      <c r="I66" s="19">
        <f t="shared" si="2"/>
        <v>26.604074259744106</v>
      </c>
      <c r="J66" s="26">
        <f t="shared" si="0"/>
        <v>1.8058546112958908E-3</v>
      </c>
      <c r="K66" s="12"/>
      <c r="L66" s="16"/>
    </row>
    <row r="67" spans="2:12" ht="15.75" customHeight="1">
      <c r="B67" s="4" t="s">
        <v>93</v>
      </c>
      <c r="C67" s="19">
        <v>223.29977121998002</v>
      </c>
      <c r="D67" s="19">
        <v>325.93775173764288</v>
      </c>
      <c r="E67" s="19">
        <v>341.45524261679105</v>
      </c>
      <c r="F67" s="19">
        <v>170.9309364182065</v>
      </c>
      <c r="G67" s="19">
        <v>114.40003117065545</v>
      </c>
      <c r="H67" s="19">
        <v>59.420830344038393</v>
      </c>
      <c r="I67" s="19">
        <f t="shared" si="2"/>
        <v>1235.4445635073143</v>
      </c>
      <c r="J67" s="26">
        <f t="shared" si="0"/>
        <v>8.3860586172923357E-2</v>
      </c>
      <c r="K67" s="12"/>
      <c r="L67" s="16"/>
    </row>
    <row r="68" spans="2:12" ht="15.75" customHeight="1">
      <c r="B68" s="4" t="s">
        <v>94</v>
      </c>
      <c r="C68" s="19">
        <v>0.30858611877147063</v>
      </c>
      <c r="D68" s="19">
        <v>0.47257566697220116</v>
      </c>
      <c r="E68" s="19">
        <v>0.16811664485173747</v>
      </c>
      <c r="F68" s="19">
        <v>0.17617391528560039</v>
      </c>
      <c r="G68" s="19">
        <v>0.69936676245878093</v>
      </c>
      <c r="H68" s="19">
        <v>0.53852014169539286</v>
      </c>
      <c r="I68" s="19">
        <f t="shared" si="2"/>
        <v>2.3633392500351835</v>
      </c>
      <c r="J68" s="26">
        <f t="shared" si="0"/>
        <v>1.6042080777042828E-4</v>
      </c>
      <c r="K68" s="12"/>
      <c r="L68" s="16"/>
    </row>
    <row r="69" spans="2:12" ht="15.75" customHeight="1">
      <c r="B69" s="5" t="s">
        <v>95</v>
      </c>
      <c r="C69" s="20">
        <v>10.006674667170756</v>
      </c>
      <c r="D69" s="20">
        <v>10.128779719200189</v>
      </c>
      <c r="E69" s="20">
        <v>6.1519457153252279</v>
      </c>
      <c r="F69" s="20">
        <v>5.8216612996298984</v>
      </c>
      <c r="G69" s="20">
        <v>5.5164267509684555</v>
      </c>
      <c r="H69" s="20">
        <v>2.5306074547144903</v>
      </c>
      <c r="I69" s="20">
        <f t="shared" si="2"/>
        <v>40.156095607009021</v>
      </c>
      <c r="J69" s="27">
        <f t="shared" si="0"/>
        <v>2.7257505642014927E-3</v>
      </c>
      <c r="K69" s="12"/>
      <c r="L69" s="16"/>
    </row>
    <row r="70" spans="2:12" ht="15.75" customHeight="1">
      <c r="B70" s="5" t="s">
        <v>96</v>
      </c>
      <c r="C70" s="20">
        <v>1.0407716750121836</v>
      </c>
      <c r="D70" s="20">
        <v>2.0040818432681471</v>
      </c>
      <c r="E70" s="20">
        <v>1.0460119163187347</v>
      </c>
      <c r="F70" s="20">
        <v>2.2292022573905927</v>
      </c>
      <c r="G70" s="20">
        <v>4.1394497054144059</v>
      </c>
      <c r="H70" s="20">
        <v>2.3909849854694767</v>
      </c>
      <c r="I70" s="20">
        <f t="shared" si="2"/>
        <v>12.85050238287354</v>
      </c>
      <c r="J70" s="27">
        <f t="shared" si="0"/>
        <v>8.7227763533555193E-4</v>
      </c>
      <c r="K70" s="12"/>
      <c r="L70" s="16"/>
    </row>
    <row r="71" spans="2:12" ht="15.75" customHeight="1">
      <c r="B71" s="5" t="s">
        <v>97</v>
      </c>
      <c r="C71" s="20">
        <v>17.376788103051975</v>
      </c>
      <c r="D71" s="20">
        <v>27.73374212934084</v>
      </c>
      <c r="E71" s="20">
        <v>9.4015865843892534</v>
      </c>
      <c r="F71" s="20">
        <v>11.039765525988342</v>
      </c>
      <c r="G71" s="20">
        <v>17.942555922743288</v>
      </c>
      <c r="H71" s="20">
        <v>6.3968785670002575</v>
      </c>
      <c r="I71" s="20">
        <f t="shared" si="2"/>
        <v>89.891316832513965</v>
      </c>
      <c r="J71" s="27">
        <f t="shared" ref="J71:J88" si="3">I71/I$93</f>
        <v>6.1017213917150094E-3</v>
      </c>
      <c r="K71" s="12"/>
      <c r="L71" s="16"/>
    </row>
    <row r="72" spans="2:12" ht="15.75" customHeight="1">
      <c r="B72" s="4" t="s">
        <v>98</v>
      </c>
      <c r="C72" s="19">
        <v>3.5150949167385752</v>
      </c>
      <c r="D72" s="19">
        <v>3.7024513592982009</v>
      </c>
      <c r="E72" s="19">
        <v>1.8073134370608048</v>
      </c>
      <c r="F72" s="19">
        <v>1.8282856702503301</v>
      </c>
      <c r="G72" s="19">
        <v>1.3233483491013525</v>
      </c>
      <c r="H72" s="19">
        <v>0.7126478417521539</v>
      </c>
      <c r="I72" s="19">
        <f t="shared" si="2"/>
        <v>12.889141574201417</v>
      </c>
      <c r="J72" s="26">
        <f t="shared" si="3"/>
        <v>8.7490042014493638E-4</v>
      </c>
      <c r="K72" s="12"/>
      <c r="L72" s="16"/>
    </row>
    <row r="73" spans="2:12" ht="15.75" customHeight="1">
      <c r="B73" s="4" t="s">
        <v>99</v>
      </c>
      <c r="C73" s="19">
        <v>19.579730550958843</v>
      </c>
      <c r="D73" s="19">
        <v>9.244546059722154</v>
      </c>
      <c r="E73" s="19">
        <v>5.2798439959334154</v>
      </c>
      <c r="F73" s="19">
        <v>6.3588735359037747</v>
      </c>
      <c r="G73" s="19">
        <v>8.2324845131855664</v>
      </c>
      <c r="H73" s="19">
        <v>3.731220748062515</v>
      </c>
      <c r="I73" s="19">
        <f t="shared" si="2"/>
        <v>52.426699403766271</v>
      </c>
      <c r="J73" s="26">
        <f t="shared" si="3"/>
        <v>3.5586653363305371E-3</v>
      </c>
      <c r="K73" s="12"/>
      <c r="L73" s="16"/>
    </row>
    <row r="74" spans="2:12" ht="15.75" customHeight="1">
      <c r="B74" s="4" t="s">
        <v>100</v>
      </c>
      <c r="C74" s="19">
        <v>209.74894017670616</v>
      </c>
      <c r="D74" s="19">
        <v>137.65015925342254</v>
      </c>
      <c r="E74" s="19">
        <v>75.959686011238702</v>
      </c>
      <c r="F74" s="19">
        <v>90.979427872165445</v>
      </c>
      <c r="G74" s="19">
        <v>58.428421799023951</v>
      </c>
      <c r="H74" s="19">
        <v>68.60484813550292</v>
      </c>
      <c r="I74" s="19">
        <f t="shared" si="2"/>
        <v>641.37148324805969</v>
      </c>
      <c r="J74" s="26">
        <f t="shared" si="3"/>
        <v>4.3535574260885189E-2</v>
      </c>
      <c r="K74" s="12"/>
      <c r="L74" s="16"/>
    </row>
    <row r="75" spans="2:12" ht="15.75" customHeight="1">
      <c r="B75" s="5" t="s">
        <v>101</v>
      </c>
      <c r="C75" s="20">
        <v>63.24003474643316</v>
      </c>
      <c r="D75" s="20">
        <v>63.144494633338795</v>
      </c>
      <c r="E75" s="20">
        <v>80.428362881716609</v>
      </c>
      <c r="F75" s="20">
        <v>47.561656583229784</v>
      </c>
      <c r="G75" s="20">
        <v>37.723446351626947</v>
      </c>
      <c r="H75" s="20">
        <v>9.440322962093445</v>
      </c>
      <c r="I75" s="20">
        <f t="shared" si="2"/>
        <v>301.53831815843876</v>
      </c>
      <c r="J75" s="27">
        <f t="shared" si="3"/>
        <v>2.0468081580751901E-2</v>
      </c>
      <c r="K75" s="12"/>
      <c r="L75" s="16"/>
    </row>
    <row r="76" spans="2:12" ht="15.75" customHeight="1">
      <c r="B76" s="5" t="s">
        <v>102</v>
      </c>
      <c r="C76" s="20">
        <v>8.84341757654758</v>
      </c>
      <c r="D76" s="20">
        <v>23.933567849185209</v>
      </c>
      <c r="E76" s="20">
        <v>8.5644921182872427</v>
      </c>
      <c r="F76" s="20">
        <v>10.829925191276097</v>
      </c>
      <c r="G76" s="20">
        <v>14.635005168947258</v>
      </c>
      <c r="H76" s="20">
        <v>7.3641221349970802</v>
      </c>
      <c r="I76" s="20">
        <f t="shared" ref="I76:I92" si="4">SUM(C76:H76)</f>
        <v>74.170530039240461</v>
      </c>
      <c r="J76" s="27">
        <f t="shared" si="3"/>
        <v>5.034612081815438E-3</v>
      </c>
      <c r="K76" s="12"/>
      <c r="L76" s="16"/>
    </row>
    <row r="77" spans="2:12" ht="15.75" customHeight="1">
      <c r="B77" s="5" t="s">
        <v>103</v>
      </c>
      <c r="C77" s="20">
        <v>0.85397859164090983</v>
      </c>
      <c r="D77" s="20">
        <v>1.4687778365433763</v>
      </c>
      <c r="E77" s="20">
        <v>0.78183861848378644</v>
      </c>
      <c r="F77" s="20">
        <v>0.46847295354813423</v>
      </c>
      <c r="G77" s="20">
        <v>2.4023840876793936</v>
      </c>
      <c r="H77" s="20">
        <v>1.7022138672944469</v>
      </c>
      <c r="I77" s="20">
        <f t="shared" si="4"/>
        <v>7.6776659551900472</v>
      </c>
      <c r="J77" s="27">
        <f t="shared" si="3"/>
        <v>5.2115132192924408E-4</v>
      </c>
      <c r="K77" s="12"/>
      <c r="L77" s="16"/>
    </row>
    <row r="78" spans="2:12" ht="15.75" customHeight="1">
      <c r="B78" s="4" t="s">
        <v>104</v>
      </c>
      <c r="C78" s="19">
        <v>73.174812207976501</v>
      </c>
      <c r="D78" s="19">
        <v>81.115430943084277</v>
      </c>
      <c r="E78" s="19">
        <v>32.137029551891544</v>
      </c>
      <c r="F78" s="19">
        <v>71.498298404401041</v>
      </c>
      <c r="G78" s="19">
        <v>43.916555676322837</v>
      </c>
      <c r="H78" s="19">
        <v>20.486605540414686</v>
      </c>
      <c r="I78" s="19">
        <f t="shared" si="4"/>
        <v>322.32873232409094</v>
      </c>
      <c r="J78" s="26">
        <f t="shared" si="3"/>
        <v>2.1879311489570969E-2</v>
      </c>
      <c r="K78" s="12"/>
      <c r="L78" s="16"/>
    </row>
    <row r="79" spans="2:12" ht="15.75" customHeight="1">
      <c r="B79" s="4" t="s">
        <v>105</v>
      </c>
      <c r="C79" s="19">
        <v>18.639658909566798</v>
      </c>
      <c r="D79" s="19">
        <v>19.954301073867068</v>
      </c>
      <c r="E79" s="19">
        <v>8.5497714056160383</v>
      </c>
      <c r="F79" s="19">
        <v>17.774303521265118</v>
      </c>
      <c r="G79" s="19">
        <v>12.956454109245319</v>
      </c>
      <c r="H79" s="19">
        <v>2.5215113587933451</v>
      </c>
      <c r="I79" s="19">
        <f t="shared" si="4"/>
        <v>80.396000378353676</v>
      </c>
      <c r="J79" s="26">
        <f t="shared" si="3"/>
        <v>5.4571900001301769E-3</v>
      </c>
      <c r="K79" s="12"/>
      <c r="L79" s="16"/>
    </row>
    <row r="80" spans="2:12" ht="15.75" customHeight="1">
      <c r="B80" s="4" t="s">
        <v>106</v>
      </c>
      <c r="C80" s="19">
        <v>5.0193963538356208</v>
      </c>
      <c r="D80" s="19">
        <v>5.4749332272606743</v>
      </c>
      <c r="E80" s="19">
        <v>2.1354566528981165</v>
      </c>
      <c r="F80" s="19">
        <v>2.3169005958090181</v>
      </c>
      <c r="G80" s="19">
        <v>4.1978282096656603</v>
      </c>
      <c r="H80" s="19">
        <v>1.1683167950467335</v>
      </c>
      <c r="I80" s="19">
        <f t="shared" si="4"/>
        <v>20.312831834515826</v>
      </c>
      <c r="J80" s="26">
        <f t="shared" si="3"/>
        <v>1.3788121578183869E-3</v>
      </c>
      <c r="K80" s="12"/>
      <c r="L80" s="16"/>
    </row>
    <row r="81" spans="2:12" ht="15.75" customHeight="1">
      <c r="B81" s="5" t="s">
        <v>107</v>
      </c>
      <c r="C81" s="20">
        <v>1.0232888010787566</v>
      </c>
      <c r="D81" s="20">
        <v>2.529430230151708</v>
      </c>
      <c r="E81" s="20">
        <v>1.0230918437107441</v>
      </c>
      <c r="F81" s="20">
        <v>1.0369159302190909</v>
      </c>
      <c r="G81" s="20">
        <v>3.0383303530008772</v>
      </c>
      <c r="H81" s="20">
        <v>1.4550105190498723</v>
      </c>
      <c r="I81" s="20">
        <f t="shared" si="4"/>
        <v>10.106067677211049</v>
      </c>
      <c r="J81" s="27">
        <f t="shared" si="3"/>
        <v>6.8598849705419013E-4</v>
      </c>
      <c r="K81" s="12"/>
      <c r="L81" s="16"/>
    </row>
    <row r="82" spans="2:12" ht="15.75" customHeight="1">
      <c r="B82" s="5" t="s">
        <v>108</v>
      </c>
      <c r="C82" s="20">
        <v>4.7530480661145527</v>
      </c>
      <c r="D82" s="20">
        <v>5.4905603291014211</v>
      </c>
      <c r="E82" s="20">
        <v>2.2716369168787938</v>
      </c>
      <c r="F82" s="20">
        <v>2.2642637689973211</v>
      </c>
      <c r="G82" s="20">
        <v>4.3799461631142869</v>
      </c>
      <c r="H82" s="20">
        <v>8.0209027700387932</v>
      </c>
      <c r="I82" s="20">
        <f t="shared" si="4"/>
        <v>27.180358014245172</v>
      </c>
      <c r="J82" s="27">
        <f t="shared" si="3"/>
        <v>1.8449721038017424E-3</v>
      </c>
      <c r="K82" s="13"/>
      <c r="L82" s="16"/>
    </row>
    <row r="83" spans="2:12" ht="15.75" customHeight="1">
      <c r="B83" s="5" t="s">
        <v>109</v>
      </c>
      <c r="C83" s="20">
        <v>0.33555410531794072</v>
      </c>
      <c r="D83" s="20">
        <v>0.50920129051110985</v>
      </c>
      <c r="E83" s="20">
        <v>0.21173469167889886</v>
      </c>
      <c r="F83" s="20">
        <v>0.22974726923756758</v>
      </c>
      <c r="G83" s="20">
        <v>0.59723606470029467</v>
      </c>
      <c r="H83" s="20">
        <v>0.88426598152992852</v>
      </c>
      <c r="I83" s="20">
        <f t="shared" si="4"/>
        <v>2.7677394029757401</v>
      </c>
      <c r="J83" s="27">
        <f t="shared" si="3"/>
        <v>1.8787103489979325E-4</v>
      </c>
      <c r="K83" s="13"/>
      <c r="L83" s="16"/>
    </row>
    <row r="84" spans="2:12">
      <c r="B84" s="4" t="s">
        <v>110</v>
      </c>
      <c r="C84" s="19">
        <v>4.6601189608043843</v>
      </c>
      <c r="D84" s="19">
        <v>6.1527522012843443</v>
      </c>
      <c r="E84" s="19">
        <v>3.0958804739399173</v>
      </c>
      <c r="F84" s="19">
        <v>2.0225090428665666</v>
      </c>
      <c r="G84" s="19">
        <v>6.8921231546509043</v>
      </c>
      <c r="H84" s="19">
        <v>2.5854006159075973</v>
      </c>
      <c r="I84" s="19">
        <f t="shared" si="4"/>
        <v>25.408784449453716</v>
      </c>
      <c r="J84" s="26">
        <f t="shared" si="3"/>
        <v>1.7247196845672412E-3</v>
      </c>
      <c r="L84" s="16"/>
    </row>
    <row r="85" spans="2:12">
      <c r="B85" s="4" t="s">
        <v>111</v>
      </c>
      <c r="C85" s="19">
        <v>2.7454409547849679</v>
      </c>
      <c r="D85" s="19">
        <v>4.8273758559187092</v>
      </c>
      <c r="E85" s="19">
        <v>1.7431006239195774</v>
      </c>
      <c r="F85" s="19">
        <v>3.4261576370671247</v>
      </c>
      <c r="G85" s="19">
        <v>3.4177604137982009</v>
      </c>
      <c r="H85" s="19">
        <v>2.7370416449008874</v>
      </c>
      <c r="I85" s="19">
        <f t="shared" si="4"/>
        <v>18.89687713038947</v>
      </c>
      <c r="J85" s="26">
        <f t="shared" si="3"/>
        <v>1.2826987465089838E-3</v>
      </c>
      <c r="L85" s="16"/>
    </row>
    <row r="86" spans="2:12">
      <c r="B86" s="4" t="s">
        <v>112</v>
      </c>
      <c r="C86" s="19">
        <v>2.9562687587813401</v>
      </c>
      <c r="D86" s="19">
        <v>4.0431858806501682</v>
      </c>
      <c r="E86" s="19">
        <v>1.7230509251151886</v>
      </c>
      <c r="F86" s="19">
        <v>2.963294882661748</v>
      </c>
      <c r="G86" s="19">
        <v>2.9895408031764545</v>
      </c>
      <c r="H86" s="19">
        <v>1.1602950970169965</v>
      </c>
      <c r="I86" s="19">
        <f t="shared" si="4"/>
        <v>15.835636347401897</v>
      </c>
      <c r="J86" s="26">
        <f t="shared" si="3"/>
        <v>1.0749051683422715E-3</v>
      </c>
      <c r="L86" s="16"/>
    </row>
    <row r="87" spans="2:12">
      <c r="B87" s="5" t="s">
        <v>113</v>
      </c>
      <c r="C87" s="20">
        <v>73.828513999987507</v>
      </c>
      <c r="D87" s="20">
        <v>122.15868426224944</v>
      </c>
      <c r="E87" s="20">
        <v>65.93072356100771</v>
      </c>
      <c r="F87" s="20">
        <v>97.533539304858891</v>
      </c>
      <c r="G87" s="20">
        <v>49.301824932495954</v>
      </c>
      <c r="H87" s="20">
        <v>21.434961270544022</v>
      </c>
      <c r="I87" s="20">
        <f t="shared" si="4"/>
        <v>430.18824733114354</v>
      </c>
      <c r="J87" s="27">
        <f t="shared" si="3"/>
        <v>2.9200693945729314E-2</v>
      </c>
      <c r="L87" s="16"/>
    </row>
    <row r="88" spans="2:12">
      <c r="B88" s="5" t="s">
        <v>114</v>
      </c>
      <c r="C88" s="20">
        <v>1.6785299941233529</v>
      </c>
      <c r="D88" s="20">
        <v>2.7416575337147613</v>
      </c>
      <c r="E88" s="20">
        <v>1.4395004320111486</v>
      </c>
      <c r="F88" s="20">
        <v>1.690162784606277</v>
      </c>
      <c r="G88" s="20">
        <v>2.5188036732601531</v>
      </c>
      <c r="H88" s="20">
        <v>1.3833201198937812</v>
      </c>
      <c r="I88" s="20">
        <f t="shared" si="4"/>
        <v>11.451974537609473</v>
      </c>
      <c r="J88" s="27">
        <f t="shared" si="3"/>
        <v>7.773471395874879E-4</v>
      </c>
      <c r="L88" s="16"/>
    </row>
    <row r="89" spans="2:12">
      <c r="B89" s="5" t="s">
        <v>115</v>
      </c>
      <c r="C89" s="20">
        <v>0.42995410249758131</v>
      </c>
      <c r="D89" s="20">
        <v>0.93453023245858935</v>
      </c>
      <c r="E89" s="20">
        <v>0.25785493511472229</v>
      </c>
      <c r="F89" s="20">
        <v>0.2863918088509424</v>
      </c>
      <c r="G89" s="20">
        <v>2.1694124519725042</v>
      </c>
      <c r="H89" s="20">
        <v>0.99224574558024015</v>
      </c>
      <c r="I89" s="20">
        <f t="shared" si="4"/>
        <v>5.0703892764745788</v>
      </c>
      <c r="J89" s="27">
        <f>I89/I$93</f>
        <v>3.4417231611181517E-4</v>
      </c>
    </row>
    <row r="90" spans="2:12">
      <c r="B90" s="4" t="s">
        <v>116</v>
      </c>
      <c r="C90" s="19">
        <v>22.743226531045384</v>
      </c>
      <c r="D90" s="19">
        <v>25.685865965315084</v>
      </c>
      <c r="E90" s="19">
        <v>10.14952654111857</v>
      </c>
      <c r="F90" s="19">
        <v>17.668539776559623</v>
      </c>
      <c r="G90" s="19">
        <v>16.14624331475639</v>
      </c>
      <c r="H90" s="19">
        <v>4.3181356720856812</v>
      </c>
      <c r="I90" s="19">
        <f t="shared" si="4"/>
        <v>96.711537800880734</v>
      </c>
      <c r="J90" s="26">
        <f t="shared" ref="J90:J93" si="5">I90/I$93</f>
        <v>6.564670313204771E-3</v>
      </c>
    </row>
    <row r="91" spans="2:12">
      <c r="B91" s="4" t="s">
        <v>117</v>
      </c>
      <c r="C91" s="19">
        <v>16.687981551701231</v>
      </c>
      <c r="D91" s="19">
        <v>40.802194142933068</v>
      </c>
      <c r="E91" s="19">
        <v>14.044280843432666</v>
      </c>
      <c r="F91" s="19">
        <v>35.549567100657768</v>
      </c>
      <c r="G91" s="19">
        <v>31.781660517204639</v>
      </c>
      <c r="H91" s="19">
        <v>15.590563486374968</v>
      </c>
      <c r="I91" s="19">
        <f t="shared" si="4"/>
        <v>154.45624764230433</v>
      </c>
      <c r="J91" s="26">
        <f t="shared" si="5"/>
        <v>1.0484316211309441E-2</v>
      </c>
    </row>
    <row r="92" spans="2:12" ht="17.25" thickBot="1">
      <c r="B92" s="4" t="s">
        <v>118</v>
      </c>
      <c r="C92" s="21">
        <v>5.0183675818275972</v>
      </c>
      <c r="D92" s="24">
        <v>5.0923532548678994</v>
      </c>
      <c r="E92" s="24">
        <v>4.2008357025478631</v>
      </c>
      <c r="F92" s="24">
        <v>3.2346749384947984</v>
      </c>
      <c r="G92" s="24">
        <v>3.7316519620121134</v>
      </c>
      <c r="H92" s="24">
        <v>1.0617968272003051</v>
      </c>
      <c r="I92" s="24">
        <f t="shared" si="4"/>
        <v>22.339680266950573</v>
      </c>
      <c r="J92" s="28">
        <f t="shared" si="5"/>
        <v>1.5163923476936101E-3</v>
      </c>
    </row>
    <row r="93" spans="2:12" ht="17.25" thickBot="1">
      <c r="B93" s="15" t="s">
        <v>119</v>
      </c>
      <c r="C93" s="22">
        <f>SUM(C6:C92)</f>
        <v>3563.8206097068291</v>
      </c>
      <c r="D93" s="22">
        <f t="shared" ref="D93:H93" si="6">SUM(D6:D92)</f>
        <v>3484.7658232471863</v>
      </c>
      <c r="E93" s="22">
        <f t="shared" si="6"/>
        <v>2041.2491149404138</v>
      </c>
      <c r="F93" s="22">
        <f t="shared" si="6"/>
        <v>2208.5889493536743</v>
      </c>
      <c r="G93" s="22">
        <f t="shared" si="6"/>
        <v>2545.9789336919089</v>
      </c>
      <c r="H93" s="22">
        <f t="shared" si="6"/>
        <v>887.72067990016251</v>
      </c>
      <c r="I93" s="22">
        <f>SUM(I6:I92)</f>
        <v>14732.124110840175</v>
      </c>
      <c r="J93" s="25">
        <f t="shared" si="5"/>
        <v>1</v>
      </c>
    </row>
    <row r="95" spans="2:12">
      <c r="B95" s="8" t="s">
        <v>130</v>
      </c>
    </row>
  </sheetData>
  <mergeCells count="4">
    <mergeCell ref="B2:J3"/>
    <mergeCell ref="B4:B5"/>
    <mergeCell ref="C4:I4"/>
    <mergeCell ref="J4:J5"/>
  </mergeCells>
  <hyperlinks>
    <hyperlink ref="K1" location="Index!A1" display="Return to Index" xr:uid="{E2521547-5796-4469-829B-0E6342C48EF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F12D-70DE-4D40-9AFF-099582B2EEE7}">
  <sheetPr>
    <tabColor rgb="FF003469"/>
  </sheetPr>
  <dimension ref="B1:L96"/>
  <sheetViews>
    <sheetView showGridLines="0" zoomScaleNormal="100" workbookViewId="0">
      <pane xSplit="2" ySplit="5" topLeftCell="C6" activePane="bottomRight" state="frozen"/>
      <selection pane="bottomRight" activeCell="H5" sqref="H5"/>
      <selection pane="bottomLeft" activeCell="A6" sqref="A6"/>
      <selection pane="topRight" activeCell="C1" sqref="C1"/>
    </sheetView>
  </sheetViews>
  <sheetFormatPr defaultColWidth="8.7109375" defaultRowHeight="16.5"/>
  <cols>
    <col min="1" max="1" width="8.7109375" style="6"/>
    <col min="2" max="2" width="29" style="6" customWidth="1"/>
    <col min="3" max="9" width="11.7109375" style="6" customWidth="1"/>
    <col min="10" max="11" width="10.85546875" style="6" customWidth="1"/>
    <col min="12" max="12" width="16" style="6" bestFit="1" customWidth="1"/>
    <col min="13" max="16384" width="8.7109375" style="6"/>
  </cols>
  <sheetData>
    <row r="1" spans="2:12">
      <c r="K1" s="1" t="s">
        <v>21</v>
      </c>
    </row>
    <row r="2" spans="2:12" ht="14.45" customHeight="1">
      <c r="B2" s="89" t="s">
        <v>121</v>
      </c>
      <c r="C2" s="90"/>
      <c r="D2" s="90"/>
      <c r="E2" s="90"/>
      <c r="F2" s="90"/>
      <c r="G2" s="90"/>
      <c r="H2" s="90"/>
      <c r="I2" s="90"/>
      <c r="J2" s="91"/>
    </row>
    <row r="3" spans="2:12" ht="15" customHeight="1" thickBot="1">
      <c r="B3" s="92"/>
      <c r="C3" s="93"/>
      <c r="D3" s="93"/>
      <c r="E3" s="93"/>
      <c r="F3" s="93"/>
      <c r="G3" s="93"/>
      <c r="H3" s="93"/>
      <c r="I3" s="93"/>
      <c r="J3" s="94"/>
    </row>
    <row r="4" spans="2:12" ht="27.6" customHeight="1" thickBot="1">
      <c r="B4" s="95" t="s">
        <v>23</v>
      </c>
      <c r="C4" s="96" t="s">
        <v>131</v>
      </c>
      <c r="D4" s="96"/>
      <c r="E4" s="96"/>
      <c r="F4" s="96"/>
      <c r="G4" s="96"/>
      <c r="H4" s="96"/>
      <c r="I4" s="96"/>
      <c r="J4" s="96" t="s">
        <v>123</v>
      </c>
      <c r="K4" s="10"/>
    </row>
    <row r="5" spans="2:12" ht="29.45" customHeight="1" thickBot="1">
      <c r="B5" s="95"/>
      <c r="C5" s="79" t="s">
        <v>124</v>
      </c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31</v>
      </c>
      <c r="J5" s="96"/>
      <c r="K5" s="11"/>
    </row>
    <row r="6" spans="2:12" ht="15.75" customHeight="1">
      <c r="B6" s="3" t="s">
        <v>32</v>
      </c>
      <c r="C6" s="19">
        <v>7.3025101322051107</v>
      </c>
      <c r="D6" s="19">
        <v>6.5294705782563964</v>
      </c>
      <c r="E6" s="19">
        <v>2.7064975315476003</v>
      </c>
      <c r="F6" s="19">
        <v>2.8938286437854419</v>
      </c>
      <c r="G6" s="19">
        <v>5.7162090321304326</v>
      </c>
      <c r="H6" s="19">
        <v>19.74597329192212</v>
      </c>
      <c r="I6" s="19">
        <f>SUM(C6:H6)</f>
        <v>44.894489209847109</v>
      </c>
      <c r="J6" s="17">
        <f>I6/I$93</f>
        <v>3.179309022504588E-3</v>
      </c>
      <c r="K6" s="12"/>
      <c r="L6" s="16"/>
    </row>
    <row r="7" spans="2:12" ht="15.75" customHeight="1">
      <c r="B7" s="4" t="s">
        <v>33</v>
      </c>
      <c r="C7" s="19">
        <v>41.997111335962401</v>
      </c>
      <c r="D7" s="19">
        <v>118.57820406847416</v>
      </c>
      <c r="E7" s="19">
        <v>55.089975819803044</v>
      </c>
      <c r="F7" s="19">
        <v>97.882712286561315</v>
      </c>
      <c r="G7" s="19">
        <v>62.076859297697112</v>
      </c>
      <c r="H7" s="19">
        <v>20.166118753233782</v>
      </c>
      <c r="I7" s="19">
        <f t="shared" ref="I7:I70" si="0">SUM(C7:H7)</f>
        <v>395.79098156173183</v>
      </c>
      <c r="J7" s="26">
        <f t="shared" ref="J7:J70" si="1">I7/I$93</f>
        <v>2.8028870822505266E-2</v>
      </c>
      <c r="K7" s="12"/>
      <c r="L7" s="16"/>
    </row>
    <row r="8" spans="2:12" ht="15.75" customHeight="1">
      <c r="B8" s="4" t="s">
        <v>34</v>
      </c>
      <c r="C8" s="19">
        <v>23.844137282017822</v>
      </c>
      <c r="D8" s="19">
        <v>18.114064400092865</v>
      </c>
      <c r="E8" s="19">
        <v>9.7129073814021805</v>
      </c>
      <c r="F8" s="19">
        <v>12.436628301764376</v>
      </c>
      <c r="G8" s="19">
        <v>11.266093371002668</v>
      </c>
      <c r="H8" s="19">
        <v>16.027688461892822</v>
      </c>
      <c r="I8" s="19">
        <f t="shared" si="0"/>
        <v>91.401519198172736</v>
      </c>
      <c r="J8" s="26">
        <f t="shared" si="1"/>
        <v>6.4728139193003312E-3</v>
      </c>
      <c r="K8" s="12"/>
      <c r="L8" s="16"/>
    </row>
    <row r="9" spans="2:12" ht="15.75" customHeight="1">
      <c r="B9" s="5" t="s">
        <v>35</v>
      </c>
      <c r="C9" s="20">
        <v>43.9506076321629</v>
      </c>
      <c r="D9" s="20">
        <v>32.116434483839818</v>
      </c>
      <c r="E9" s="20">
        <v>13.802183319885987</v>
      </c>
      <c r="F9" s="20">
        <v>25.162930241663386</v>
      </c>
      <c r="G9" s="20">
        <v>19.271389740072181</v>
      </c>
      <c r="H9" s="20">
        <v>10.974650038794449</v>
      </c>
      <c r="I9" s="20">
        <f t="shared" si="0"/>
        <v>145.2781954564187</v>
      </c>
      <c r="J9" s="27">
        <f t="shared" si="1"/>
        <v>1.0288217679208339E-2</v>
      </c>
      <c r="K9" s="12"/>
      <c r="L9" s="16"/>
    </row>
    <row r="10" spans="2:12" ht="15.75" customHeight="1">
      <c r="B10" s="5" t="s">
        <v>36</v>
      </c>
      <c r="C10" s="20">
        <v>5.5266680203529921</v>
      </c>
      <c r="D10" s="20">
        <v>11.456769523978501</v>
      </c>
      <c r="E10" s="20">
        <v>4.1030755015526337</v>
      </c>
      <c r="F10" s="20">
        <v>7.5597532344954326</v>
      </c>
      <c r="G10" s="20">
        <v>9.1929854909195559</v>
      </c>
      <c r="H10" s="20">
        <v>3.307489629192518</v>
      </c>
      <c r="I10" s="20">
        <f t="shared" si="0"/>
        <v>41.146741400491635</v>
      </c>
      <c r="J10" s="27">
        <f t="shared" si="1"/>
        <v>2.9139034318838536E-3</v>
      </c>
      <c r="K10" s="12"/>
      <c r="L10" s="16"/>
    </row>
    <row r="11" spans="2:12" ht="15.75" customHeight="1">
      <c r="B11" s="5" t="s">
        <v>37</v>
      </c>
      <c r="C11" s="20">
        <v>0.89314320872548947</v>
      </c>
      <c r="D11" s="20">
        <v>1.1088621623939008</v>
      </c>
      <c r="E11" s="20">
        <v>0.5507343228331919</v>
      </c>
      <c r="F11" s="20">
        <v>0.4516398765779161</v>
      </c>
      <c r="G11" s="20">
        <v>1.1609469292959409</v>
      </c>
      <c r="H11" s="20">
        <v>1.4590535596028558</v>
      </c>
      <c r="I11" s="20">
        <f t="shared" si="0"/>
        <v>5.6243800594292948</v>
      </c>
      <c r="J11" s="27">
        <f t="shared" si="1"/>
        <v>3.9830372465884538E-4</v>
      </c>
      <c r="K11" s="12"/>
      <c r="L11" s="16"/>
    </row>
    <row r="12" spans="2:12" ht="15.75" customHeight="1">
      <c r="B12" s="4" t="s">
        <v>38</v>
      </c>
      <c r="C12" s="19">
        <v>33.771236252653487</v>
      </c>
      <c r="D12" s="19">
        <v>46.263818257812758</v>
      </c>
      <c r="E12" s="19">
        <v>16.28273593368975</v>
      </c>
      <c r="F12" s="19">
        <v>26.987638593081517</v>
      </c>
      <c r="G12" s="19">
        <v>20.335814801806873</v>
      </c>
      <c r="H12" s="19">
        <v>8.7933428193647725</v>
      </c>
      <c r="I12" s="19">
        <f t="shared" si="0"/>
        <v>152.43458665840913</v>
      </c>
      <c r="J12" s="26">
        <f t="shared" si="1"/>
        <v>1.0795014382267166E-2</v>
      </c>
      <c r="K12" s="12"/>
      <c r="L12" s="16"/>
    </row>
    <row r="13" spans="2:12" ht="15.75" customHeight="1">
      <c r="B13" s="4" t="s">
        <v>39</v>
      </c>
      <c r="C13" s="19">
        <v>9.8967687529739852</v>
      </c>
      <c r="D13" s="19">
        <v>11.41506797345375</v>
      </c>
      <c r="E13" s="19">
        <v>5.0348058296471416</v>
      </c>
      <c r="F13" s="19">
        <v>8.3177423416655554</v>
      </c>
      <c r="G13" s="19">
        <v>7.3245251899569865</v>
      </c>
      <c r="H13" s="19">
        <v>2.359497094695743</v>
      </c>
      <c r="I13" s="19">
        <f t="shared" si="0"/>
        <v>44.34840718239316</v>
      </c>
      <c r="J13" s="26">
        <f t="shared" si="1"/>
        <v>3.1406369371892455E-3</v>
      </c>
      <c r="K13" s="12"/>
      <c r="L13" s="16"/>
    </row>
    <row r="14" spans="2:12" ht="15.75" customHeight="1">
      <c r="B14" s="4" t="s">
        <v>40</v>
      </c>
      <c r="C14" s="19">
        <v>17.177363355060599</v>
      </c>
      <c r="D14" s="19">
        <v>18.857560699986642</v>
      </c>
      <c r="E14" s="19">
        <v>9.5213163628334563</v>
      </c>
      <c r="F14" s="19">
        <v>11.788975298558265</v>
      </c>
      <c r="G14" s="19">
        <v>14.184943631508785</v>
      </c>
      <c r="H14" s="19">
        <v>6.6772309089203867</v>
      </c>
      <c r="I14" s="19">
        <f t="shared" si="0"/>
        <v>78.207390256868138</v>
      </c>
      <c r="J14" s="26">
        <f t="shared" si="1"/>
        <v>5.5384405936321612E-3</v>
      </c>
      <c r="K14" s="12"/>
      <c r="L14" s="16"/>
    </row>
    <row r="15" spans="2:12" ht="15.75" customHeight="1">
      <c r="B15" s="5" t="s">
        <v>41</v>
      </c>
      <c r="C15" s="20">
        <v>15.10997960746249</v>
      </c>
      <c r="D15" s="20">
        <v>36.195656267798284</v>
      </c>
      <c r="E15" s="20">
        <v>24.953143126873808</v>
      </c>
      <c r="F15" s="20">
        <v>20.115592202095815</v>
      </c>
      <c r="G15" s="20">
        <v>17.882543530396418</v>
      </c>
      <c r="H15" s="20">
        <v>6.7031763958319566</v>
      </c>
      <c r="I15" s="20">
        <f t="shared" si="0"/>
        <v>120.96009113045878</v>
      </c>
      <c r="J15" s="27">
        <f t="shared" si="1"/>
        <v>8.5660738291615038E-3</v>
      </c>
      <c r="K15" s="12"/>
      <c r="L15" s="16"/>
    </row>
    <row r="16" spans="2:12" ht="15.75" customHeight="1">
      <c r="B16" s="5" t="s">
        <v>42</v>
      </c>
      <c r="C16" s="20">
        <v>98.501223114344995</v>
      </c>
      <c r="D16" s="20">
        <v>33.385120493971961</v>
      </c>
      <c r="E16" s="20">
        <v>22.01968612577048</v>
      </c>
      <c r="F16" s="20">
        <v>18.296823732537103</v>
      </c>
      <c r="G16" s="20">
        <v>18.421163718196638</v>
      </c>
      <c r="H16" s="20">
        <v>32.883599159586588</v>
      </c>
      <c r="I16" s="20">
        <f t="shared" si="0"/>
        <v>223.50761634440778</v>
      </c>
      <c r="J16" s="27">
        <f t="shared" si="1"/>
        <v>1.5828218423886365E-2</v>
      </c>
      <c r="K16" s="12"/>
      <c r="L16" s="16"/>
    </row>
    <row r="17" spans="2:12" ht="15.75" customHeight="1">
      <c r="B17" s="5" t="s">
        <v>43</v>
      </c>
      <c r="C17" s="20">
        <v>2.8844715443835316</v>
      </c>
      <c r="D17" s="20">
        <v>3.5877963308691858</v>
      </c>
      <c r="E17" s="20">
        <v>1.4883113051895611</v>
      </c>
      <c r="F17" s="20">
        <v>3.4352764298034111</v>
      </c>
      <c r="G17" s="20">
        <v>1.8433832515286246</v>
      </c>
      <c r="H17" s="20">
        <v>1.1377099138946387</v>
      </c>
      <c r="I17" s="20">
        <f t="shared" si="0"/>
        <v>14.376948775668954</v>
      </c>
      <c r="J17" s="27">
        <f t="shared" si="1"/>
        <v>1.0181374989014216E-3</v>
      </c>
      <c r="K17" s="12"/>
      <c r="L17" s="16"/>
    </row>
    <row r="18" spans="2:12" ht="15.75" customHeight="1">
      <c r="B18" s="4" t="s">
        <v>44</v>
      </c>
      <c r="C18" s="19">
        <v>3.3359544809604103</v>
      </c>
      <c r="D18" s="19">
        <v>12.978247070851523</v>
      </c>
      <c r="E18" s="19">
        <v>6.2470075748440541</v>
      </c>
      <c r="F18" s="19">
        <v>3.9701466376270651</v>
      </c>
      <c r="G18" s="19">
        <v>13.73521841473106</v>
      </c>
      <c r="H18" s="19">
        <v>5.7748885420749891</v>
      </c>
      <c r="I18" s="19">
        <f t="shared" si="0"/>
        <v>46.041462721089104</v>
      </c>
      <c r="J18" s="26">
        <f t="shared" si="1"/>
        <v>3.2605346539138348E-3</v>
      </c>
      <c r="K18" s="12"/>
      <c r="L18" s="16"/>
    </row>
    <row r="19" spans="2:12" ht="15.75" customHeight="1">
      <c r="B19" s="4" t="s">
        <v>45</v>
      </c>
      <c r="C19" s="19">
        <v>14.712797577586562</v>
      </c>
      <c r="D19" s="19">
        <v>19.944865679909608</v>
      </c>
      <c r="E19" s="19">
        <v>7.8933752640500767</v>
      </c>
      <c r="F19" s="19">
        <v>16.332947159647169</v>
      </c>
      <c r="G19" s="19">
        <v>11.42383397244539</v>
      </c>
      <c r="H19" s="19">
        <v>5.3200917474477443</v>
      </c>
      <c r="I19" s="19">
        <f t="shared" si="0"/>
        <v>75.62791140108655</v>
      </c>
      <c r="J19" s="26">
        <f t="shared" si="1"/>
        <v>5.3557687213403741E-3</v>
      </c>
      <c r="K19" s="12"/>
      <c r="L19" s="16"/>
    </row>
    <row r="20" spans="2:12" ht="15.75" customHeight="1">
      <c r="B20" s="4" t="s">
        <v>46</v>
      </c>
      <c r="C20" s="19">
        <v>1.9756472719949383</v>
      </c>
      <c r="D20" s="19">
        <v>1.9898222676403634</v>
      </c>
      <c r="E20" s="19">
        <v>0.56862915142339199</v>
      </c>
      <c r="F20" s="19">
        <v>0.63146998511331265</v>
      </c>
      <c r="G20" s="19">
        <v>2.3605800552189971</v>
      </c>
      <c r="H20" s="19">
        <v>2.9352748105694313</v>
      </c>
      <c r="I20" s="19">
        <f t="shared" si="0"/>
        <v>10.461423541960434</v>
      </c>
      <c r="J20" s="26">
        <f t="shared" si="1"/>
        <v>7.4085035470013725E-4</v>
      </c>
      <c r="K20" s="12"/>
      <c r="L20" s="16"/>
    </row>
    <row r="21" spans="2:12" ht="15.75" customHeight="1">
      <c r="B21" s="5" t="s">
        <v>47</v>
      </c>
      <c r="C21" s="20">
        <v>76.396213406549862</v>
      </c>
      <c r="D21" s="20">
        <v>23.494423298661534</v>
      </c>
      <c r="E21" s="20">
        <v>30.309996910135329</v>
      </c>
      <c r="F21" s="20">
        <v>20.104806447533196</v>
      </c>
      <c r="G21" s="20">
        <v>13.047621014401019</v>
      </c>
      <c r="H21" s="20">
        <v>26.819770148132186</v>
      </c>
      <c r="I21" s="20">
        <f t="shared" si="0"/>
        <v>190.17283122541315</v>
      </c>
      <c r="J21" s="27">
        <f t="shared" si="1"/>
        <v>1.3467537080644233E-2</v>
      </c>
      <c r="K21" s="12"/>
      <c r="L21" s="16"/>
    </row>
    <row r="22" spans="2:12" ht="15.75" customHeight="1">
      <c r="B22" s="5" t="s">
        <v>48</v>
      </c>
      <c r="C22" s="20">
        <v>2.2959724351984701</v>
      </c>
      <c r="D22" s="20">
        <v>2.7591986974779208</v>
      </c>
      <c r="E22" s="20">
        <v>1.4544472145525322</v>
      </c>
      <c r="F22" s="20">
        <v>1.6339629452705891</v>
      </c>
      <c r="G22" s="20">
        <v>2.7624310559887326</v>
      </c>
      <c r="H22" s="20">
        <v>1.390332742569659</v>
      </c>
      <c r="I22" s="20">
        <f t="shared" si="0"/>
        <v>12.296345091057905</v>
      </c>
      <c r="J22" s="27">
        <f t="shared" si="1"/>
        <v>8.7079464718034006E-4</v>
      </c>
      <c r="K22" s="12"/>
      <c r="L22" s="16"/>
    </row>
    <row r="23" spans="2:12" ht="15.75" customHeight="1">
      <c r="B23" s="5" t="s">
        <v>49</v>
      </c>
      <c r="C23" s="20">
        <v>102.96300982798527</v>
      </c>
      <c r="D23" s="20">
        <v>58.925717355031622</v>
      </c>
      <c r="E23" s="20">
        <v>28.391626226004494</v>
      </c>
      <c r="F23" s="20">
        <v>38.263336830150678</v>
      </c>
      <c r="G23" s="20">
        <v>31.366229125955165</v>
      </c>
      <c r="H23" s="20">
        <v>44.381813733396157</v>
      </c>
      <c r="I23" s="20">
        <f t="shared" si="0"/>
        <v>304.29173309852337</v>
      </c>
      <c r="J23" s="27">
        <f t="shared" si="1"/>
        <v>2.1549135975056304E-2</v>
      </c>
      <c r="K23" s="12"/>
      <c r="L23" s="16"/>
    </row>
    <row r="24" spans="2:12" ht="15.75" customHeight="1">
      <c r="B24" s="4" t="s">
        <v>50</v>
      </c>
      <c r="C24" s="19">
        <v>153.82599234587207</v>
      </c>
      <c r="D24" s="19">
        <v>228.89649789177204</v>
      </c>
      <c r="E24" s="19">
        <v>139.17168204614069</v>
      </c>
      <c r="F24" s="19">
        <v>170.62551826318784</v>
      </c>
      <c r="G24" s="19">
        <v>117.99579234358295</v>
      </c>
      <c r="H24" s="19">
        <v>24.598849196871999</v>
      </c>
      <c r="I24" s="19">
        <f t="shared" si="0"/>
        <v>835.11433208742767</v>
      </c>
      <c r="J24" s="26">
        <f t="shared" si="1"/>
        <v>5.9140588913217614E-2</v>
      </c>
      <c r="K24" s="12"/>
      <c r="L24" s="16"/>
    </row>
    <row r="25" spans="2:12" ht="15.75" customHeight="1">
      <c r="B25" s="4" t="s">
        <v>51</v>
      </c>
      <c r="C25" s="19">
        <v>0.92121775699673358</v>
      </c>
      <c r="D25" s="19">
        <v>1.5488856389085808</v>
      </c>
      <c r="E25" s="19">
        <v>1.2836040061627541</v>
      </c>
      <c r="F25" s="19">
        <v>0.81844702047909967</v>
      </c>
      <c r="G25" s="19">
        <v>0.36552861863068703</v>
      </c>
      <c r="H25" s="19">
        <v>1.5717353035191333</v>
      </c>
      <c r="I25" s="19">
        <f t="shared" si="0"/>
        <v>6.5094183446969893</v>
      </c>
      <c r="J25" s="26">
        <f t="shared" si="1"/>
        <v>4.6097979593479152E-4</v>
      </c>
      <c r="K25" s="12"/>
      <c r="L25" s="16"/>
    </row>
    <row r="26" spans="2:12" ht="15.75" customHeight="1">
      <c r="B26" s="4" t="s">
        <v>52</v>
      </c>
      <c r="C26" s="19">
        <v>41.830263432921662</v>
      </c>
      <c r="D26" s="19">
        <v>26.544110745716985</v>
      </c>
      <c r="E26" s="19">
        <v>12.846801816848462</v>
      </c>
      <c r="F26" s="19">
        <v>24.638536279496222</v>
      </c>
      <c r="G26" s="19">
        <v>17.455996437979394</v>
      </c>
      <c r="H26" s="19">
        <v>14.784638744976705</v>
      </c>
      <c r="I26" s="19">
        <f t="shared" si="0"/>
        <v>138.10034745793942</v>
      </c>
      <c r="J26" s="26">
        <f t="shared" si="1"/>
        <v>9.7799014625550434E-3</v>
      </c>
      <c r="K26" s="12"/>
      <c r="L26" s="16"/>
    </row>
    <row r="27" spans="2:12" ht="15.75" customHeight="1">
      <c r="B27" s="5" t="s">
        <v>53</v>
      </c>
      <c r="C27" s="20">
        <v>2.0719775804375113</v>
      </c>
      <c r="D27" s="20">
        <v>2.8635708937532907</v>
      </c>
      <c r="E27" s="20">
        <v>0.89955067919730913</v>
      </c>
      <c r="F27" s="20">
        <v>1.051512459596726</v>
      </c>
      <c r="G27" s="20">
        <v>3.0817774126325017</v>
      </c>
      <c r="H27" s="20">
        <v>1.6976025100990546</v>
      </c>
      <c r="I27" s="20">
        <f t="shared" si="0"/>
        <v>11.665991535716392</v>
      </c>
      <c r="J27" s="27">
        <f t="shared" si="1"/>
        <v>8.2615467507825095E-4</v>
      </c>
      <c r="K27" s="12"/>
      <c r="L27" s="16"/>
    </row>
    <row r="28" spans="2:12" ht="15.75" customHeight="1">
      <c r="B28" s="5" t="s">
        <v>54</v>
      </c>
      <c r="C28" s="20">
        <v>3.6604118332060565</v>
      </c>
      <c r="D28" s="20">
        <v>4.1914316878299012</v>
      </c>
      <c r="E28" s="20">
        <v>2.444865748337623</v>
      </c>
      <c r="F28" s="20">
        <v>2.2786011537707616</v>
      </c>
      <c r="G28" s="20">
        <v>1.3014919511283554</v>
      </c>
      <c r="H28" s="20">
        <v>2.6705864232956742</v>
      </c>
      <c r="I28" s="20">
        <f t="shared" si="0"/>
        <v>16.547388797568374</v>
      </c>
      <c r="J28" s="27">
        <f t="shared" si="1"/>
        <v>1.1718423224973728E-3</v>
      </c>
      <c r="K28" s="12"/>
      <c r="L28" s="16"/>
    </row>
    <row r="29" spans="2:12" ht="15.75" customHeight="1">
      <c r="B29" s="5" t="s">
        <v>55</v>
      </c>
      <c r="C29" s="20">
        <v>17.76203867381026</v>
      </c>
      <c r="D29" s="20">
        <v>18.634472764045054</v>
      </c>
      <c r="E29" s="20">
        <v>9.0846026666921862</v>
      </c>
      <c r="F29" s="20">
        <v>13.133175876544257</v>
      </c>
      <c r="G29" s="20">
        <v>15.607849163662232</v>
      </c>
      <c r="H29" s="20">
        <v>3.2241975464209451</v>
      </c>
      <c r="I29" s="20">
        <f t="shared" si="0"/>
        <v>77.44633669117492</v>
      </c>
      <c r="J29" s="27">
        <f t="shared" si="1"/>
        <v>5.4845447923745089E-3</v>
      </c>
      <c r="K29" s="18"/>
      <c r="L29" s="16"/>
    </row>
    <row r="30" spans="2:12" ht="15.75" customHeight="1">
      <c r="B30" s="4" t="s">
        <v>56</v>
      </c>
      <c r="C30" s="19">
        <v>29.799692059453044</v>
      </c>
      <c r="D30" s="19">
        <v>28.500746918734784</v>
      </c>
      <c r="E30" s="19">
        <v>16.737286077053838</v>
      </c>
      <c r="F30" s="19">
        <v>18.430842147718518</v>
      </c>
      <c r="G30" s="19">
        <v>19.090127299916396</v>
      </c>
      <c r="H30" s="19">
        <v>3.8995184669019416</v>
      </c>
      <c r="I30" s="19">
        <f t="shared" si="0"/>
        <v>116.45821296977853</v>
      </c>
      <c r="J30" s="26">
        <f t="shared" si="1"/>
        <v>8.2472627210193553E-3</v>
      </c>
      <c r="K30" s="12"/>
      <c r="L30" s="16"/>
    </row>
    <row r="31" spans="2:12" ht="15.75" customHeight="1">
      <c r="B31" s="4" t="s">
        <v>57</v>
      </c>
      <c r="C31" s="19">
        <v>0.57945881723359494</v>
      </c>
      <c r="D31" s="19">
        <v>0.68873499179786268</v>
      </c>
      <c r="E31" s="19">
        <v>0.5536870234223974</v>
      </c>
      <c r="F31" s="19">
        <v>0.38555993457715398</v>
      </c>
      <c r="G31" s="19">
        <v>2.1518932680670444</v>
      </c>
      <c r="H31" s="19">
        <v>1.5294073093787388</v>
      </c>
      <c r="I31" s="19">
        <f t="shared" si="0"/>
        <v>5.8887413444767915</v>
      </c>
      <c r="J31" s="26">
        <f t="shared" si="1"/>
        <v>4.1702509188108484E-4</v>
      </c>
      <c r="K31" s="12"/>
      <c r="L31" s="16"/>
    </row>
    <row r="32" spans="2:12" ht="15.75" customHeight="1">
      <c r="B32" s="4" t="s">
        <v>58</v>
      </c>
      <c r="C32" s="19">
        <v>1314.719005759187</v>
      </c>
      <c r="D32" s="19">
        <v>1159.4433154064229</v>
      </c>
      <c r="E32" s="19">
        <v>647.31732805134561</v>
      </c>
      <c r="F32" s="19">
        <v>660.94441824225942</v>
      </c>
      <c r="G32" s="19">
        <v>1267.8064973927067</v>
      </c>
      <c r="H32" s="19">
        <v>149.56720450753556</v>
      </c>
      <c r="I32" s="19">
        <f t="shared" si="0"/>
        <v>5199.7977693594567</v>
      </c>
      <c r="J32" s="26">
        <f t="shared" si="1"/>
        <v>0.36823592949349543</v>
      </c>
      <c r="K32" s="12"/>
      <c r="L32" s="16"/>
    </row>
    <row r="33" spans="2:12" ht="15.75" customHeight="1">
      <c r="B33" s="5" t="s">
        <v>59</v>
      </c>
      <c r="C33" s="20">
        <v>2.9704579492486562</v>
      </c>
      <c r="D33" s="20">
        <v>3.2910809238662937</v>
      </c>
      <c r="E33" s="20">
        <v>1.9661072999194678</v>
      </c>
      <c r="F33" s="20">
        <v>1.1484338554272533</v>
      </c>
      <c r="G33" s="20">
        <v>3.8592897835335722</v>
      </c>
      <c r="H33" s="20">
        <v>1.8969235360870467</v>
      </c>
      <c r="I33" s="20">
        <f t="shared" si="0"/>
        <v>15.132293348082289</v>
      </c>
      <c r="J33" s="27">
        <f t="shared" si="1"/>
        <v>1.0716290043498644E-3</v>
      </c>
      <c r="K33" s="12"/>
      <c r="L33" s="16"/>
    </row>
    <row r="34" spans="2:12" ht="15.75" customHeight="1">
      <c r="B34" s="5" t="s">
        <v>60</v>
      </c>
      <c r="C34" s="20">
        <v>11.864487934941797</v>
      </c>
      <c r="D34" s="20">
        <v>8.9097075261808225</v>
      </c>
      <c r="E34" s="20">
        <v>3.547007105289929</v>
      </c>
      <c r="F34" s="20">
        <v>5.2920776777241683</v>
      </c>
      <c r="G34" s="20">
        <v>4.9551998916421107</v>
      </c>
      <c r="H34" s="20">
        <v>16.475212136545458</v>
      </c>
      <c r="I34" s="20">
        <f t="shared" si="0"/>
        <v>51.043692272324286</v>
      </c>
      <c r="J34" s="27">
        <f t="shared" si="1"/>
        <v>3.6147793245802917E-3</v>
      </c>
      <c r="K34" s="12"/>
      <c r="L34" s="16"/>
    </row>
    <row r="35" spans="2:12" ht="15.75" customHeight="1">
      <c r="B35" s="5" t="s">
        <v>61</v>
      </c>
      <c r="C35" s="20">
        <v>3.1642102179367995</v>
      </c>
      <c r="D35" s="20">
        <v>9.7912854010328871</v>
      </c>
      <c r="E35" s="20">
        <v>1.8702030767202624</v>
      </c>
      <c r="F35" s="20">
        <v>12.385247902575836</v>
      </c>
      <c r="G35" s="20">
        <v>6.7668195000872737</v>
      </c>
      <c r="H35" s="20">
        <v>4.3334656509353113</v>
      </c>
      <c r="I35" s="20">
        <f t="shared" si="0"/>
        <v>38.311231749288368</v>
      </c>
      <c r="J35" s="27">
        <f t="shared" si="1"/>
        <v>2.7131001356188846E-3</v>
      </c>
      <c r="K35" s="12"/>
      <c r="L35" s="16"/>
    </row>
    <row r="36" spans="2:12" ht="15.75" customHeight="1">
      <c r="B36" s="4" t="s">
        <v>62</v>
      </c>
      <c r="C36" s="19">
        <v>35.43494706776324</v>
      </c>
      <c r="D36" s="19">
        <v>23.28240124289842</v>
      </c>
      <c r="E36" s="19">
        <v>10.188171851998698</v>
      </c>
      <c r="F36" s="19">
        <v>18.742300238857958</v>
      </c>
      <c r="G36" s="19">
        <v>16.390743924392648</v>
      </c>
      <c r="H36" s="19">
        <v>23.053018713357048</v>
      </c>
      <c r="I36" s="19">
        <f t="shared" si="0"/>
        <v>127.09158303926802</v>
      </c>
      <c r="J36" s="26">
        <f t="shared" si="1"/>
        <v>9.0002898741636441E-3</v>
      </c>
      <c r="K36" s="12"/>
      <c r="L36" s="16"/>
    </row>
    <row r="37" spans="2:12" ht="15.75" customHeight="1">
      <c r="B37" s="4" t="s">
        <v>63</v>
      </c>
      <c r="C37" s="19">
        <v>3.5249570294601154</v>
      </c>
      <c r="D37" s="19">
        <v>3.8005750745742701</v>
      </c>
      <c r="E37" s="19">
        <v>1.6967679685594239</v>
      </c>
      <c r="F37" s="19">
        <v>1.628225488529474</v>
      </c>
      <c r="G37" s="19">
        <v>3.2858889811585303</v>
      </c>
      <c r="H37" s="19">
        <v>1.2288726073570126</v>
      </c>
      <c r="I37" s="19">
        <f t="shared" si="0"/>
        <v>15.165287149638825</v>
      </c>
      <c r="J37" s="26">
        <f t="shared" si="1"/>
        <v>1.0739655381387912E-3</v>
      </c>
      <c r="K37" s="12"/>
      <c r="L37" s="16"/>
    </row>
    <row r="38" spans="2:12" ht="15.75" customHeight="1">
      <c r="B38" s="4" t="s">
        <v>64</v>
      </c>
      <c r="C38" s="19">
        <v>1.6582459506986174</v>
      </c>
      <c r="D38" s="19">
        <v>2.8011848593712432</v>
      </c>
      <c r="E38" s="19">
        <v>1.2114083230868042</v>
      </c>
      <c r="F38" s="19">
        <v>0.99818756225707339</v>
      </c>
      <c r="G38" s="19">
        <v>2.6848104144786609</v>
      </c>
      <c r="H38" s="19">
        <v>3.4073863230717105</v>
      </c>
      <c r="I38" s="19">
        <f t="shared" si="0"/>
        <v>12.76122343296411</v>
      </c>
      <c r="J38" s="26">
        <f t="shared" si="1"/>
        <v>9.0371610219190949E-4</v>
      </c>
      <c r="K38" s="12"/>
      <c r="L38" s="16"/>
    </row>
    <row r="39" spans="2:12" ht="15.75" customHeight="1">
      <c r="B39" s="5" t="s">
        <v>65</v>
      </c>
      <c r="C39" s="20">
        <v>25.059884809190244</v>
      </c>
      <c r="D39" s="20">
        <v>21.096690854486535</v>
      </c>
      <c r="E39" s="20">
        <v>8.3322908493164771</v>
      </c>
      <c r="F39" s="20">
        <v>16.76932774915587</v>
      </c>
      <c r="G39" s="20">
        <v>10.133523846616928</v>
      </c>
      <c r="H39" s="20">
        <v>8.6573964762006863</v>
      </c>
      <c r="I39" s="20">
        <f t="shared" si="0"/>
        <v>90.04911458496673</v>
      </c>
      <c r="J39" s="27">
        <f t="shared" si="1"/>
        <v>6.3770402004203848E-3</v>
      </c>
      <c r="K39" s="12"/>
      <c r="L39" s="16"/>
    </row>
    <row r="40" spans="2:12" ht="15.75" customHeight="1">
      <c r="B40" s="5" t="s">
        <v>66</v>
      </c>
      <c r="C40" s="20">
        <v>0.75972360092530289</v>
      </c>
      <c r="D40" s="20">
        <v>0.80539403110030439</v>
      </c>
      <c r="E40" s="20">
        <v>0.52839237991969923</v>
      </c>
      <c r="F40" s="20">
        <v>0.93864069935458305</v>
      </c>
      <c r="G40" s="20">
        <v>1.4245822871402596</v>
      </c>
      <c r="H40" s="20">
        <v>1.32261295710286</v>
      </c>
      <c r="I40" s="20">
        <f t="shared" si="0"/>
        <v>5.7793459555430093</v>
      </c>
      <c r="J40" s="27">
        <f t="shared" si="1"/>
        <v>4.0927799968382502E-4</v>
      </c>
      <c r="K40" s="12"/>
      <c r="L40" s="16"/>
    </row>
    <row r="41" spans="2:12" ht="15.75" customHeight="1">
      <c r="B41" s="5" t="s">
        <v>67</v>
      </c>
      <c r="C41" s="20">
        <v>18.38952694107099</v>
      </c>
      <c r="D41" s="20">
        <v>14.982053152830279</v>
      </c>
      <c r="E41" s="20">
        <v>7.0972775637298788</v>
      </c>
      <c r="F41" s="20">
        <v>7.8920182415504936</v>
      </c>
      <c r="G41" s="20">
        <v>9.5131998837568457</v>
      </c>
      <c r="H41" s="20">
        <v>3.7003663649907792</v>
      </c>
      <c r="I41" s="20">
        <f t="shared" si="0"/>
        <v>61.574442147929268</v>
      </c>
      <c r="J41" s="27">
        <f t="shared" si="1"/>
        <v>4.3605391869267467E-3</v>
      </c>
      <c r="K41" s="12"/>
      <c r="L41" s="16"/>
    </row>
    <row r="42" spans="2:12" ht="15.75" customHeight="1">
      <c r="B42" s="4" t="s">
        <v>68</v>
      </c>
      <c r="C42" s="19">
        <v>0</v>
      </c>
      <c r="D42" s="19">
        <v>0.62696587343800747</v>
      </c>
      <c r="E42" s="19">
        <v>0.2990554149695166</v>
      </c>
      <c r="F42" s="19">
        <v>1.2642129794584815E-2</v>
      </c>
      <c r="G42" s="19">
        <v>0.69489243523754451</v>
      </c>
      <c r="H42" s="19">
        <v>1.3417733269284393</v>
      </c>
      <c r="I42" s="19">
        <f t="shared" si="0"/>
        <v>2.9753291803680928</v>
      </c>
      <c r="J42" s="26">
        <f t="shared" si="1"/>
        <v>2.1070494563040098E-4</v>
      </c>
      <c r="K42" s="12"/>
      <c r="L42" s="16"/>
    </row>
    <row r="43" spans="2:12" ht="15.75" customHeight="1">
      <c r="B43" s="4" t="s">
        <v>69</v>
      </c>
      <c r="C43" s="19">
        <v>40.601549072755667</v>
      </c>
      <c r="D43" s="19">
        <v>17.640681904096756</v>
      </c>
      <c r="E43" s="19">
        <v>9.4790281062702473</v>
      </c>
      <c r="F43" s="19">
        <v>9.286926444582452</v>
      </c>
      <c r="G43" s="19">
        <v>9.6455798897520104</v>
      </c>
      <c r="H43" s="19">
        <v>7.3001102882167288</v>
      </c>
      <c r="I43" s="19">
        <f t="shared" si="0"/>
        <v>93.953875705673866</v>
      </c>
      <c r="J43" s="26">
        <f t="shared" si="1"/>
        <v>6.6535650585997797E-3</v>
      </c>
      <c r="K43" s="12"/>
      <c r="L43" s="16"/>
    </row>
    <row r="44" spans="2:12" ht="15.75" customHeight="1">
      <c r="B44" s="4" t="s">
        <v>70</v>
      </c>
      <c r="C44" s="19">
        <v>27.404514647409428</v>
      </c>
      <c r="D44" s="19">
        <v>9.4768503691334445</v>
      </c>
      <c r="E44" s="19">
        <v>5.7103783861391433</v>
      </c>
      <c r="F44" s="19">
        <v>5.4355969245491078</v>
      </c>
      <c r="G44" s="19">
        <v>4.0424892767837939</v>
      </c>
      <c r="H44" s="19">
        <v>4.0236839198189873</v>
      </c>
      <c r="I44" s="19">
        <f t="shared" si="0"/>
        <v>56.093513523833899</v>
      </c>
      <c r="J44" s="26">
        <f t="shared" si="1"/>
        <v>3.9723943136252826E-3</v>
      </c>
      <c r="K44" s="12"/>
      <c r="L44" s="16"/>
    </row>
    <row r="45" spans="2:12" ht="15.75" customHeight="1">
      <c r="B45" s="5" t="s">
        <v>71</v>
      </c>
      <c r="C45" s="20">
        <v>1.5431473632210635</v>
      </c>
      <c r="D45" s="20">
        <v>3.0001222865144332</v>
      </c>
      <c r="E45" s="20">
        <v>2.7847804644761287</v>
      </c>
      <c r="F45" s="20">
        <v>0.83578711553579288</v>
      </c>
      <c r="G45" s="20">
        <v>4.2913248274750622</v>
      </c>
      <c r="H45" s="20">
        <v>5.1848117159200404</v>
      </c>
      <c r="I45" s="20">
        <f t="shared" si="0"/>
        <v>17.639973773142522</v>
      </c>
      <c r="J45" s="27">
        <f t="shared" si="1"/>
        <v>1.249216301616706E-3</v>
      </c>
      <c r="K45" s="12"/>
      <c r="L45" s="16"/>
    </row>
    <row r="46" spans="2:12" ht="15.75" customHeight="1">
      <c r="B46" s="5" t="s">
        <v>72</v>
      </c>
      <c r="C46" s="20">
        <v>0.24488654847688265</v>
      </c>
      <c r="D46" s="20">
        <v>0.55217325355063263</v>
      </c>
      <c r="E46" s="20">
        <v>0.33182505737961221</v>
      </c>
      <c r="F46" s="20">
        <v>0.16863934970141348</v>
      </c>
      <c r="G46" s="20">
        <v>1.3712329746550267</v>
      </c>
      <c r="H46" s="20">
        <v>1.288812500618715</v>
      </c>
      <c r="I46" s="20">
        <f t="shared" si="0"/>
        <v>3.9575696843822823</v>
      </c>
      <c r="J46" s="27">
        <f t="shared" si="1"/>
        <v>2.8026462103031188E-4</v>
      </c>
      <c r="K46" s="12"/>
      <c r="L46" s="16"/>
    </row>
    <row r="47" spans="2:12" ht="15.75" customHeight="1">
      <c r="B47" s="5" t="s">
        <v>73</v>
      </c>
      <c r="C47" s="20">
        <v>10.939805133913657</v>
      </c>
      <c r="D47" s="20">
        <v>15.030629790669042</v>
      </c>
      <c r="E47" s="20">
        <v>5.1243143741142703</v>
      </c>
      <c r="F47" s="20">
        <v>11.482915825856489</v>
      </c>
      <c r="G47" s="20">
        <v>8.9120473538303493</v>
      </c>
      <c r="H47" s="20">
        <v>3.4202746044890797</v>
      </c>
      <c r="I47" s="20">
        <f t="shared" si="0"/>
        <v>54.909987082872888</v>
      </c>
      <c r="J47" s="27">
        <f t="shared" si="1"/>
        <v>3.8885801003811595E-3</v>
      </c>
      <c r="K47" s="12"/>
      <c r="L47" s="16"/>
    </row>
    <row r="48" spans="2:12" ht="15.75" customHeight="1">
      <c r="B48" s="4" t="s">
        <v>74</v>
      </c>
      <c r="C48" s="19">
        <v>6.9413863727417509</v>
      </c>
      <c r="D48" s="19">
        <v>8.7174737119553889</v>
      </c>
      <c r="E48" s="19">
        <v>5.0233528253464312</v>
      </c>
      <c r="F48" s="19">
        <v>11.338260169969589</v>
      </c>
      <c r="G48" s="19">
        <v>10.146948215532245</v>
      </c>
      <c r="H48" s="19">
        <v>2.981735188144861</v>
      </c>
      <c r="I48" s="19">
        <f t="shared" si="0"/>
        <v>45.14915648369027</v>
      </c>
      <c r="J48" s="26">
        <f t="shared" si="1"/>
        <v>3.1973438854848001E-3</v>
      </c>
      <c r="K48" s="12"/>
      <c r="L48" s="16"/>
    </row>
    <row r="49" spans="2:12" ht="15.75" customHeight="1">
      <c r="B49" s="4" t="s">
        <v>75</v>
      </c>
      <c r="C49" s="19">
        <v>11.053777281168513</v>
      </c>
      <c r="D49" s="19">
        <v>8.2896331608351037</v>
      </c>
      <c r="E49" s="19">
        <v>4.7092430737053448</v>
      </c>
      <c r="F49" s="19">
        <v>5.2296749932777935</v>
      </c>
      <c r="G49" s="19">
        <v>6.3559350581160778</v>
      </c>
      <c r="H49" s="19">
        <v>1.4656040599154705</v>
      </c>
      <c r="I49" s="19">
        <f t="shared" si="0"/>
        <v>37.103867627018303</v>
      </c>
      <c r="J49" s="26">
        <f t="shared" si="1"/>
        <v>2.6275978008125094E-3</v>
      </c>
      <c r="K49" s="12"/>
      <c r="L49" s="16"/>
    </row>
    <row r="50" spans="2:12" ht="15.75" customHeight="1">
      <c r="B50" s="4" t="s">
        <v>76</v>
      </c>
      <c r="C50" s="19">
        <v>0.26590418507931646</v>
      </c>
      <c r="D50" s="19">
        <v>1.0189150147371073</v>
      </c>
      <c r="E50" s="19">
        <v>0.22647737342686172</v>
      </c>
      <c r="F50" s="19">
        <v>0.1800398475084852</v>
      </c>
      <c r="G50" s="19">
        <v>1.7666378241771028</v>
      </c>
      <c r="H50" s="19">
        <v>1.5684037453372164</v>
      </c>
      <c r="I50" s="19">
        <f t="shared" si="0"/>
        <v>5.0263779902660897</v>
      </c>
      <c r="J50" s="26">
        <f t="shared" si="1"/>
        <v>3.5595479926891187E-4</v>
      </c>
      <c r="K50" s="12"/>
      <c r="L50" s="16"/>
    </row>
    <row r="51" spans="2:12" ht="15.75" customHeight="1">
      <c r="B51" s="5" t="s">
        <v>77</v>
      </c>
      <c r="C51" s="20">
        <v>7.6922988155685514</v>
      </c>
      <c r="D51" s="20">
        <v>8.171139484818486</v>
      </c>
      <c r="E51" s="20">
        <v>3.6503669322347627</v>
      </c>
      <c r="F51" s="20">
        <v>7.5420651678386728</v>
      </c>
      <c r="G51" s="20">
        <v>7.2045899063647845</v>
      </c>
      <c r="H51" s="20">
        <v>2.0314152552562121</v>
      </c>
      <c r="I51" s="20">
        <f t="shared" si="0"/>
        <v>36.291875562081472</v>
      </c>
      <c r="J51" s="27">
        <f t="shared" si="1"/>
        <v>2.5700946697224344E-3</v>
      </c>
      <c r="K51" s="12"/>
      <c r="L51" s="16"/>
    </row>
    <row r="52" spans="2:12" ht="15.75" customHeight="1">
      <c r="B52" s="5" t="s">
        <v>78</v>
      </c>
      <c r="C52" s="20">
        <v>1.7992350489085136</v>
      </c>
      <c r="D52" s="20">
        <v>3.6315528814569795</v>
      </c>
      <c r="E52" s="20">
        <v>1.5244258705148399</v>
      </c>
      <c r="F52" s="20">
        <v>2.7607938178948506</v>
      </c>
      <c r="G52" s="20">
        <v>4.7223433350093611</v>
      </c>
      <c r="H52" s="20">
        <v>4.4869331747350021</v>
      </c>
      <c r="I52" s="20">
        <f t="shared" si="0"/>
        <v>18.925284128519547</v>
      </c>
      <c r="J52" s="27">
        <f t="shared" si="1"/>
        <v>1.3402385825578699E-3</v>
      </c>
      <c r="K52" s="12"/>
      <c r="L52" s="16"/>
    </row>
    <row r="53" spans="2:12" ht="15.75" customHeight="1">
      <c r="B53" s="5" t="s">
        <v>79</v>
      </c>
      <c r="C53" s="20">
        <v>15.342602871028591</v>
      </c>
      <c r="D53" s="20">
        <v>15.391605255597884</v>
      </c>
      <c r="E53" s="20">
        <v>8.5553626028736005</v>
      </c>
      <c r="F53" s="20">
        <v>12.752366937210429</v>
      </c>
      <c r="G53" s="20">
        <v>11.580049423181499</v>
      </c>
      <c r="H53" s="20">
        <v>6.9504937572050682</v>
      </c>
      <c r="I53" s="20">
        <f t="shared" si="0"/>
        <v>70.572480847097083</v>
      </c>
      <c r="J53" s="27">
        <f t="shared" si="1"/>
        <v>4.9977564963250443E-3</v>
      </c>
      <c r="K53" s="12"/>
      <c r="L53" s="16"/>
    </row>
    <row r="54" spans="2:12" ht="15.75" customHeight="1">
      <c r="B54" s="4" t="s">
        <v>80</v>
      </c>
      <c r="C54" s="19">
        <v>6.7973209213669712</v>
      </c>
      <c r="D54" s="19">
        <v>10.330478536604609</v>
      </c>
      <c r="E54" s="19">
        <v>3.2798579519048046</v>
      </c>
      <c r="F54" s="19">
        <v>6.4172137201338195</v>
      </c>
      <c r="G54" s="19">
        <v>8.5887839208900516</v>
      </c>
      <c r="H54" s="19">
        <v>6.587025451893382</v>
      </c>
      <c r="I54" s="19">
        <f t="shared" si="0"/>
        <v>42.000680502793642</v>
      </c>
      <c r="J54" s="26">
        <f t="shared" si="1"/>
        <v>2.9743771412500081E-3</v>
      </c>
      <c r="K54" s="12"/>
      <c r="L54" s="16"/>
    </row>
    <row r="55" spans="2:12" ht="15.75" customHeight="1">
      <c r="B55" s="4" t="s">
        <v>81</v>
      </c>
      <c r="C55" s="19">
        <v>10.120394586270274</v>
      </c>
      <c r="D55" s="19">
        <v>10.826473340578277</v>
      </c>
      <c r="E55" s="19">
        <v>5.7666843407933124</v>
      </c>
      <c r="F55" s="19">
        <v>10.865157006846566</v>
      </c>
      <c r="G55" s="19">
        <v>8.8568987765173475</v>
      </c>
      <c r="H55" s="19">
        <v>3.6717837855464821</v>
      </c>
      <c r="I55" s="19">
        <f t="shared" si="0"/>
        <v>50.10739183655226</v>
      </c>
      <c r="J55" s="26">
        <f t="shared" si="1"/>
        <v>3.5484730033453894E-3</v>
      </c>
      <c r="K55" s="12"/>
      <c r="L55" s="16"/>
    </row>
    <row r="56" spans="2:12" ht="15.75" customHeight="1">
      <c r="B56" s="4" t="s">
        <v>82</v>
      </c>
      <c r="C56" s="19">
        <v>1.2955214835693047</v>
      </c>
      <c r="D56" s="19">
        <v>1.9612645587264768</v>
      </c>
      <c r="E56" s="19">
        <v>0.65577732262258259</v>
      </c>
      <c r="F56" s="19">
        <v>0.55708435286389568</v>
      </c>
      <c r="G56" s="19">
        <v>1.5569194436519946</v>
      </c>
      <c r="H56" s="19">
        <v>1.7294822372651741</v>
      </c>
      <c r="I56" s="19">
        <f t="shared" si="0"/>
        <v>7.7560493986994281</v>
      </c>
      <c r="J56" s="26">
        <f t="shared" si="1"/>
        <v>5.4926291102266791E-4</v>
      </c>
      <c r="K56" s="12"/>
      <c r="L56" s="16"/>
    </row>
    <row r="57" spans="2:12" ht="15.75" customHeight="1">
      <c r="B57" s="5" t="s">
        <v>83</v>
      </c>
      <c r="C57" s="20">
        <v>7.0359414442735453</v>
      </c>
      <c r="D57" s="20">
        <v>10.168513158688269</v>
      </c>
      <c r="E57" s="20">
        <v>3.9271034305619525</v>
      </c>
      <c r="F57" s="20">
        <v>3.404537526537033</v>
      </c>
      <c r="G57" s="20">
        <v>7.3769001463091834</v>
      </c>
      <c r="H57" s="20">
        <v>1.7228378902432095</v>
      </c>
      <c r="I57" s="20">
        <f t="shared" si="0"/>
        <v>33.635833596613196</v>
      </c>
      <c r="J57" s="27">
        <f t="shared" si="1"/>
        <v>2.3820008004394326E-3</v>
      </c>
      <c r="K57" s="12"/>
      <c r="L57" s="16"/>
    </row>
    <row r="58" spans="2:12" ht="15.75" customHeight="1">
      <c r="B58" s="5" t="s">
        <v>84</v>
      </c>
      <c r="C58" s="20">
        <v>10.936712340651701</v>
      </c>
      <c r="D58" s="20">
        <v>11.036010443025811</v>
      </c>
      <c r="E58" s="20">
        <v>4.6649874294898765</v>
      </c>
      <c r="F58" s="20">
        <v>7.2337946257698711</v>
      </c>
      <c r="G58" s="20">
        <v>8.0620292585517905</v>
      </c>
      <c r="H58" s="20">
        <v>2.0578237192672395</v>
      </c>
      <c r="I58" s="20">
        <f t="shared" si="0"/>
        <v>43.991357816756285</v>
      </c>
      <c r="J58" s="27">
        <f t="shared" si="1"/>
        <v>3.1153516451717148E-3</v>
      </c>
      <c r="K58" s="12"/>
      <c r="L58" s="16"/>
    </row>
    <row r="59" spans="2:12" ht="15.75" customHeight="1">
      <c r="B59" s="5" t="s">
        <v>85</v>
      </c>
      <c r="C59" s="20">
        <v>0.34187798368034067</v>
      </c>
      <c r="D59" s="20">
        <v>0.58404810426703491</v>
      </c>
      <c r="E59" s="20">
        <v>0.2836579935915825</v>
      </c>
      <c r="F59" s="20">
        <v>0.19933913195720665</v>
      </c>
      <c r="G59" s="20">
        <v>0.14824982694007285</v>
      </c>
      <c r="H59" s="20">
        <v>1.3700868791392673</v>
      </c>
      <c r="I59" s="20">
        <f t="shared" si="0"/>
        <v>2.9272599195755049</v>
      </c>
      <c r="J59" s="27">
        <f t="shared" si="1"/>
        <v>2.0730080767866592E-4</v>
      </c>
      <c r="K59" s="12"/>
      <c r="L59" s="16"/>
    </row>
    <row r="60" spans="2:12" ht="15.75" customHeight="1">
      <c r="B60" s="4" t="s">
        <v>86</v>
      </c>
      <c r="C60" s="19">
        <v>220.78702911227236</v>
      </c>
      <c r="D60" s="19">
        <v>176.96394238339519</v>
      </c>
      <c r="E60" s="19">
        <v>82.249577621121517</v>
      </c>
      <c r="F60" s="19">
        <v>121.61663062793245</v>
      </c>
      <c r="G60" s="19">
        <v>90.754788226695766</v>
      </c>
      <c r="H60" s="19">
        <v>14.581451234563499</v>
      </c>
      <c r="I60" s="19">
        <f t="shared" si="0"/>
        <v>706.95341920598071</v>
      </c>
      <c r="J60" s="26">
        <f t="shared" si="1"/>
        <v>5.0064571926993914E-2</v>
      </c>
      <c r="K60" s="12"/>
      <c r="L60" s="16"/>
    </row>
    <row r="61" spans="2:12" ht="15.75" customHeight="1">
      <c r="B61" s="4" t="s">
        <v>87</v>
      </c>
      <c r="C61" s="19">
        <v>26.816895523777546</v>
      </c>
      <c r="D61" s="19">
        <v>25.203904572489105</v>
      </c>
      <c r="E61" s="19">
        <v>10.812628114162917</v>
      </c>
      <c r="F61" s="19">
        <v>17.23033088776393</v>
      </c>
      <c r="G61" s="19">
        <v>15.673989299690412</v>
      </c>
      <c r="H61" s="19">
        <v>31.941165478506971</v>
      </c>
      <c r="I61" s="19">
        <f t="shared" si="0"/>
        <v>127.67891387639088</v>
      </c>
      <c r="J61" s="26">
        <f t="shared" si="1"/>
        <v>9.0418830911157665E-3</v>
      </c>
      <c r="K61" s="12"/>
      <c r="L61" s="16"/>
    </row>
    <row r="62" spans="2:12" ht="15.75" customHeight="1">
      <c r="B62" s="4" t="s">
        <v>88</v>
      </c>
      <c r="C62" s="19">
        <v>22.847876793703438</v>
      </c>
      <c r="D62" s="19">
        <v>11.643184683392038</v>
      </c>
      <c r="E62" s="19">
        <v>5.7067341875236615</v>
      </c>
      <c r="F62" s="19">
        <v>8.6468647672888572</v>
      </c>
      <c r="G62" s="19">
        <v>8.638608627933321</v>
      </c>
      <c r="H62" s="19">
        <v>1.6180642957014735</v>
      </c>
      <c r="I62" s="19">
        <f t="shared" si="0"/>
        <v>59.101333355542792</v>
      </c>
      <c r="J62" s="26">
        <f t="shared" si="1"/>
        <v>4.185400161276687E-3</v>
      </c>
      <c r="K62" s="12"/>
      <c r="L62" s="16"/>
    </row>
    <row r="63" spans="2:12" ht="15.75" customHeight="1">
      <c r="B63" s="5" t="s">
        <v>89</v>
      </c>
      <c r="C63" s="20">
        <v>20.681878151315857</v>
      </c>
      <c r="D63" s="20">
        <v>20.955563997938494</v>
      </c>
      <c r="E63" s="20">
        <v>13.109226472765034</v>
      </c>
      <c r="F63" s="20">
        <v>14.267144831766938</v>
      </c>
      <c r="G63" s="20">
        <v>15.959976076152698</v>
      </c>
      <c r="H63" s="20">
        <v>16.910811022663385</v>
      </c>
      <c r="I63" s="20">
        <f t="shared" si="0"/>
        <v>101.88460055260241</v>
      </c>
      <c r="J63" s="27">
        <f t="shared" si="1"/>
        <v>7.2151980230151704E-3</v>
      </c>
      <c r="K63" s="12"/>
      <c r="L63" s="16"/>
    </row>
    <row r="64" spans="2:12" ht="15.75" customHeight="1">
      <c r="B64" s="5" t="s">
        <v>90</v>
      </c>
      <c r="C64" s="20">
        <v>2.7277696766090327</v>
      </c>
      <c r="D64" s="20">
        <v>3.2182444251489359</v>
      </c>
      <c r="E64" s="20">
        <v>1.368562521903312</v>
      </c>
      <c r="F64" s="20">
        <v>1.5040882034099134</v>
      </c>
      <c r="G64" s="20">
        <v>3.0953725556390799</v>
      </c>
      <c r="H64" s="20">
        <v>0.80960930511323781</v>
      </c>
      <c r="I64" s="20">
        <f t="shared" si="0"/>
        <v>12.723646687823514</v>
      </c>
      <c r="J64" s="27">
        <f t="shared" si="1"/>
        <v>9.0105501645589795E-4</v>
      </c>
      <c r="K64" s="12"/>
      <c r="L64" s="16"/>
    </row>
    <row r="65" spans="2:12" ht="15.75" customHeight="1">
      <c r="B65" s="5" t="s">
        <v>91</v>
      </c>
      <c r="C65" s="20">
        <v>11.05923803555538</v>
      </c>
      <c r="D65" s="20">
        <v>13.388246609402682</v>
      </c>
      <c r="E65" s="20">
        <v>5.380460719991194</v>
      </c>
      <c r="F65" s="20">
        <v>7.2533443498383017</v>
      </c>
      <c r="G65" s="20">
        <v>9.6069165217019563</v>
      </c>
      <c r="H65" s="20">
        <v>6.2971141973700497</v>
      </c>
      <c r="I65" s="20">
        <f t="shared" si="0"/>
        <v>52.985320433859563</v>
      </c>
      <c r="J65" s="27">
        <f t="shared" si="1"/>
        <v>3.7522802972155727E-3</v>
      </c>
      <c r="K65" s="12"/>
      <c r="L65" s="16"/>
    </row>
    <row r="66" spans="2:12" ht="15.75" customHeight="1">
      <c r="B66" s="4" t="s">
        <v>92</v>
      </c>
      <c r="C66" s="19">
        <v>6.8961683261007662</v>
      </c>
      <c r="D66" s="19">
        <v>5.4363913611837624</v>
      </c>
      <c r="E66" s="19">
        <v>2.537363596102689</v>
      </c>
      <c r="F66" s="19">
        <v>3.8387393982123625</v>
      </c>
      <c r="G66" s="19">
        <v>3.7915739242386315</v>
      </c>
      <c r="H66" s="19">
        <v>4.1380455198326258</v>
      </c>
      <c r="I66" s="19">
        <f t="shared" si="0"/>
        <v>26.638282125670838</v>
      </c>
      <c r="J66" s="26">
        <f t="shared" si="1"/>
        <v>1.886452707153017E-3</v>
      </c>
      <c r="K66" s="12"/>
      <c r="L66" s="16"/>
    </row>
    <row r="67" spans="2:12" ht="15.75" customHeight="1">
      <c r="B67" s="4" t="s">
        <v>93</v>
      </c>
      <c r="C67" s="19">
        <v>210.80601337541827</v>
      </c>
      <c r="D67" s="19">
        <v>302.80399069065618</v>
      </c>
      <c r="E67" s="19">
        <v>314.80053528890227</v>
      </c>
      <c r="F67" s="19">
        <v>161.4432648916947</v>
      </c>
      <c r="G67" s="19">
        <v>111.46421611056073</v>
      </c>
      <c r="H67" s="19">
        <v>55.75748953058406</v>
      </c>
      <c r="I67" s="19">
        <f t="shared" si="0"/>
        <v>1157.0755098878162</v>
      </c>
      <c r="J67" s="26">
        <f t="shared" si="1"/>
        <v>8.1941028243140104E-2</v>
      </c>
      <c r="K67" s="12"/>
      <c r="L67" s="16"/>
    </row>
    <row r="68" spans="2:12" ht="15.75" customHeight="1">
      <c r="B68" s="4" t="s">
        <v>94</v>
      </c>
      <c r="C68" s="19">
        <v>0.30389108437982854</v>
      </c>
      <c r="D68" s="19">
        <v>0.4306154802609401</v>
      </c>
      <c r="E68" s="19">
        <v>0.1595632029344829</v>
      </c>
      <c r="F68" s="19">
        <v>0.17719698880975349</v>
      </c>
      <c r="G68" s="19">
        <v>0.68583469666824604</v>
      </c>
      <c r="H68" s="19">
        <v>0.56803536235233143</v>
      </c>
      <c r="I68" s="19">
        <f t="shared" si="0"/>
        <v>2.3251368154055827</v>
      </c>
      <c r="J68" s="26">
        <f t="shared" si="1"/>
        <v>1.6466004148578503E-4</v>
      </c>
      <c r="K68" s="12"/>
      <c r="L68" s="16"/>
    </row>
    <row r="69" spans="2:12" ht="15.75" customHeight="1">
      <c r="B69" s="5" t="s">
        <v>95</v>
      </c>
      <c r="C69" s="20">
        <v>9.8357777542701825</v>
      </c>
      <c r="D69" s="20">
        <v>9.8847784812606712</v>
      </c>
      <c r="E69" s="20">
        <v>6.0109671449362052</v>
      </c>
      <c r="F69" s="20">
        <v>5.7423086582673459</v>
      </c>
      <c r="G69" s="20">
        <v>5.5297790052482556</v>
      </c>
      <c r="H69" s="20">
        <v>2.3991442011723789</v>
      </c>
      <c r="I69" s="20">
        <f t="shared" si="0"/>
        <v>39.402755245155042</v>
      </c>
      <c r="J69" s="27">
        <f t="shared" si="1"/>
        <v>2.7903989435519414E-3</v>
      </c>
      <c r="K69" s="12"/>
      <c r="L69" s="16"/>
    </row>
    <row r="70" spans="2:12" ht="15.75" customHeight="1">
      <c r="B70" s="5" t="s">
        <v>96</v>
      </c>
      <c r="C70" s="20">
        <v>1.0227569340531553</v>
      </c>
      <c r="D70" s="20">
        <v>1.8798726195148809</v>
      </c>
      <c r="E70" s="20">
        <v>0.99057453467923418</v>
      </c>
      <c r="F70" s="20">
        <v>2.1358850081393963</v>
      </c>
      <c r="G70" s="20">
        <v>4.0933160517416942</v>
      </c>
      <c r="H70" s="20">
        <v>2.3249208387476403</v>
      </c>
      <c r="I70" s="20">
        <f t="shared" si="0"/>
        <v>12.447325986876002</v>
      </c>
      <c r="J70" s="27">
        <f t="shared" si="1"/>
        <v>8.8148671502092974E-4</v>
      </c>
      <c r="K70" s="12"/>
      <c r="L70" s="16"/>
    </row>
    <row r="71" spans="2:12" ht="15.75" customHeight="1">
      <c r="B71" s="5" t="s">
        <v>97</v>
      </c>
      <c r="C71" s="20">
        <v>17.566881363968651</v>
      </c>
      <c r="D71" s="20">
        <v>26.442584981183124</v>
      </c>
      <c r="E71" s="20">
        <v>9.0330009696270821</v>
      </c>
      <c r="F71" s="20">
        <v>10.921792786970066</v>
      </c>
      <c r="G71" s="20">
        <v>18.059424230756861</v>
      </c>
      <c r="H71" s="20">
        <v>6.2804845604732691</v>
      </c>
      <c r="I71" s="20">
        <f t="shared" ref="I71:I88" si="2">SUM(C71:H71)</f>
        <v>88.30416889297905</v>
      </c>
      <c r="J71" s="27">
        <f t="shared" ref="J71:J88" si="3">I71/I$93</f>
        <v>6.253467760239907E-3</v>
      </c>
      <c r="K71" s="12"/>
      <c r="L71" s="16"/>
    </row>
    <row r="72" spans="2:12" ht="15.75" customHeight="1">
      <c r="B72" s="4" t="s">
        <v>98</v>
      </c>
      <c r="C72" s="19">
        <v>3.4616021796556686</v>
      </c>
      <c r="D72" s="19">
        <v>3.6062160622823294</v>
      </c>
      <c r="E72" s="19">
        <v>1.7394876444047485</v>
      </c>
      <c r="F72" s="19">
        <v>1.7921566864584666</v>
      </c>
      <c r="G72" s="19">
        <v>1.3243235816357877</v>
      </c>
      <c r="H72" s="19">
        <v>0.67168592460551524</v>
      </c>
      <c r="I72" s="19">
        <f t="shared" si="2"/>
        <v>12.595472079042517</v>
      </c>
      <c r="J72" s="26">
        <f t="shared" si="3"/>
        <v>8.9197802956228077E-4</v>
      </c>
      <c r="K72" s="12"/>
      <c r="L72" s="16"/>
    </row>
    <row r="73" spans="2:12" ht="15.75" customHeight="1">
      <c r="B73" s="4" t="s">
        <v>99</v>
      </c>
      <c r="C73" s="19">
        <v>18.857538340243163</v>
      </c>
      <c r="D73" s="19">
        <v>8.7328822522996692</v>
      </c>
      <c r="E73" s="19">
        <v>5.0083312204858723</v>
      </c>
      <c r="F73" s="19">
        <v>6.1105983395004682</v>
      </c>
      <c r="G73" s="19">
        <v>8.1234919081342909</v>
      </c>
      <c r="H73" s="19">
        <v>3.7456661715939172</v>
      </c>
      <c r="I73" s="19">
        <f t="shared" si="2"/>
        <v>50.578508232257384</v>
      </c>
      <c r="J73" s="26">
        <f t="shared" si="3"/>
        <v>3.5818362208332633E-3</v>
      </c>
      <c r="K73" s="12"/>
      <c r="L73" s="16"/>
    </row>
    <row r="74" spans="2:12" ht="15.75" customHeight="1">
      <c r="B74" s="4" t="s">
        <v>100</v>
      </c>
      <c r="C74" s="19">
        <v>205.86615480391623</v>
      </c>
      <c r="D74" s="19">
        <v>131.95314712268353</v>
      </c>
      <c r="E74" s="19">
        <v>72.460867454288348</v>
      </c>
      <c r="F74" s="19">
        <v>89.641083186293713</v>
      </c>
      <c r="G74" s="19">
        <v>58.120385545444762</v>
      </c>
      <c r="H74" s="19">
        <v>66.473917220378965</v>
      </c>
      <c r="I74" s="19">
        <f t="shared" si="2"/>
        <v>624.51555533300564</v>
      </c>
      <c r="J74" s="26">
        <f t="shared" si="3"/>
        <v>4.4226540377458726E-2</v>
      </c>
      <c r="K74" s="12"/>
      <c r="L74" s="16"/>
    </row>
    <row r="75" spans="2:12" ht="15.75" customHeight="1">
      <c r="B75" s="5" t="s">
        <v>101</v>
      </c>
      <c r="C75" s="20">
        <v>60.51732750764014</v>
      </c>
      <c r="D75" s="20">
        <v>59.865402550579617</v>
      </c>
      <c r="E75" s="20">
        <v>77.657555248745339</v>
      </c>
      <c r="F75" s="20">
        <v>45.685915509273833</v>
      </c>
      <c r="G75" s="20">
        <v>37.279225730948582</v>
      </c>
      <c r="H75" s="20">
        <v>8.5006224200082379</v>
      </c>
      <c r="I75" s="20">
        <f t="shared" si="2"/>
        <v>289.50604896719574</v>
      </c>
      <c r="J75" s="27">
        <f t="shared" si="3"/>
        <v>2.050205291898442E-2</v>
      </c>
      <c r="K75" s="12"/>
      <c r="L75" s="16"/>
    </row>
    <row r="76" spans="2:12" ht="15.75" customHeight="1">
      <c r="B76" s="5" t="s">
        <v>102</v>
      </c>
      <c r="C76" s="20">
        <v>8.8555534063583679</v>
      </c>
      <c r="D76" s="20">
        <v>22.284153711276478</v>
      </c>
      <c r="E76" s="20">
        <v>7.7594999060450922</v>
      </c>
      <c r="F76" s="20">
        <v>10.268910975422598</v>
      </c>
      <c r="G76" s="20">
        <v>16.443468755560549</v>
      </c>
      <c r="H76" s="20">
        <v>7.1290183524011503</v>
      </c>
      <c r="I76" s="20">
        <f t="shared" si="2"/>
        <v>72.740605107064226</v>
      </c>
      <c r="J76" s="27">
        <f t="shared" si="3"/>
        <v>5.151297323783945E-3</v>
      </c>
      <c r="K76" s="12"/>
      <c r="L76" s="16"/>
    </row>
    <row r="77" spans="2:12" ht="15.75" customHeight="1">
      <c r="B77" s="5" t="s">
        <v>103</v>
      </c>
      <c r="C77" s="20">
        <v>0.83568712446565652</v>
      </c>
      <c r="D77" s="20">
        <v>1.3672736294781527</v>
      </c>
      <c r="E77" s="20">
        <v>0.74329461106642947</v>
      </c>
      <c r="F77" s="20">
        <v>0.4389453321266138</v>
      </c>
      <c r="G77" s="20">
        <v>2.2957613697898092</v>
      </c>
      <c r="H77" s="20">
        <v>1.6547051792552714</v>
      </c>
      <c r="I77" s="20">
        <f t="shared" si="2"/>
        <v>7.3356672461819326</v>
      </c>
      <c r="J77" s="27">
        <f t="shared" si="3"/>
        <v>5.1949255849339528E-4</v>
      </c>
      <c r="K77" s="12"/>
      <c r="L77" s="16"/>
    </row>
    <row r="78" spans="2:12" ht="15.75" customHeight="1">
      <c r="B78" s="4" t="s">
        <v>104</v>
      </c>
      <c r="C78" s="19">
        <v>74.70139321501955</v>
      </c>
      <c r="D78" s="19">
        <v>82.993679212984844</v>
      </c>
      <c r="E78" s="19">
        <v>32.680709068383408</v>
      </c>
      <c r="F78" s="19">
        <v>75.053578054726827</v>
      </c>
      <c r="G78" s="19">
        <v>46.717445502651927</v>
      </c>
      <c r="H78" s="19">
        <v>19.594564139280834</v>
      </c>
      <c r="I78" s="19">
        <f t="shared" si="2"/>
        <v>331.74136919304738</v>
      </c>
      <c r="J78" s="26">
        <f t="shared" si="3"/>
        <v>2.3493046625021909E-2</v>
      </c>
      <c r="K78" s="12"/>
      <c r="L78" s="16"/>
    </row>
    <row r="79" spans="2:12" ht="15.75" customHeight="1">
      <c r="B79" s="4" t="s">
        <v>105</v>
      </c>
      <c r="C79" s="19">
        <v>16.592214943160336</v>
      </c>
      <c r="D79" s="19">
        <v>18.074965229484004</v>
      </c>
      <c r="E79" s="19">
        <v>7.8706977018696032</v>
      </c>
      <c r="F79" s="19">
        <v>15.934006761038439</v>
      </c>
      <c r="G79" s="19">
        <v>12.194865756517732</v>
      </c>
      <c r="H79" s="19">
        <v>2.4122358171266725</v>
      </c>
      <c r="I79" s="19">
        <f t="shared" si="2"/>
        <v>73.078986209196785</v>
      </c>
      <c r="J79" s="26">
        <f t="shared" si="3"/>
        <v>5.1752605787399484E-3</v>
      </c>
      <c r="K79" s="12"/>
      <c r="L79" s="16"/>
    </row>
    <row r="80" spans="2:12" ht="15.75" customHeight="1">
      <c r="B80" s="4" t="s">
        <v>106</v>
      </c>
      <c r="C80" s="19">
        <v>4.6862071026996119</v>
      </c>
      <c r="D80" s="19">
        <v>5.23800158043358</v>
      </c>
      <c r="E80" s="19">
        <v>2.0023237082987211</v>
      </c>
      <c r="F80" s="19">
        <v>2.2144416212563942</v>
      </c>
      <c r="G80" s="19">
        <v>4.1473066514237731</v>
      </c>
      <c r="H80" s="19">
        <v>1.1538515479028004</v>
      </c>
      <c r="I80" s="19">
        <f t="shared" si="2"/>
        <v>19.442132212014879</v>
      </c>
      <c r="J80" s="26">
        <f t="shared" si="3"/>
        <v>1.3768403972581136E-3</v>
      </c>
      <c r="K80" s="12"/>
      <c r="L80" s="16"/>
    </row>
    <row r="81" spans="2:12" ht="15.75" customHeight="1">
      <c r="B81" s="5" t="s">
        <v>107</v>
      </c>
      <c r="C81" s="20">
        <v>1.0046327545356617</v>
      </c>
      <c r="D81" s="20">
        <v>2.4613090719949668</v>
      </c>
      <c r="E81" s="20">
        <v>0.9894868800343174</v>
      </c>
      <c r="F81" s="20">
        <v>1.0135883873410647</v>
      </c>
      <c r="G81" s="20">
        <v>3.0363112217662813</v>
      </c>
      <c r="H81" s="20">
        <v>1.3751639861150899</v>
      </c>
      <c r="I81" s="20">
        <f t="shared" si="2"/>
        <v>9.8804923017873829</v>
      </c>
      <c r="J81" s="27">
        <f t="shared" si="3"/>
        <v>6.9971034028313726E-4</v>
      </c>
      <c r="K81" s="12"/>
      <c r="L81" s="16"/>
    </row>
    <row r="82" spans="2:12" ht="15.75" customHeight="1">
      <c r="B82" s="5" t="s">
        <v>108</v>
      </c>
      <c r="C82" s="20">
        <v>4.5645972092748757</v>
      </c>
      <c r="D82" s="20">
        <v>5.2480734961456719</v>
      </c>
      <c r="E82" s="20">
        <v>2.1461028580648622</v>
      </c>
      <c r="F82" s="20">
        <v>2.1649557171241467</v>
      </c>
      <c r="G82" s="20">
        <v>4.3348417190027204</v>
      </c>
      <c r="H82" s="20">
        <v>7.7794730231281006</v>
      </c>
      <c r="I82" s="20">
        <f t="shared" si="2"/>
        <v>26.238044022740379</v>
      </c>
      <c r="J82" s="27">
        <f t="shared" si="3"/>
        <v>1.858108902953596E-3</v>
      </c>
      <c r="K82" s="13"/>
      <c r="L82" s="16"/>
    </row>
    <row r="83" spans="2:12" ht="15.75" customHeight="1">
      <c r="B83" s="5" t="s">
        <v>109</v>
      </c>
      <c r="C83" s="20">
        <v>0.33131624881666838</v>
      </c>
      <c r="D83" s="20">
        <v>0.49661192213980937</v>
      </c>
      <c r="E83" s="20">
        <v>0.20542213089707828</v>
      </c>
      <c r="F83" s="20">
        <v>0.22812391804889576</v>
      </c>
      <c r="G83" s="20">
        <v>0.59867850697873748</v>
      </c>
      <c r="H83" s="20">
        <v>0.86444080916266774</v>
      </c>
      <c r="I83" s="20">
        <f t="shared" si="2"/>
        <v>2.7245935360438569</v>
      </c>
      <c r="J83" s="27">
        <f t="shared" si="3"/>
        <v>1.9294851025728854E-4</v>
      </c>
      <c r="K83" s="13"/>
      <c r="L83" s="16"/>
    </row>
    <row r="84" spans="2:12">
      <c r="B84" s="4" t="s">
        <v>110</v>
      </c>
      <c r="C84" s="19">
        <v>4.5807851270022173</v>
      </c>
      <c r="D84" s="19">
        <v>5.5304344552240234</v>
      </c>
      <c r="E84" s="19">
        <v>2.9150124781285722</v>
      </c>
      <c r="F84" s="19">
        <v>1.9540763616203494</v>
      </c>
      <c r="G84" s="19">
        <v>6.7506001983703197</v>
      </c>
      <c r="H84" s="19">
        <v>2.6411279412307795</v>
      </c>
      <c r="I84" s="19">
        <f t="shared" si="2"/>
        <v>24.372036561576259</v>
      </c>
      <c r="J84" s="26">
        <f t="shared" si="3"/>
        <v>1.7259631883735822E-3</v>
      </c>
      <c r="L84" s="16"/>
    </row>
    <row r="85" spans="2:12">
      <c r="B85" s="4" t="s">
        <v>111</v>
      </c>
      <c r="C85" s="19">
        <v>2.7433720626647125</v>
      </c>
      <c r="D85" s="19">
        <v>4.7245771238501915</v>
      </c>
      <c r="E85" s="19">
        <v>1.6814950995297195</v>
      </c>
      <c r="F85" s="19">
        <v>3.4190758130886958</v>
      </c>
      <c r="G85" s="19">
        <v>3.4439112391424995</v>
      </c>
      <c r="H85" s="19">
        <v>2.7048592415502135</v>
      </c>
      <c r="I85" s="19">
        <f t="shared" si="2"/>
        <v>18.717290579826031</v>
      </c>
      <c r="J85" s="26">
        <f t="shared" si="3"/>
        <v>1.3255090293850275E-3</v>
      </c>
      <c r="L85" s="16"/>
    </row>
    <row r="86" spans="2:12">
      <c r="B86" s="4" t="s">
        <v>112</v>
      </c>
      <c r="C86" s="19">
        <v>2.8984575166090889</v>
      </c>
      <c r="D86" s="19">
        <v>3.9340216770029968</v>
      </c>
      <c r="E86" s="19">
        <v>1.6322531830151081</v>
      </c>
      <c r="F86" s="19">
        <v>2.8752177879290426</v>
      </c>
      <c r="G86" s="19">
        <v>2.9894931385900074</v>
      </c>
      <c r="H86" s="19">
        <v>1.0897104502858728</v>
      </c>
      <c r="I86" s="19">
        <f t="shared" si="2"/>
        <v>15.419153753432115</v>
      </c>
      <c r="J86" s="26">
        <f t="shared" si="3"/>
        <v>1.0919436997830843E-3</v>
      </c>
      <c r="L86" s="16"/>
    </row>
    <row r="87" spans="2:12">
      <c r="B87" s="5" t="s">
        <v>113</v>
      </c>
      <c r="C87" s="20">
        <v>76.912087050246541</v>
      </c>
      <c r="D87" s="20">
        <v>118.22185596211771</v>
      </c>
      <c r="E87" s="20">
        <v>63.695315673707334</v>
      </c>
      <c r="F87" s="20">
        <v>96.324352724169088</v>
      </c>
      <c r="G87" s="20">
        <v>49.6731182547041</v>
      </c>
      <c r="H87" s="20">
        <v>21.511139176305726</v>
      </c>
      <c r="I87" s="20">
        <f t="shared" si="2"/>
        <v>426.3378688412505</v>
      </c>
      <c r="J87" s="27">
        <f t="shared" si="3"/>
        <v>3.019212061210088E-2</v>
      </c>
      <c r="L87" s="16"/>
    </row>
    <row r="88" spans="2:12">
      <c r="B88" s="5" t="s">
        <v>114</v>
      </c>
      <c r="C88" s="20">
        <v>1.6442293000776276</v>
      </c>
      <c r="D88" s="20">
        <v>2.6301240444180634</v>
      </c>
      <c r="E88" s="20">
        <v>1.2792130163711539</v>
      </c>
      <c r="F88" s="20">
        <v>1.5500043482274759</v>
      </c>
      <c r="G88" s="20">
        <v>2.480796122709064</v>
      </c>
      <c r="H88" s="20">
        <v>1.3506606103038632</v>
      </c>
      <c r="I88" s="20">
        <f t="shared" si="2"/>
        <v>10.935027442107248</v>
      </c>
      <c r="J88" s="27">
        <f t="shared" si="3"/>
        <v>7.7438973067548214E-4</v>
      </c>
      <c r="L88" s="16"/>
    </row>
    <row r="89" spans="2:12">
      <c r="B89" s="5" t="s">
        <v>115</v>
      </c>
      <c r="C89" s="20">
        <v>0.42382878507365812</v>
      </c>
      <c r="D89" s="20">
        <v>0.95096661612576705</v>
      </c>
      <c r="E89" s="20">
        <v>0.25801709410682339</v>
      </c>
      <c r="F89" s="20">
        <v>0.28653130105406943</v>
      </c>
      <c r="G89" s="20">
        <v>2.2076507770708629</v>
      </c>
      <c r="H89" s="20">
        <v>0.94042223327589225</v>
      </c>
      <c r="I89" s="20">
        <f>SUM(C89:H89)</f>
        <v>5.0674168067070742</v>
      </c>
      <c r="J89" s="27">
        <f>I89/I$93</f>
        <v>3.5886105974052257E-4</v>
      </c>
    </row>
    <row r="90" spans="2:12">
      <c r="B90" s="4" t="s">
        <v>116</v>
      </c>
      <c r="C90" s="19">
        <v>21.525286837089151</v>
      </c>
      <c r="D90" s="19">
        <v>24.525633157701265</v>
      </c>
      <c r="E90" s="19">
        <v>9.4418915982868388</v>
      </c>
      <c r="F90" s="19">
        <v>16.777324662938504</v>
      </c>
      <c r="G90" s="19">
        <v>15.852618830724332</v>
      </c>
      <c r="H90" s="19">
        <v>4.1632433612930404</v>
      </c>
      <c r="I90" s="19">
        <f t="shared" ref="I90:I92" si="4">SUM(C90:H90)</f>
        <v>92.285998448033126</v>
      </c>
      <c r="J90" s="26">
        <f t="shared" ref="J90:J93" si="5">I90/I$93</f>
        <v>6.5354504011668505E-3</v>
      </c>
    </row>
    <row r="91" spans="2:12">
      <c r="B91" s="4" t="s">
        <v>117</v>
      </c>
      <c r="C91" s="19">
        <v>17.384341828630976</v>
      </c>
      <c r="D91" s="19">
        <v>39.339781251855612</v>
      </c>
      <c r="E91" s="19">
        <v>13.586262963994731</v>
      </c>
      <c r="F91" s="19">
        <v>35.724562076043114</v>
      </c>
      <c r="G91" s="19">
        <v>32.51858171049178</v>
      </c>
      <c r="H91" s="19">
        <v>15.027032282332598</v>
      </c>
      <c r="I91" s="19">
        <f t="shared" si="4"/>
        <v>153.58056211334883</v>
      </c>
      <c r="J91" s="26">
        <f t="shared" si="5"/>
        <v>1.0876169333967997E-2</v>
      </c>
    </row>
    <row r="92" spans="2:12" ht="17.25" thickBot="1">
      <c r="B92" s="4" t="s">
        <v>118</v>
      </c>
      <c r="C92" s="21">
        <v>4.9483099556904193</v>
      </c>
      <c r="D92" s="24">
        <v>4.9679940231701645</v>
      </c>
      <c r="E92" s="24">
        <v>3.9925744127617362</v>
      </c>
      <c r="F92" s="24">
        <v>3.1918809087095146</v>
      </c>
      <c r="G92" s="24">
        <v>3.7411078785863809</v>
      </c>
      <c r="H92" s="24">
        <v>1.0594167325077646</v>
      </c>
      <c r="I92" s="24">
        <f t="shared" si="4"/>
        <v>21.901283911425978</v>
      </c>
      <c r="J92" s="28">
        <f t="shared" si="5"/>
        <v>1.5509910184869284E-3</v>
      </c>
    </row>
    <row r="93" spans="2:12" ht="17.25" thickBot="1">
      <c r="B93" s="15" t="s">
        <v>119</v>
      </c>
      <c r="C93" s="22">
        <f>SUM(C6:C92)</f>
        <v>3415.5752905293125</v>
      </c>
      <c r="D93" s="22">
        <f t="shared" ref="D93:I93" si="6">SUM(D6:D92)</f>
        <v>3299.6261951835909</v>
      </c>
      <c r="E93" s="22">
        <f t="shared" si="6"/>
        <v>1934.8091767133299</v>
      </c>
      <c r="F93" s="22">
        <f t="shared" si="6"/>
        <v>2137.4970389413079</v>
      </c>
      <c r="G93" s="22">
        <f t="shared" si="6"/>
        <v>2474.1954156446122</v>
      </c>
      <c r="H93" s="22">
        <f t="shared" si="6"/>
        <v>859.12908019283725</v>
      </c>
      <c r="I93" s="22">
        <f t="shared" si="6"/>
        <v>14120.832197204989</v>
      </c>
      <c r="J93" s="25">
        <f t="shared" si="5"/>
        <v>1</v>
      </c>
    </row>
    <row r="95" spans="2:12">
      <c r="B95" s="8" t="s">
        <v>130</v>
      </c>
    </row>
    <row r="96" spans="2:12">
      <c r="B96" s="8"/>
    </row>
  </sheetData>
  <mergeCells count="4">
    <mergeCell ref="B4:B5"/>
    <mergeCell ref="C4:I4"/>
    <mergeCell ref="J4:J5"/>
    <mergeCell ref="B2:J3"/>
  </mergeCells>
  <hyperlinks>
    <hyperlink ref="K1" location="Index!A1" display="Return to Index" xr:uid="{79961C5D-3F0D-4139-B9B6-48185A310FF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011A-8FD1-4DB3-84BE-71CF805C7CB3}">
  <sheetPr>
    <tabColor rgb="FF003469"/>
  </sheetPr>
  <dimension ref="B1:L96"/>
  <sheetViews>
    <sheetView showGridLines="0" zoomScaleNormal="100" workbookViewId="0">
      <pane xSplit="2" ySplit="5" topLeftCell="H6" activePane="bottomRight" state="frozen"/>
      <selection pane="bottomRight" activeCell="H5" sqref="H5"/>
      <selection pane="bottomLeft" activeCell="A6" sqref="A6"/>
      <selection pane="topRight" activeCell="C1" sqref="C1"/>
    </sheetView>
  </sheetViews>
  <sheetFormatPr defaultColWidth="8.7109375" defaultRowHeight="16.5"/>
  <cols>
    <col min="1" max="1" width="8.7109375" style="6"/>
    <col min="2" max="2" width="29" style="6" customWidth="1"/>
    <col min="3" max="9" width="11.7109375" style="6" customWidth="1"/>
    <col min="10" max="11" width="10.85546875" style="6" customWidth="1"/>
    <col min="12" max="12" width="16" style="6" bestFit="1" customWidth="1"/>
    <col min="13" max="16384" width="8.7109375" style="6"/>
  </cols>
  <sheetData>
    <row r="1" spans="2:12">
      <c r="K1" s="1" t="s">
        <v>21</v>
      </c>
    </row>
    <row r="2" spans="2:12" ht="14.45" customHeight="1">
      <c r="B2" s="89" t="s">
        <v>121</v>
      </c>
      <c r="C2" s="90"/>
      <c r="D2" s="90"/>
      <c r="E2" s="90"/>
      <c r="F2" s="90"/>
      <c r="G2" s="90"/>
      <c r="H2" s="90"/>
      <c r="I2" s="90"/>
      <c r="J2" s="91"/>
    </row>
    <row r="3" spans="2:12" ht="15" customHeight="1" thickBot="1">
      <c r="B3" s="92"/>
      <c r="C3" s="93"/>
      <c r="D3" s="93"/>
      <c r="E3" s="93"/>
      <c r="F3" s="93"/>
      <c r="G3" s="93"/>
      <c r="H3" s="93"/>
      <c r="I3" s="93"/>
      <c r="J3" s="94"/>
    </row>
    <row r="4" spans="2:12" ht="27.6" customHeight="1" thickBot="1">
      <c r="B4" s="95" t="s">
        <v>23</v>
      </c>
      <c r="C4" s="96" t="s">
        <v>131</v>
      </c>
      <c r="D4" s="96"/>
      <c r="E4" s="96"/>
      <c r="F4" s="96"/>
      <c r="G4" s="96"/>
      <c r="H4" s="96"/>
      <c r="I4" s="96"/>
      <c r="J4" s="96" t="s">
        <v>123</v>
      </c>
      <c r="K4" s="10"/>
    </row>
    <row r="5" spans="2:12" ht="29.45" customHeight="1" thickBot="1">
      <c r="B5" s="95"/>
      <c r="C5" s="79" t="s">
        <v>124</v>
      </c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31</v>
      </c>
      <c r="J5" s="96"/>
      <c r="K5" s="11"/>
    </row>
    <row r="6" spans="2:12" ht="15.75" customHeight="1">
      <c r="B6" s="3" t="s">
        <v>32</v>
      </c>
      <c r="C6" s="19">
        <v>7.0897588495493329</v>
      </c>
      <c r="D6" s="19">
        <v>6.3707164659163924</v>
      </c>
      <c r="E6" s="19">
        <v>2.6425638355203787</v>
      </c>
      <c r="F6" s="19">
        <v>2.8752738706024474</v>
      </c>
      <c r="G6" s="19">
        <v>5.5625339879781981</v>
      </c>
      <c r="H6" s="19">
        <v>19.460508837572689</v>
      </c>
      <c r="I6" s="19">
        <f>SUM(C6:H6)</f>
        <v>44.001355847139436</v>
      </c>
      <c r="J6" s="17">
        <f>I6/I$93</f>
        <v>3.3661986663584115E-3</v>
      </c>
      <c r="K6" s="12"/>
      <c r="L6" s="16"/>
    </row>
    <row r="7" spans="2:12" ht="15.75" customHeight="1">
      <c r="B7" s="4" t="s">
        <v>33</v>
      </c>
      <c r="C7" s="19">
        <v>38.870217454700914</v>
      </c>
      <c r="D7" s="19">
        <v>111.07481935546316</v>
      </c>
      <c r="E7" s="19">
        <v>50.869540449071373</v>
      </c>
      <c r="F7" s="19">
        <v>92.35983170411842</v>
      </c>
      <c r="G7" s="19">
        <v>59.226330945831627</v>
      </c>
      <c r="H7" s="19">
        <v>19.615848158561935</v>
      </c>
      <c r="I7" s="19">
        <f t="shared" ref="I7:I70" si="0">SUM(C7:H7)</f>
        <v>372.01658806774748</v>
      </c>
      <c r="J7" s="26">
        <f t="shared" ref="J7:J70" si="1">I7/I$93</f>
        <v>2.8460071707046498E-2</v>
      </c>
      <c r="K7" s="12"/>
      <c r="L7" s="16"/>
    </row>
    <row r="8" spans="2:12" ht="15.75" customHeight="1">
      <c r="B8" s="4" t="s">
        <v>34</v>
      </c>
      <c r="C8" s="19">
        <v>22.70277226480999</v>
      </c>
      <c r="D8" s="19">
        <v>17.392864566517012</v>
      </c>
      <c r="E8" s="19">
        <v>9.0121201288827102</v>
      </c>
      <c r="F8" s="19">
        <v>11.615518221372444</v>
      </c>
      <c r="G8" s="19">
        <v>10.935486466713687</v>
      </c>
      <c r="H8" s="19">
        <v>15.797051306519469</v>
      </c>
      <c r="I8" s="19">
        <f t="shared" si="0"/>
        <v>87.4558129548153</v>
      </c>
      <c r="J8" s="26">
        <f t="shared" si="1"/>
        <v>6.6905583990755297E-3</v>
      </c>
      <c r="K8" s="12"/>
      <c r="L8" s="16"/>
    </row>
    <row r="9" spans="2:12" ht="15.75" customHeight="1">
      <c r="B9" s="5" t="s">
        <v>35</v>
      </c>
      <c r="C9" s="20">
        <v>42.440681078644396</v>
      </c>
      <c r="D9" s="20">
        <v>33.363495415647151</v>
      </c>
      <c r="E9" s="20">
        <v>13.545477563596828</v>
      </c>
      <c r="F9" s="20">
        <v>24.582524986794073</v>
      </c>
      <c r="G9" s="20">
        <v>18.647368092979058</v>
      </c>
      <c r="H9" s="20">
        <v>11.093064620268654</v>
      </c>
      <c r="I9" s="20">
        <f t="shared" si="0"/>
        <v>143.67261175793016</v>
      </c>
      <c r="J9" s="27">
        <f t="shared" si="1"/>
        <v>1.0991264809473263E-2</v>
      </c>
      <c r="K9" s="12"/>
      <c r="L9" s="16"/>
    </row>
    <row r="10" spans="2:12" ht="15.75" customHeight="1">
      <c r="B10" s="5" t="s">
        <v>36</v>
      </c>
      <c r="C10" s="20">
        <v>5.2203328044531219</v>
      </c>
      <c r="D10" s="20">
        <v>10.955001287056344</v>
      </c>
      <c r="E10" s="20">
        <v>3.7543211678162143</v>
      </c>
      <c r="F10" s="20">
        <v>7.6681772329197431</v>
      </c>
      <c r="G10" s="20">
        <v>8.8325334577515733</v>
      </c>
      <c r="H10" s="20">
        <v>2.5927562615691211</v>
      </c>
      <c r="I10" s="20">
        <f t="shared" si="0"/>
        <v>39.023122211566118</v>
      </c>
      <c r="J10" s="27">
        <f t="shared" si="1"/>
        <v>2.9853530514390948E-3</v>
      </c>
      <c r="K10" s="12"/>
      <c r="L10" s="16"/>
    </row>
    <row r="11" spans="2:12" ht="15.75" customHeight="1">
      <c r="B11" s="5" t="s">
        <v>37</v>
      </c>
      <c r="C11" s="20">
        <v>0.84050103542089749</v>
      </c>
      <c r="D11" s="20">
        <v>1.1169680925239527</v>
      </c>
      <c r="E11" s="20">
        <v>0.54014642172048144</v>
      </c>
      <c r="F11" s="20">
        <v>0.45484412884233116</v>
      </c>
      <c r="G11" s="20">
        <v>1.1306289576980209</v>
      </c>
      <c r="H11" s="20">
        <v>1.4165030798045326</v>
      </c>
      <c r="I11" s="20">
        <f t="shared" si="0"/>
        <v>5.4995917160102161</v>
      </c>
      <c r="J11" s="27">
        <f t="shared" si="1"/>
        <v>4.2073063303463824E-4</v>
      </c>
      <c r="K11" s="12"/>
      <c r="L11" s="16"/>
    </row>
    <row r="12" spans="2:12" ht="15.75" customHeight="1">
      <c r="B12" s="4" t="s">
        <v>38</v>
      </c>
      <c r="C12" s="19">
        <v>32.384817343532525</v>
      </c>
      <c r="D12" s="19">
        <v>44.609514791899684</v>
      </c>
      <c r="E12" s="19">
        <v>15.968216892279964</v>
      </c>
      <c r="F12" s="19">
        <v>26.912925356197949</v>
      </c>
      <c r="G12" s="19">
        <v>20.212457464366352</v>
      </c>
      <c r="H12" s="19">
        <v>9.2118269428239046</v>
      </c>
      <c r="I12" s="19">
        <f t="shared" si="0"/>
        <v>149.29975879110037</v>
      </c>
      <c r="J12" s="26">
        <f t="shared" si="1"/>
        <v>1.1421753699503495E-2</v>
      </c>
      <c r="K12" s="12"/>
      <c r="L12" s="16"/>
    </row>
    <row r="13" spans="2:12" ht="15.75" customHeight="1">
      <c r="B13" s="4" t="s">
        <v>39</v>
      </c>
      <c r="C13" s="19">
        <v>9.6073918230673119</v>
      </c>
      <c r="D13" s="19">
        <v>11.112778768289317</v>
      </c>
      <c r="E13" s="19">
        <v>4.8641918850259982</v>
      </c>
      <c r="F13" s="19">
        <v>7.9778421217237856</v>
      </c>
      <c r="G13" s="19">
        <v>7.1694600751731032</v>
      </c>
      <c r="H13" s="19">
        <v>2.6445468928068867</v>
      </c>
      <c r="I13" s="19">
        <f t="shared" si="0"/>
        <v>43.376211566086404</v>
      </c>
      <c r="J13" s="26">
        <f t="shared" si="1"/>
        <v>3.3183737799509822E-3</v>
      </c>
      <c r="K13" s="12"/>
      <c r="L13" s="16"/>
    </row>
    <row r="14" spans="2:12" ht="15.75" customHeight="1">
      <c r="B14" s="4" t="s">
        <v>40</v>
      </c>
      <c r="C14" s="19">
        <v>16.776382144977187</v>
      </c>
      <c r="D14" s="19">
        <v>18.415604772120638</v>
      </c>
      <c r="E14" s="19">
        <v>9.1811244643291516</v>
      </c>
      <c r="F14" s="19">
        <v>11.513857268255014</v>
      </c>
      <c r="G14" s="19">
        <v>13.89261249274826</v>
      </c>
      <c r="H14" s="19">
        <v>6.4056216205622825</v>
      </c>
      <c r="I14" s="19">
        <f t="shared" si="0"/>
        <v>76.185202762992532</v>
      </c>
      <c r="J14" s="26">
        <f t="shared" si="1"/>
        <v>5.8283324002095021E-3</v>
      </c>
      <c r="K14" s="12"/>
      <c r="L14" s="16"/>
    </row>
    <row r="15" spans="2:12" ht="15.75" customHeight="1">
      <c r="B15" s="5" t="s">
        <v>41</v>
      </c>
      <c r="C15" s="20">
        <v>14.305208339402792</v>
      </c>
      <c r="D15" s="20">
        <v>33.674709084536026</v>
      </c>
      <c r="E15" s="20">
        <v>21.981431166041371</v>
      </c>
      <c r="F15" s="20">
        <v>19.426706550007289</v>
      </c>
      <c r="G15" s="20">
        <v>17.161921719498174</v>
      </c>
      <c r="H15" s="20">
        <v>8.0881331085846355</v>
      </c>
      <c r="I15" s="20">
        <f t="shared" si="0"/>
        <v>114.63810996807027</v>
      </c>
      <c r="J15" s="27">
        <f t="shared" si="1"/>
        <v>8.7700627732691643E-3</v>
      </c>
      <c r="K15" s="12"/>
      <c r="L15" s="16"/>
    </row>
    <row r="16" spans="2:12" ht="15.75" customHeight="1">
      <c r="B16" s="5" t="s">
        <v>42</v>
      </c>
      <c r="C16" s="20">
        <v>94.035411031654505</v>
      </c>
      <c r="D16" s="20">
        <v>31.880145797921148</v>
      </c>
      <c r="E16" s="20">
        <v>20.622920773752604</v>
      </c>
      <c r="F16" s="20">
        <v>17.836905884882015</v>
      </c>
      <c r="G16" s="20">
        <v>18.022740104524388</v>
      </c>
      <c r="H16" s="20">
        <v>31.767018175924974</v>
      </c>
      <c r="I16" s="20">
        <f t="shared" si="0"/>
        <v>214.16514176865962</v>
      </c>
      <c r="J16" s="27">
        <f t="shared" si="1"/>
        <v>1.6384095460753624E-2</v>
      </c>
      <c r="K16" s="12"/>
      <c r="L16" s="16"/>
    </row>
    <row r="17" spans="2:12" ht="15.75" customHeight="1">
      <c r="B17" s="5" t="s">
        <v>43</v>
      </c>
      <c r="C17" s="20">
        <v>2.7588078229819879</v>
      </c>
      <c r="D17" s="20">
        <v>3.4522162403510168</v>
      </c>
      <c r="E17" s="20">
        <v>1.445985945786024</v>
      </c>
      <c r="F17" s="20">
        <v>3.2144516297460268</v>
      </c>
      <c r="G17" s="20">
        <v>1.8255477698551492</v>
      </c>
      <c r="H17" s="20">
        <v>1.0210571807611559</v>
      </c>
      <c r="I17" s="20">
        <f t="shared" si="0"/>
        <v>13.71806658948136</v>
      </c>
      <c r="J17" s="27">
        <f t="shared" si="1"/>
        <v>1.0494616942929972E-3</v>
      </c>
      <c r="K17" s="12"/>
      <c r="L17" s="16"/>
    </row>
    <row r="18" spans="2:12" ht="15.75" customHeight="1">
      <c r="B18" s="4" t="s">
        <v>44</v>
      </c>
      <c r="C18" s="19">
        <v>3.3902406418088602</v>
      </c>
      <c r="D18" s="19">
        <v>12.050514326217986</v>
      </c>
      <c r="E18" s="19">
        <v>6.1039666779068229</v>
      </c>
      <c r="F18" s="19">
        <v>3.8204545606788907</v>
      </c>
      <c r="G18" s="19">
        <v>13.123913920082117</v>
      </c>
      <c r="H18" s="19">
        <v>5.9075520971304121</v>
      </c>
      <c r="I18" s="19">
        <f t="shared" si="0"/>
        <v>44.39664222382509</v>
      </c>
      <c r="J18" s="26">
        <f t="shared" si="1"/>
        <v>3.3964389271051811E-3</v>
      </c>
      <c r="K18" s="12"/>
      <c r="L18" s="16"/>
    </row>
    <row r="19" spans="2:12" ht="15.75" customHeight="1">
      <c r="B19" s="4" t="s">
        <v>45</v>
      </c>
      <c r="C19" s="19">
        <v>13.09616289267516</v>
      </c>
      <c r="D19" s="19">
        <v>18.289427240235149</v>
      </c>
      <c r="E19" s="19">
        <v>7.332671260562627</v>
      </c>
      <c r="F19" s="19">
        <v>15.53012275988578</v>
      </c>
      <c r="G19" s="19">
        <v>10.826112447519609</v>
      </c>
      <c r="H19" s="19">
        <v>5.9144900873528297</v>
      </c>
      <c r="I19" s="19">
        <f t="shared" si="0"/>
        <v>70.988986688231151</v>
      </c>
      <c r="J19" s="26">
        <f t="shared" si="1"/>
        <v>5.4308106583400633E-3</v>
      </c>
      <c r="K19" s="12"/>
      <c r="L19" s="16"/>
    </row>
    <row r="20" spans="2:12" ht="15.75" customHeight="1">
      <c r="B20" s="4" t="s">
        <v>46</v>
      </c>
      <c r="C20" s="19">
        <v>1.8529903633224893</v>
      </c>
      <c r="D20" s="19">
        <v>1.8720633629463443</v>
      </c>
      <c r="E20" s="19">
        <v>0.54406573284835247</v>
      </c>
      <c r="F20" s="19">
        <v>0.60910115053087666</v>
      </c>
      <c r="G20" s="19">
        <v>2.2643732731034723</v>
      </c>
      <c r="H20" s="19">
        <v>2.6060524475258862</v>
      </c>
      <c r="I20" s="19">
        <f t="shared" si="0"/>
        <v>9.7486463302774204</v>
      </c>
      <c r="J20" s="26">
        <f t="shared" si="1"/>
        <v>7.4579247943590493E-4</v>
      </c>
      <c r="K20" s="12"/>
      <c r="L20" s="16"/>
    </row>
    <row r="21" spans="2:12" ht="15.75" customHeight="1">
      <c r="B21" s="5" t="s">
        <v>47</v>
      </c>
      <c r="C21" s="20">
        <v>75.747953415025123</v>
      </c>
      <c r="D21" s="20">
        <v>23.204171668525657</v>
      </c>
      <c r="E21" s="20">
        <v>29.971645001881519</v>
      </c>
      <c r="F21" s="20">
        <v>16.882042320544674</v>
      </c>
      <c r="G21" s="20">
        <v>13.111071070720957</v>
      </c>
      <c r="H21" s="20">
        <v>23.800499388941166</v>
      </c>
      <c r="I21" s="20">
        <f t="shared" si="0"/>
        <v>182.71738286563911</v>
      </c>
      <c r="J21" s="27">
        <f t="shared" si="1"/>
        <v>1.3978274048180254E-2</v>
      </c>
      <c r="K21" s="12"/>
      <c r="L21" s="16"/>
    </row>
    <row r="22" spans="2:12" ht="15.75" customHeight="1">
      <c r="B22" s="5" t="s">
        <v>48</v>
      </c>
      <c r="C22" s="20">
        <v>2.2204111361637335</v>
      </c>
      <c r="D22" s="20">
        <v>2.747912956499412</v>
      </c>
      <c r="E22" s="20">
        <v>1.4200995809705113</v>
      </c>
      <c r="F22" s="20">
        <v>1.6151803930928426</v>
      </c>
      <c r="G22" s="20">
        <v>2.6952700633953288</v>
      </c>
      <c r="H22" s="20">
        <v>1.3273385049930488</v>
      </c>
      <c r="I22" s="20">
        <f t="shared" si="0"/>
        <v>12.026212635114877</v>
      </c>
      <c r="J22" s="27">
        <f t="shared" si="1"/>
        <v>9.2003121618122101E-4</v>
      </c>
      <c r="K22" s="12"/>
      <c r="L22" s="16"/>
    </row>
    <row r="23" spans="2:12" ht="15.75" customHeight="1">
      <c r="B23" s="5" t="s">
        <v>49</v>
      </c>
      <c r="C23" s="20">
        <v>96.795184172790798</v>
      </c>
      <c r="D23" s="20">
        <v>56.265506968737533</v>
      </c>
      <c r="E23" s="20">
        <v>27.076713686691932</v>
      </c>
      <c r="F23" s="20">
        <v>37.000038586354584</v>
      </c>
      <c r="G23" s="20">
        <v>30.478739526525064</v>
      </c>
      <c r="H23" s="20">
        <v>42.172690828772282</v>
      </c>
      <c r="I23" s="20">
        <f t="shared" si="0"/>
        <v>289.78887376987217</v>
      </c>
      <c r="J23" s="27">
        <f t="shared" si="1"/>
        <v>2.2169474136171805E-2</v>
      </c>
      <c r="K23" s="12"/>
      <c r="L23" s="16"/>
    </row>
    <row r="24" spans="2:12" ht="15.75" customHeight="1">
      <c r="B24" s="4" t="s">
        <v>50</v>
      </c>
      <c r="C24" s="19">
        <v>144.35102369444294</v>
      </c>
      <c r="D24" s="19">
        <v>212.10137092586683</v>
      </c>
      <c r="E24" s="19">
        <v>128.93154566865317</v>
      </c>
      <c r="F24" s="19">
        <v>161.2905409606638</v>
      </c>
      <c r="G24" s="19">
        <v>113.46344363045847</v>
      </c>
      <c r="H24" s="19">
        <v>24.147202664625933</v>
      </c>
      <c r="I24" s="19">
        <f t="shared" si="0"/>
        <v>784.28512754471114</v>
      </c>
      <c r="J24" s="26">
        <f t="shared" si="1"/>
        <v>5.999950455066206E-2</v>
      </c>
      <c r="K24" s="12"/>
      <c r="L24" s="16"/>
    </row>
    <row r="25" spans="2:12" ht="15.75" customHeight="1">
      <c r="B25" s="4" t="s">
        <v>51</v>
      </c>
      <c r="C25" s="19">
        <v>0.89515465932464455</v>
      </c>
      <c r="D25" s="19">
        <v>1.4963776962595174</v>
      </c>
      <c r="E25" s="19">
        <v>1.2538293316876596</v>
      </c>
      <c r="F25" s="19">
        <v>0.74701025633125739</v>
      </c>
      <c r="G25" s="19">
        <v>0.36699935890875662</v>
      </c>
      <c r="H25" s="19">
        <v>1.4660071058140649</v>
      </c>
      <c r="I25" s="19">
        <f t="shared" si="0"/>
        <v>6.2253784083259003</v>
      </c>
      <c r="J25" s="26">
        <f t="shared" si="1"/>
        <v>4.7625488106511275E-4</v>
      </c>
      <c r="K25" s="12"/>
      <c r="L25" s="16"/>
    </row>
    <row r="26" spans="2:12" ht="15.75" customHeight="1">
      <c r="B26" s="4" t="s">
        <v>52</v>
      </c>
      <c r="C26" s="19">
        <v>39.345410785067024</v>
      </c>
      <c r="D26" s="19">
        <v>25.695691231040389</v>
      </c>
      <c r="E26" s="19">
        <v>12.484533364341349</v>
      </c>
      <c r="F26" s="19">
        <v>23.558520594072469</v>
      </c>
      <c r="G26" s="19">
        <v>16.989965481914048</v>
      </c>
      <c r="H26" s="19">
        <v>14.685673219243093</v>
      </c>
      <c r="I26" s="19">
        <f t="shared" si="0"/>
        <v>132.75979467567836</v>
      </c>
      <c r="J26" s="26">
        <f t="shared" si="1"/>
        <v>1.0156410755518527E-2</v>
      </c>
      <c r="K26" s="12"/>
      <c r="L26" s="16"/>
    </row>
    <row r="27" spans="2:12" ht="15.75" customHeight="1">
      <c r="B27" s="5" t="s">
        <v>53</v>
      </c>
      <c r="C27" s="20">
        <v>2.1076336233332822</v>
      </c>
      <c r="D27" s="20">
        <v>2.6555249563230028</v>
      </c>
      <c r="E27" s="20">
        <v>0.88199468827126082</v>
      </c>
      <c r="F27" s="20">
        <v>1.0371851551220048</v>
      </c>
      <c r="G27" s="20">
        <v>2.9797149988895315</v>
      </c>
      <c r="H27" s="20">
        <v>1.8653421881088814</v>
      </c>
      <c r="I27" s="20">
        <f t="shared" si="0"/>
        <v>11.527395610047963</v>
      </c>
      <c r="J27" s="27">
        <f t="shared" si="1"/>
        <v>8.8187063743973022E-4</v>
      </c>
      <c r="K27" s="12"/>
      <c r="L27" s="16"/>
    </row>
    <row r="28" spans="2:12" ht="15.75" customHeight="1">
      <c r="B28" s="5" t="s">
        <v>54</v>
      </c>
      <c r="C28" s="20">
        <v>3.5082963214176992</v>
      </c>
      <c r="D28" s="20">
        <v>3.9613063049883963</v>
      </c>
      <c r="E28" s="20">
        <v>2.4480934876491856</v>
      </c>
      <c r="F28" s="20">
        <v>2.1911174240762987</v>
      </c>
      <c r="G28" s="20">
        <v>1.3328170104993913</v>
      </c>
      <c r="H28" s="20">
        <v>2.751743727651847</v>
      </c>
      <c r="I28" s="20">
        <f t="shared" si="0"/>
        <v>16.193374276282817</v>
      </c>
      <c r="J28" s="27">
        <f t="shared" si="1"/>
        <v>1.2388280734355955E-3</v>
      </c>
      <c r="K28" s="12"/>
      <c r="L28" s="16"/>
    </row>
    <row r="29" spans="2:12" ht="15.75" customHeight="1">
      <c r="B29" s="5" t="s">
        <v>55</v>
      </c>
      <c r="C29" s="20">
        <v>17.262472270193129</v>
      </c>
      <c r="D29" s="20">
        <v>17.443894347239961</v>
      </c>
      <c r="E29" s="20">
        <v>7.6422181673309639</v>
      </c>
      <c r="F29" s="20">
        <v>12.865253162984642</v>
      </c>
      <c r="G29" s="20">
        <v>15.2116050992725</v>
      </c>
      <c r="H29" s="20">
        <v>3.2943890239446496</v>
      </c>
      <c r="I29" s="20">
        <f t="shared" si="0"/>
        <v>73.71983207096585</v>
      </c>
      <c r="J29" s="27">
        <f t="shared" si="1"/>
        <v>5.6397262226087538E-3</v>
      </c>
      <c r="K29" s="18"/>
      <c r="L29" s="16"/>
    </row>
    <row r="30" spans="2:12" ht="15.75" customHeight="1">
      <c r="B30" s="4" t="s">
        <v>56</v>
      </c>
      <c r="C30" s="19">
        <v>28.35223052977587</v>
      </c>
      <c r="D30" s="19">
        <v>27.370790120583059</v>
      </c>
      <c r="E30" s="19">
        <v>16.022315152553453</v>
      </c>
      <c r="F30" s="19">
        <v>18.085297910613406</v>
      </c>
      <c r="G30" s="19">
        <v>18.716141999039472</v>
      </c>
      <c r="H30" s="19">
        <v>3.6518974712882617</v>
      </c>
      <c r="I30" s="19">
        <f t="shared" si="0"/>
        <v>112.19867318385354</v>
      </c>
      <c r="J30" s="26">
        <f t="shared" si="1"/>
        <v>8.5834405955748407E-3</v>
      </c>
      <c r="K30" s="12"/>
      <c r="L30" s="16"/>
    </row>
    <row r="31" spans="2:12" ht="15.75" customHeight="1">
      <c r="B31" s="4" t="s">
        <v>57</v>
      </c>
      <c r="C31" s="19">
        <v>0.55871717138387345</v>
      </c>
      <c r="D31" s="19">
        <v>0.64794782878473733</v>
      </c>
      <c r="E31" s="19">
        <v>0.52833602317232509</v>
      </c>
      <c r="F31" s="19">
        <v>0.29636326522457968</v>
      </c>
      <c r="G31" s="19">
        <v>2.06383969143485</v>
      </c>
      <c r="H31" s="19">
        <v>1.582220070675763</v>
      </c>
      <c r="I31" s="19">
        <f t="shared" si="0"/>
        <v>5.6774240506761284</v>
      </c>
      <c r="J31" s="26">
        <f t="shared" si="1"/>
        <v>4.3433519035481258E-4</v>
      </c>
      <c r="K31" s="12"/>
      <c r="L31" s="16"/>
    </row>
    <row r="32" spans="2:12" ht="15.75" customHeight="1">
      <c r="B32" s="4" t="s">
        <v>58</v>
      </c>
      <c r="C32" s="19">
        <v>1147.0905120170837</v>
      </c>
      <c r="D32" s="19">
        <v>1030.8745735945656</v>
      </c>
      <c r="E32" s="19">
        <v>571.4230947336664</v>
      </c>
      <c r="F32" s="19">
        <v>605.94154272405206</v>
      </c>
      <c r="G32" s="19">
        <v>1133.0152199405923</v>
      </c>
      <c r="H32" s="19">
        <v>133.97589406910345</v>
      </c>
      <c r="I32" s="19">
        <f t="shared" si="0"/>
        <v>4622.3208370790635</v>
      </c>
      <c r="J32" s="26">
        <f t="shared" si="1"/>
        <v>0.35361751786264067</v>
      </c>
      <c r="K32" s="12"/>
      <c r="L32" s="16"/>
    </row>
    <row r="33" spans="2:12" ht="15.75" customHeight="1">
      <c r="B33" s="5" t="s">
        <v>59</v>
      </c>
      <c r="C33" s="20">
        <v>2.9733415762639774</v>
      </c>
      <c r="D33" s="20">
        <v>3.1443997797267307</v>
      </c>
      <c r="E33" s="20">
        <v>1.9550838040532665</v>
      </c>
      <c r="F33" s="20">
        <v>1.126029969647705</v>
      </c>
      <c r="G33" s="20">
        <v>3.7277782928699481</v>
      </c>
      <c r="H33" s="20">
        <v>1.4685868655587384</v>
      </c>
      <c r="I33" s="20">
        <f t="shared" si="0"/>
        <v>14.395220288120365</v>
      </c>
      <c r="J33" s="27">
        <f t="shared" si="1"/>
        <v>1.1012654133692238E-3</v>
      </c>
      <c r="K33" s="12"/>
      <c r="L33" s="16"/>
    </row>
    <row r="34" spans="2:12" ht="15.75" customHeight="1">
      <c r="B34" s="5" t="s">
        <v>60</v>
      </c>
      <c r="C34" s="20">
        <v>11.494089161634763</v>
      </c>
      <c r="D34" s="20">
        <v>8.7520794269737721</v>
      </c>
      <c r="E34" s="20">
        <v>3.2701785901134803</v>
      </c>
      <c r="F34" s="20">
        <v>5.1522295899662964</v>
      </c>
      <c r="G34" s="20">
        <v>4.8575180105140587</v>
      </c>
      <c r="H34" s="20">
        <v>15.618757986892954</v>
      </c>
      <c r="I34" s="20">
        <f t="shared" si="0"/>
        <v>49.144852766095319</v>
      </c>
      <c r="J34" s="27">
        <f t="shared" si="1"/>
        <v>3.7596872790538198E-3</v>
      </c>
      <c r="K34" s="12"/>
      <c r="L34" s="16"/>
    </row>
    <row r="35" spans="2:12" ht="15.75" customHeight="1">
      <c r="B35" s="5" t="s">
        <v>61</v>
      </c>
      <c r="C35" s="20">
        <v>2.9460390207267553</v>
      </c>
      <c r="D35" s="20">
        <v>9.3098821447261777</v>
      </c>
      <c r="E35" s="20">
        <v>1.7180019610051156</v>
      </c>
      <c r="F35" s="20">
        <v>11.7565893917249</v>
      </c>
      <c r="G35" s="20">
        <v>6.4612131515180931</v>
      </c>
      <c r="H35" s="20">
        <v>4.2680105466733789</v>
      </c>
      <c r="I35" s="20">
        <f t="shared" si="0"/>
        <v>36.459736216374424</v>
      </c>
      <c r="J35" s="27">
        <f t="shared" si="1"/>
        <v>2.7892484916534196E-3</v>
      </c>
      <c r="K35" s="12"/>
      <c r="L35" s="16"/>
    </row>
    <row r="36" spans="2:12" ht="15.75" customHeight="1">
      <c r="B36" s="4" t="s">
        <v>62</v>
      </c>
      <c r="C36" s="19">
        <v>31.56841934088283</v>
      </c>
      <c r="D36" s="19">
        <v>20.797050081340977</v>
      </c>
      <c r="E36" s="19">
        <v>8.648748090926432</v>
      </c>
      <c r="F36" s="19">
        <v>17.147302387670965</v>
      </c>
      <c r="G36" s="19">
        <v>15.118832789696333</v>
      </c>
      <c r="H36" s="19">
        <v>22.30107838370591</v>
      </c>
      <c r="I36" s="19">
        <f t="shared" si="0"/>
        <v>115.58143107422345</v>
      </c>
      <c r="J36" s="26">
        <f t="shared" si="1"/>
        <v>8.8422288733437139E-3</v>
      </c>
      <c r="K36" s="12"/>
      <c r="L36" s="16"/>
    </row>
    <row r="37" spans="2:12" ht="15.75" customHeight="1">
      <c r="B37" s="4" t="s">
        <v>63</v>
      </c>
      <c r="C37" s="19">
        <v>3.4695251296864491</v>
      </c>
      <c r="D37" s="19">
        <v>3.6559387598795778</v>
      </c>
      <c r="E37" s="19">
        <v>1.6833353066752574</v>
      </c>
      <c r="F37" s="19">
        <v>1.652274385348125</v>
      </c>
      <c r="G37" s="19">
        <v>3.226957563154996</v>
      </c>
      <c r="H37" s="19">
        <v>1.3328367808125046</v>
      </c>
      <c r="I37" s="19">
        <f t="shared" si="0"/>
        <v>15.020867925556912</v>
      </c>
      <c r="J37" s="26">
        <f t="shared" si="1"/>
        <v>1.1491288076261102E-3</v>
      </c>
      <c r="K37" s="12"/>
      <c r="L37" s="16"/>
    </row>
    <row r="38" spans="2:12" ht="15.75" customHeight="1">
      <c r="B38" s="4" t="s">
        <v>64</v>
      </c>
      <c r="C38" s="19">
        <v>1.5355507317329118</v>
      </c>
      <c r="D38" s="19">
        <v>2.74165660336863</v>
      </c>
      <c r="E38" s="19">
        <v>1.3925247031420807</v>
      </c>
      <c r="F38" s="19">
        <v>0.75247196844043551</v>
      </c>
      <c r="G38" s="19">
        <v>2.5762782421701367</v>
      </c>
      <c r="H38" s="19">
        <v>3.422872133955571</v>
      </c>
      <c r="I38" s="19">
        <f t="shared" si="0"/>
        <v>12.421354382809767</v>
      </c>
      <c r="J38" s="26">
        <f t="shared" si="1"/>
        <v>9.5026041249812363E-4</v>
      </c>
      <c r="K38" s="12"/>
      <c r="L38" s="16"/>
    </row>
    <row r="39" spans="2:12" ht="15.75" customHeight="1">
      <c r="B39" s="5" t="s">
        <v>65</v>
      </c>
      <c r="C39" s="20">
        <v>22.152033129878319</v>
      </c>
      <c r="D39" s="20">
        <v>20.35303235096114</v>
      </c>
      <c r="E39" s="20">
        <v>7.9077868532606086</v>
      </c>
      <c r="F39" s="20">
        <v>15.926856338692197</v>
      </c>
      <c r="G39" s="20">
        <v>9.7825388654304621</v>
      </c>
      <c r="H39" s="20">
        <v>8.6411658465766354</v>
      </c>
      <c r="I39" s="20">
        <f t="shared" si="0"/>
        <v>84.763413384799378</v>
      </c>
      <c r="J39" s="27">
        <f t="shared" si="1"/>
        <v>6.4845840224363894E-3</v>
      </c>
      <c r="K39" s="12"/>
      <c r="L39" s="16"/>
    </row>
    <row r="40" spans="2:12" ht="15.75" customHeight="1">
      <c r="B40" s="5" t="s">
        <v>66</v>
      </c>
      <c r="C40" s="20">
        <v>0.73068846984951308</v>
      </c>
      <c r="D40" s="20">
        <v>0.7919732944669694</v>
      </c>
      <c r="E40" s="20">
        <v>0.49609506820763888</v>
      </c>
      <c r="F40" s="20">
        <v>0.43968458657586501</v>
      </c>
      <c r="G40" s="20">
        <v>1.3769457156715437</v>
      </c>
      <c r="H40" s="20">
        <v>1.5011139877939792</v>
      </c>
      <c r="I40" s="20">
        <f t="shared" si="0"/>
        <v>5.336501122565509</v>
      </c>
      <c r="J40" s="27">
        <f t="shared" si="1"/>
        <v>4.0825385072692068E-4</v>
      </c>
      <c r="K40" s="12"/>
      <c r="L40" s="16"/>
    </row>
    <row r="41" spans="2:12" ht="15.75" customHeight="1">
      <c r="B41" s="5" t="s">
        <v>67</v>
      </c>
      <c r="C41" s="20">
        <v>15.064459536367426</v>
      </c>
      <c r="D41" s="20">
        <v>12.304687073613369</v>
      </c>
      <c r="E41" s="20">
        <v>6.0514601807172967</v>
      </c>
      <c r="F41" s="20">
        <v>6.6259395443961724</v>
      </c>
      <c r="G41" s="20">
        <v>8.341282040493013</v>
      </c>
      <c r="H41" s="20">
        <v>4.4869969704541948</v>
      </c>
      <c r="I41" s="20">
        <f t="shared" si="0"/>
        <v>52.874825346041476</v>
      </c>
      <c r="J41" s="27">
        <f t="shared" si="1"/>
        <v>4.0450382297787723E-3</v>
      </c>
      <c r="K41" s="12"/>
      <c r="L41" s="16"/>
    </row>
    <row r="42" spans="2:12" ht="15.75" customHeight="1">
      <c r="B42" s="4" t="s">
        <v>68</v>
      </c>
      <c r="C42" s="19">
        <v>0</v>
      </c>
      <c r="D42" s="19">
        <v>0.61326500893851144</v>
      </c>
      <c r="E42" s="19">
        <v>0.28479088953151693</v>
      </c>
      <c r="F42" s="19">
        <v>7.7001633892811944E-3</v>
      </c>
      <c r="G42" s="19">
        <v>0.66326332055159121</v>
      </c>
      <c r="H42" s="19">
        <v>1.3614160888930176</v>
      </c>
      <c r="I42" s="19">
        <f t="shared" si="0"/>
        <v>2.9304354713039182</v>
      </c>
      <c r="J42" s="26">
        <f t="shared" si="1"/>
        <v>2.241846367103237E-4</v>
      </c>
      <c r="K42" s="12"/>
      <c r="L42" s="16"/>
    </row>
    <row r="43" spans="2:12" ht="15.75" customHeight="1">
      <c r="B43" s="4" t="s">
        <v>69</v>
      </c>
      <c r="C43" s="19">
        <v>38.621384550110903</v>
      </c>
      <c r="D43" s="19">
        <v>16.650711764044097</v>
      </c>
      <c r="E43" s="19">
        <v>8.9976580952804639</v>
      </c>
      <c r="F43" s="19">
        <v>8.9192442364513038</v>
      </c>
      <c r="G43" s="19">
        <v>9.3417820866026844</v>
      </c>
      <c r="H43" s="19">
        <v>6.2934281298482198</v>
      </c>
      <c r="I43" s="19">
        <f t="shared" si="0"/>
        <v>88.824208862337684</v>
      </c>
      <c r="J43" s="26">
        <f t="shared" si="1"/>
        <v>6.7952436386612006E-3</v>
      </c>
      <c r="K43" s="12"/>
      <c r="L43" s="16"/>
    </row>
    <row r="44" spans="2:12" ht="15.75" customHeight="1">
      <c r="B44" s="4" t="s">
        <v>70</v>
      </c>
      <c r="C44" s="19">
        <v>26.404004108359139</v>
      </c>
      <c r="D44" s="19">
        <v>8.9245048498732249</v>
      </c>
      <c r="E44" s="19">
        <v>5.3751131859553718</v>
      </c>
      <c r="F44" s="19">
        <v>5.2584517584683761</v>
      </c>
      <c r="G44" s="19">
        <v>3.9668492788994656</v>
      </c>
      <c r="H44" s="19">
        <v>4.152937627153392</v>
      </c>
      <c r="I44" s="19">
        <f t="shared" si="0"/>
        <v>54.081860808708967</v>
      </c>
      <c r="J44" s="26">
        <f t="shared" si="1"/>
        <v>4.1373790471570795E-3</v>
      </c>
      <c r="K44" s="12"/>
      <c r="L44" s="16"/>
    </row>
    <row r="45" spans="2:12" ht="15.75" customHeight="1">
      <c r="B45" s="5" t="s">
        <v>71</v>
      </c>
      <c r="C45" s="20">
        <v>1.5357818212880572</v>
      </c>
      <c r="D45" s="20">
        <v>2.8011684754577586</v>
      </c>
      <c r="E45" s="20">
        <v>2.7420443557264407</v>
      </c>
      <c r="F45" s="20">
        <v>0.77589977161671619</v>
      </c>
      <c r="G45" s="20">
        <v>4.128770603608606</v>
      </c>
      <c r="H45" s="20">
        <v>4.6802118549675136</v>
      </c>
      <c r="I45" s="20">
        <f t="shared" si="0"/>
        <v>16.663876882665093</v>
      </c>
      <c r="J45" s="27">
        <f t="shared" si="1"/>
        <v>1.274822538052193E-3</v>
      </c>
      <c r="K45" s="12"/>
      <c r="L45" s="16"/>
    </row>
    <row r="46" spans="2:12" ht="15.75" customHeight="1">
      <c r="B46" s="5" t="s">
        <v>72</v>
      </c>
      <c r="C46" s="20">
        <v>0.24019674948641784</v>
      </c>
      <c r="D46" s="20">
        <v>0.54604830613715138</v>
      </c>
      <c r="E46" s="20">
        <v>0.34136946800749041</v>
      </c>
      <c r="F46" s="20">
        <v>0.17115238940537031</v>
      </c>
      <c r="G46" s="20">
        <v>1.3182228103233238</v>
      </c>
      <c r="H46" s="20">
        <v>1.3623476688008165</v>
      </c>
      <c r="I46" s="20">
        <f t="shared" si="0"/>
        <v>3.9793373921605699</v>
      </c>
      <c r="J46" s="27">
        <f t="shared" si="1"/>
        <v>3.0442789692699672E-4</v>
      </c>
      <c r="K46" s="12"/>
      <c r="L46" s="16"/>
    </row>
    <row r="47" spans="2:12" ht="15.75" customHeight="1">
      <c r="B47" s="5" t="s">
        <v>73</v>
      </c>
      <c r="C47" s="20">
        <v>10.452991063004609</v>
      </c>
      <c r="D47" s="20">
        <v>14.469499675918311</v>
      </c>
      <c r="E47" s="20">
        <v>5.1559319745723098</v>
      </c>
      <c r="F47" s="20">
        <v>11.122001376854001</v>
      </c>
      <c r="G47" s="20">
        <v>8.7309471197536954</v>
      </c>
      <c r="H47" s="20">
        <v>3.3966869210926531</v>
      </c>
      <c r="I47" s="20">
        <f t="shared" si="0"/>
        <v>53.328058131195576</v>
      </c>
      <c r="J47" s="27">
        <f t="shared" si="1"/>
        <v>4.0797115158074078E-3</v>
      </c>
      <c r="K47" s="12"/>
      <c r="L47" s="16"/>
    </row>
    <row r="48" spans="2:12" ht="15.75" customHeight="1">
      <c r="B48" s="4" t="s">
        <v>74</v>
      </c>
      <c r="C48" s="19">
        <v>6.4833653320495834</v>
      </c>
      <c r="D48" s="19">
        <v>8.577380049109113</v>
      </c>
      <c r="E48" s="19">
        <v>4.8516070660886292</v>
      </c>
      <c r="F48" s="19">
        <v>10.74827347002627</v>
      </c>
      <c r="G48" s="19">
        <v>9.7717336260727663</v>
      </c>
      <c r="H48" s="19">
        <v>3.1711501225056016</v>
      </c>
      <c r="I48" s="19">
        <f t="shared" si="0"/>
        <v>43.603509665851966</v>
      </c>
      <c r="J48" s="26">
        <f t="shared" si="1"/>
        <v>3.335762575036177E-3</v>
      </c>
      <c r="K48" s="12"/>
      <c r="L48" s="16"/>
    </row>
    <row r="49" spans="2:12" ht="15.75" customHeight="1">
      <c r="B49" s="4" t="s">
        <v>75</v>
      </c>
      <c r="C49" s="19">
        <v>10.374159313117834</v>
      </c>
      <c r="D49" s="19">
        <v>8.040616816425965</v>
      </c>
      <c r="E49" s="19">
        <v>4.5914125360005968</v>
      </c>
      <c r="F49" s="19">
        <v>5.1858363937950358</v>
      </c>
      <c r="G49" s="19">
        <v>6.2663905221710747</v>
      </c>
      <c r="H49" s="19">
        <v>1.5410220892987028</v>
      </c>
      <c r="I49" s="19">
        <f t="shared" si="0"/>
        <v>35.999437670809208</v>
      </c>
      <c r="J49" s="26">
        <f t="shared" si="1"/>
        <v>2.7540346597071689E-3</v>
      </c>
      <c r="K49" s="12"/>
      <c r="L49" s="16"/>
    </row>
    <row r="50" spans="2:12" ht="15.75" customHeight="1">
      <c r="B50" s="4" t="s">
        <v>76</v>
      </c>
      <c r="C50" s="19">
        <v>0.25573857511786252</v>
      </c>
      <c r="D50" s="19">
        <v>0.9759772222456049</v>
      </c>
      <c r="E50" s="19">
        <v>0.2186819423218522</v>
      </c>
      <c r="F50" s="19">
        <v>0.15390985659847362</v>
      </c>
      <c r="G50" s="19">
        <v>1.6922658758781497</v>
      </c>
      <c r="H50" s="19">
        <v>1.8211540306641312</v>
      </c>
      <c r="I50" s="19">
        <f t="shared" si="0"/>
        <v>5.1177275028260745</v>
      </c>
      <c r="J50" s="26">
        <f t="shared" si="1"/>
        <v>3.9151719675744614E-4</v>
      </c>
      <c r="K50" s="12"/>
      <c r="L50" s="16"/>
    </row>
    <row r="51" spans="2:12" ht="15.75" customHeight="1">
      <c r="B51" s="5" t="s">
        <v>77</v>
      </c>
      <c r="C51" s="20">
        <v>7.2089264025363233</v>
      </c>
      <c r="D51" s="20">
        <v>8.1389753133901372</v>
      </c>
      <c r="E51" s="20">
        <v>3.5651395266185388</v>
      </c>
      <c r="F51" s="20">
        <v>7.2804651357286483</v>
      </c>
      <c r="G51" s="20">
        <v>7.023542164235792</v>
      </c>
      <c r="H51" s="20">
        <v>2.3951049720403406</v>
      </c>
      <c r="I51" s="20">
        <f t="shared" si="0"/>
        <v>35.612153514549782</v>
      </c>
      <c r="J51" s="27">
        <f t="shared" si="1"/>
        <v>2.7244065860898199E-3</v>
      </c>
      <c r="K51" s="12"/>
      <c r="L51" s="16"/>
    </row>
    <row r="52" spans="2:12" ht="15.75" customHeight="1">
      <c r="B52" s="5" t="s">
        <v>78</v>
      </c>
      <c r="C52" s="20">
        <v>1.7772186981294897</v>
      </c>
      <c r="D52" s="20">
        <v>3.434459883318155</v>
      </c>
      <c r="E52" s="20">
        <v>1.4504432721386811</v>
      </c>
      <c r="F52" s="20">
        <v>2.5891277477230563</v>
      </c>
      <c r="G52" s="20">
        <v>4.5371100860939588</v>
      </c>
      <c r="H52" s="20">
        <v>3.9539215404869616</v>
      </c>
      <c r="I52" s="20">
        <f t="shared" si="0"/>
        <v>17.742281227890302</v>
      </c>
      <c r="J52" s="27">
        <f t="shared" si="1"/>
        <v>1.3573227973920018E-3</v>
      </c>
      <c r="K52" s="12"/>
      <c r="L52" s="16"/>
    </row>
    <row r="53" spans="2:12" ht="15.75" customHeight="1">
      <c r="B53" s="5" t="s">
        <v>79</v>
      </c>
      <c r="C53" s="20">
        <v>14.939436601082159</v>
      </c>
      <c r="D53" s="20">
        <v>14.96602262876276</v>
      </c>
      <c r="E53" s="20">
        <v>8.3126189742655807</v>
      </c>
      <c r="F53" s="20">
        <v>12.389476588078907</v>
      </c>
      <c r="G53" s="20">
        <v>11.334079526075378</v>
      </c>
      <c r="H53" s="20">
        <v>6.6172628950700698</v>
      </c>
      <c r="I53" s="20">
        <f t="shared" si="0"/>
        <v>68.558897213334859</v>
      </c>
      <c r="J53" s="27">
        <f t="shared" si="1"/>
        <v>5.2449035699779368E-3</v>
      </c>
      <c r="K53" s="12"/>
      <c r="L53" s="16"/>
    </row>
    <row r="54" spans="2:12" ht="15.75" customHeight="1">
      <c r="B54" s="4" t="s">
        <v>80</v>
      </c>
      <c r="C54" s="19">
        <v>6.3874031792437336</v>
      </c>
      <c r="D54" s="19">
        <v>9.888432402864554</v>
      </c>
      <c r="E54" s="19">
        <v>3.0651069114012222</v>
      </c>
      <c r="F54" s="19">
        <v>5.9157832821635274</v>
      </c>
      <c r="G54" s="19">
        <v>8.2517097970409203</v>
      </c>
      <c r="H54" s="19">
        <v>6.8042922192865021</v>
      </c>
      <c r="I54" s="19">
        <f t="shared" si="0"/>
        <v>40.312727792000459</v>
      </c>
      <c r="J54" s="26">
        <f t="shared" si="1"/>
        <v>3.084010660992475E-3</v>
      </c>
      <c r="K54" s="12"/>
      <c r="L54" s="16"/>
    </row>
    <row r="55" spans="2:12" ht="15.75" customHeight="1">
      <c r="B55" s="4" t="s">
        <v>81</v>
      </c>
      <c r="C55" s="19">
        <v>9.2150335677412816</v>
      </c>
      <c r="D55" s="19">
        <v>10.462884871998575</v>
      </c>
      <c r="E55" s="19">
        <v>5.5341937330458109</v>
      </c>
      <c r="F55" s="19">
        <v>10.304498818208096</v>
      </c>
      <c r="G55" s="19">
        <v>8.6104488458059905</v>
      </c>
      <c r="H55" s="19">
        <v>3.5867552804628486</v>
      </c>
      <c r="I55" s="19">
        <f t="shared" si="0"/>
        <v>47.713815117262598</v>
      </c>
      <c r="J55" s="26">
        <f t="shared" si="1"/>
        <v>3.6502098110925102E-3</v>
      </c>
      <c r="K55" s="12"/>
      <c r="L55" s="16"/>
    </row>
    <row r="56" spans="2:12" ht="15.75" customHeight="1">
      <c r="B56" s="4" t="s">
        <v>82</v>
      </c>
      <c r="C56" s="19">
        <v>1.139201497332891</v>
      </c>
      <c r="D56" s="19">
        <v>1.788653650128025</v>
      </c>
      <c r="E56" s="19">
        <v>0.71752401419909007</v>
      </c>
      <c r="F56" s="19">
        <v>0.5231199298897744</v>
      </c>
      <c r="G56" s="19">
        <v>1.4852334285691307</v>
      </c>
      <c r="H56" s="19">
        <v>1.8600947222646025</v>
      </c>
      <c r="I56" s="19">
        <f t="shared" si="0"/>
        <v>7.5138272423835133</v>
      </c>
      <c r="J56" s="26">
        <f t="shared" si="1"/>
        <v>5.7482399702470089E-4</v>
      </c>
      <c r="K56" s="12"/>
      <c r="L56" s="16"/>
    </row>
    <row r="57" spans="2:12" ht="15.75" customHeight="1">
      <c r="B57" s="5" t="s">
        <v>83</v>
      </c>
      <c r="C57" s="20">
        <v>6.6683870173412609</v>
      </c>
      <c r="D57" s="20">
        <v>9.6011233236417066</v>
      </c>
      <c r="E57" s="20">
        <v>3.8129767819614138</v>
      </c>
      <c r="F57" s="20">
        <v>3.368583593999944</v>
      </c>
      <c r="G57" s="20">
        <v>7.1645648490473981</v>
      </c>
      <c r="H57" s="20">
        <v>1.9706498049590047</v>
      </c>
      <c r="I57" s="20">
        <f t="shared" si="0"/>
        <v>32.586285370950726</v>
      </c>
      <c r="J57" s="27">
        <f t="shared" si="1"/>
        <v>2.4929211440287949E-3</v>
      </c>
      <c r="K57" s="12"/>
      <c r="L57" s="16"/>
    </row>
    <row r="58" spans="2:12" ht="15.75" customHeight="1">
      <c r="B58" s="5" t="s">
        <v>84</v>
      </c>
      <c r="C58" s="20">
        <v>10.671558353022224</v>
      </c>
      <c r="D58" s="20">
        <v>10.678115949312202</v>
      </c>
      <c r="E58" s="20">
        <v>4.5371208340966671</v>
      </c>
      <c r="F58" s="20">
        <v>9.373907914675641</v>
      </c>
      <c r="G58" s="20">
        <v>7.9088111289631087</v>
      </c>
      <c r="H58" s="20">
        <v>2.1688613453414272</v>
      </c>
      <c r="I58" s="20">
        <f t="shared" si="0"/>
        <v>45.338375525411273</v>
      </c>
      <c r="J58" s="27">
        <f t="shared" si="1"/>
        <v>3.4684835567042665E-3</v>
      </c>
      <c r="K58" s="12"/>
      <c r="L58" s="16"/>
    </row>
    <row r="59" spans="2:12" ht="15.75" customHeight="1">
      <c r="B59" s="5" t="s">
        <v>85</v>
      </c>
      <c r="C59" s="20">
        <v>0.32880935390110638</v>
      </c>
      <c r="D59" s="20">
        <v>0.56464227844171677</v>
      </c>
      <c r="E59" s="20">
        <v>0.23268237983511589</v>
      </c>
      <c r="F59" s="20">
        <v>0.19788410134089465</v>
      </c>
      <c r="G59" s="20">
        <v>0.14927899708229636</v>
      </c>
      <c r="H59" s="20">
        <v>1.4528086380294469</v>
      </c>
      <c r="I59" s="20">
        <f t="shared" si="0"/>
        <v>2.9261057486305768</v>
      </c>
      <c r="J59" s="27">
        <f t="shared" si="1"/>
        <v>2.2385340358334151E-4</v>
      </c>
      <c r="K59" s="12"/>
      <c r="L59" s="16"/>
    </row>
    <row r="60" spans="2:12" ht="15.75" customHeight="1">
      <c r="B60" s="4" t="s">
        <v>86</v>
      </c>
      <c r="C60" s="19">
        <v>204.2372846505346</v>
      </c>
      <c r="D60" s="19">
        <v>160.67693770415406</v>
      </c>
      <c r="E60" s="19">
        <v>75.023095658000699</v>
      </c>
      <c r="F60" s="19">
        <v>113.13428357582659</v>
      </c>
      <c r="G60" s="19">
        <v>84.551888403927336</v>
      </c>
      <c r="H60" s="19">
        <v>15.616653788919393</v>
      </c>
      <c r="I60" s="19">
        <f t="shared" si="0"/>
        <v>653.24014378136269</v>
      </c>
      <c r="J60" s="26">
        <f t="shared" si="1"/>
        <v>4.9974280530074952E-2</v>
      </c>
      <c r="K60" s="12"/>
      <c r="L60" s="16"/>
    </row>
    <row r="61" spans="2:12" ht="15.75" customHeight="1">
      <c r="B61" s="4" t="s">
        <v>87</v>
      </c>
      <c r="C61" s="19">
        <v>25.600725194835668</v>
      </c>
      <c r="D61" s="19">
        <v>23.824548695139608</v>
      </c>
      <c r="E61" s="19">
        <v>10.527381363024038</v>
      </c>
      <c r="F61" s="19">
        <v>16.586484815896185</v>
      </c>
      <c r="G61" s="19">
        <v>15.225680113225538</v>
      </c>
      <c r="H61" s="19">
        <v>30.749667771160585</v>
      </c>
      <c r="I61" s="19">
        <f t="shared" si="0"/>
        <v>122.51448795328162</v>
      </c>
      <c r="J61" s="26">
        <f t="shared" si="1"/>
        <v>9.3726226844151033E-3</v>
      </c>
      <c r="K61" s="12"/>
      <c r="L61" s="16"/>
    </row>
    <row r="62" spans="2:12" ht="15.75" customHeight="1">
      <c r="B62" s="4" t="s">
        <v>88</v>
      </c>
      <c r="C62" s="19">
        <v>22.221288243913822</v>
      </c>
      <c r="D62" s="19">
        <v>11.454482925011902</v>
      </c>
      <c r="E62" s="19">
        <v>5.446137753980647</v>
      </c>
      <c r="F62" s="19">
        <v>8.5796174120386119</v>
      </c>
      <c r="G62" s="19">
        <v>8.4255021001536257</v>
      </c>
      <c r="H62" s="19">
        <v>1.7801254274521252</v>
      </c>
      <c r="I62" s="19">
        <f t="shared" si="0"/>
        <v>57.907153862550736</v>
      </c>
      <c r="J62" s="26">
        <f t="shared" si="1"/>
        <v>4.4300222198130736E-3</v>
      </c>
      <c r="K62" s="12"/>
      <c r="L62" s="16"/>
    </row>
    <row r="63" spans="2:12" ht="15.75" customHeight="1">
      <c r="B63" s="5" t="s">
        <v>89</v>
      </c>
      <c r="C63" s="20">
        <v>19.543656909152176</v>
      </c>
      <c r="D63" s="20">
        <v>20.024809702661738</v>
      </c>
      <c r="E63" s="20">
        <v>12.723267372411659</v>
      </c>
      <c r="F63" s="20">
        <v>13.822337077840301</v>
      </c>
      <c r="G63" s="20">
        <v>15.597955817161573</v>
      </c>
      <c r="H63" s="20">
        <v>17.248400686511523</v>
      </c>
      <c r="I63" s="20">
        <f t="shared" si="0"/>
        <v>98.960427565738968</v>
      </c>
      <c r="J63" s="27">
        <f t="shared" si="1"/>
        <v>7.5706862409264854E-3</v>
      </c>
      <c r="K63" s="12"/>
      <c r="L63" s="16"/>
    </row>
    <row r="64" spans="2:12" ht="15.75" customHeight="1">
      <c r="B64" s="5" t="s">
        <v>90</v>
      </c>
      <c r="C64" s="20">
        <v>2.6272822803464448</v>
      </c>
      <c r="D64" s="20">
        <v>3.121751869423901</v>
      </c>
      <c r="E64" s="20">
        <v>1.4640288217686703</v>
      </c>
      <c r="F64" s="20">
        <v>1.4970537588747073</v>
      </c>
      <c r="G64" s="20">
        <v>3.0136577023679987</v>
      </c>
      <c r="H64" s="20">
        <v>0.76866417119577823</v>
      </c>
      <c r="I64" s="20">
        <f t="shared" si="0"/>
        <v>12.492438603977501</v>
      </c>
      <c r="J64" s="27">
        <f t="shared" si="1"/>
        <v>9.5569850879963811E-4</v>
      </c>
      <c r="K64" s="12"/>
      <c r="L64" s="16"/>
    </row>
    <row r="65" spans="2:12" ht="15.75" customHeight="1">
      <c r="B65" s="5" t="s">
        <v>91</v>
      </c>
      <c r="C65" s="20">
        <v>10.423239190579636</v>
      </c>
      <c r="D65" s="20">
        <v>12.782783738406479</v>
      </c>
      <c r="E65" s="20">
        <v>5.1856554176091301</v>
      </c>
      <c r="F65" s="20">
        <v>7.0025177204335263</v>
      </c>
      <c r="G65" s="20">
        <v>9.3215984946130082</v>
      </c>
      <c r="H65" s="20">
        <v>6.2080485055712185</v>
      </c>
      <c r="I65" s="20">
        <f t="shared" si="0"/>
        <v>50.923843067212999</v>
      </c>
      <c r="J65" s="27">
        <f t="shared" si="1"/>
        <v>3.8957838757107655E-3</v>
      </c>
      <c r="K65" s="12"/>
      <c r="L65" s="16"/>
    </row>
    <row r="66" spans="2:12" ht="15.75" customHeight="1">
      <c r="B66" s="4" t="s">
        <v>92</v>
      </c>
      <c r="C66" s="19">
        <v>6.5068089389374721</v>
      </c>
      <c r="D66" s="19">
        <v>5.2227168747685164</v>
      </c>
      <c r="E66" s="19">
        <v>2.4857493285013263</v>
      </c>
      <c r="F66" s="19">
        <v>2.5541577801544144</v>
      </c>
      <c r="G66" s="19">
        <v>3.6833562584958628</v>
      </c>
      <c r="H66" s="19">
        <v>4.1516672909154844</v>
      </c>
      <c r="I66" s="19">
        <f t="shared" si="0"/>
        <v>24.604456471773076</v>
      </c>
      <c r="J66" s="26">
        <f t="shared" si="1"/>
        <v>1.8822940104274203E-3</v>
      </c>
      <c r="K66" s="12"/>
      <c r="L66" s="16"/>
    </row>
    <row r="67" spans="2:12" ht="15.75" customHeight="1">
      <c r="B67" s="4" t="s">
        <v>93</v>
      </c>
      <c r="C67" s="19">
        <v>191.17430613082948</v>
      </c>
      <c r="D67" s="19">
        <v>272.77612018648313</v>
      </c>
      <c r="E67" s="19">
        <v>306.03162062887009</v>
      </c>
      <c r="F67" s="19">
        <v>152.50387347068963</v>
      </c>
      <c r="G67" s="19">
        <v>106.02117859637484</v>
      </c>
      <c r="H67" s="19">
        <v>50.026521818728298</v>
      </c>
      <c r="I67" s="19">
        <f t="shared" si="0"/>
        <v>1078.5336208319754</v>
      </c>
      <c r="J67" s="26">
        <f t="shared" si="1"/>
        <v>8.2510149202671218E-2</v>
      </c>
      <c r="K67" s="12"/>
      <c r="L67" s="16"/>
    </row>
    <row r="68" spans="2:12" ht="15.75" customHeight="1">
      <c r="B68" s="4" t="s">
        <v>94</v>
      </c>
      <c r="C68" s="19">
        <v>0.29227599798137138</v>
      </c>
      <c r="D68" s="19">
        <v>0.42635202723848603</v>
      </c>
      <c r="E68" s="19">
        <v>0.15578610583957575</v>
      </c>
      <c r="F68" s="19">
        <v>0.17595483981802942</v>
      </c>
      <c r="G68" s="19">
        <v>0.66156967020331636</v>
      </c>
      <c r="H68" s="19">
        <v>0.54228048178345456</v>
      </c>
      <c r="I68" s="19">
        <f t="shared" si="0"/>
        <v>2.2542191228642334</v>
      </c>
      <c r="J68" s="26">
        <f t="shared" si="1"/>
        <v>1.7245262694691536E-4</v>
      </c>
      <c r="K68" s="12"/>
      <c r="L68" s="16"/>
    </row>
    <row r="69" spans="2:12" ht="15.75" customHeight="1">
      <c r="B69" s="5" t="s">
        <v>95</v>
      </c>
      <c r="C69" s="20">
        <v>9.4018721601638902</v>
      </c>
      <c r="D69" s="20">
        <v>9.830504188134686</v>
      </c>
      <c r="E69" s="20">
        <v>5.9082398224865225</v>
      </c>
      <c r="F69" s="20">
        <v>5.8280040450012951</v>
      </c>
      <c r="G69" s="20">
        <v>5.5976584736104451</v>
      </c>
      <c r="H69" s="20">
        <v>2.2422476926236192</v>
      </c>
      <c r="I69" s="20">
        <f t="shared" si="0"/>
        <v>38.80852638202046</v>
      </c>
      <c r="J69" s="27">
        <f t="shared" si="1"/>
        <v>2.968936007434083E-3</v>
      </c>
      <c r="K69" s="12"/>
      <c r="L69" s="16"/>
    </row>
    <row r="70" spans="2:12" ht="15.75" customHeight="1">
      <c r="B70" s="5" t="s">
        <v>96</v>
      </c>
      <c r="C70" s="20">
        <v>1.0031828533152893</v>
      </c>
      <c r="D70" s="20">
        <v>1.8502256094736791</v>
      </c>
      <c r="E70" s="20">
        <v>0.98866341016624559</v>
      </c>
      <c r="F70" s="20">
        <v>1.6716982637453819</v>
      </c>
      <c r="G70" s="20">
        <v>3.946421039768826</v>
      </c>
      <c r="H70" s="20">
        <v>2.4197690386901742</v>
      </c>
      <c r="I70" s="20">
        <f t="shared" si="0"/>
        <v>11.879960215159596</v>
      </c>
      <c r="J70" s="27">
        <f t="shared" si="1"/>
        <v>9.0884259047806183E-4</v>
      </c>
      <c r="K70" s="12"/>
      <c r="L70" s="16"/>
    </row>
    <row r="71" spans="2:12" ht="15.75" customHeight="1">
      <c r="B71" s="5" t="s">
        <v>97</v>
      </c>
      <c r="C71" s="20">
        <v>16.886528054690025</v>
      </c>
      <c r="D71" s="20">
        <v>25.239048330984335</v>
      </c>
      <c r="E71" s="20">
        <v>8.730042745562546</v>
      </c>
      <c r="F71" s="20">
        <v>10.614007562461712</v>
      </c>
      <c r="G71" s="20">
        <v>17.503774059549411</v>
      </c>
      <c r="H71" s="20">
        <v>5.9721438089193981</v>
      </c>
      <c r="I71" s="20">
        <f t="shared" ref="I71:I88" si="2">SUM(C71:H71)</f>
        <v>84.945544562167427</v>
      </c>
      <c r="J71" s="27">
        <f t="shared" ref="J71:J88" si="3">I71/I$93</f>
        <v>6.4985174504991168E-3</v>
      </c>
      <c r="K71" s="12"/>
      <c r="L71" s="16"/>
    </row>
    <row r="72" spans="2:12" ht="15.75" customHeight="1">
      <c r="B72" s="4" t="s">
        <v>98</v>
      </c>
      <c r="C72" s="19">
        <v>3.2597934202653329</v>
      </c>
      <c r="D72" s="19">
        <v>3.5140455375902024</v>
      </c>
      <c r="E72" s="19">
        <v>1.7031425004705909</v>
      </c>
      <c r="F72" s="19">
        <v>1.8008502692552706</v>
      </c>
      <c r="G72" s="19">
        <v>1.3501892446627699</v>
      </c>
      <c r="H72" s="19">
        <v>0.58620480016340859</v>
      </c>
      <c r="I72" s="19">
        <f t="shared" si="2"/>
        <v>12.214225772407575</v>
      </c>
      <c r="J72" s="26">
        <f t="shared" si="3"/>
        <v>9.3441462687000063E-4</v>
      </c>
      <c r="K72" s="12"/>
      <c r="L72" s="16"/>
    </row>
    <row r="73" spans="2:12" ht="15.75" customHeight="1">
      <c r="B73" s="4" t="s">
        <v>99</v>
      </c>
      <c r="C73" s="19">
        <v>17.933236211760104</v>
      </c>
      <c r="D73" s="19">
        <v>8.3303117557183644</v>
      </c>
      <c r="E73" s="19">
        <v>4.8027036657182869</v>
      </c>
      <c r="F73" s="19">
        <v>5.9021086431272654</v>
      </c>
      <c r="G73" s="19">
        <v>7.9091145209961624</v>
      </c>
      <c r="H73" s="19">
        <v>3.7323651287786874</v>
      </c>
      <c r="I73" s="19">
        <f t="shared" si="2"/>
        <v>48.609839926098871</v>
      </c>
      <c r="J73" s="26">
        <f t="shared" si="3"/>
        <v>3.7187576423685959E-3</v>
      </c>
      <c r="K73" s="12"/>
      <c r="L73" s="16"/>
    </row>
    <row r="74" spans="2:12" ht="15.75" customHeight="1">
      <c r="B74" s="4" t="s">
        <v>100</v>
      </c>
      <c r="C74" s="19">
        <v>191.28178281819478</v>
      </c>
      <c r="D74" s="19">
        <v>125.97310565639293</v>
      </c>
      <c r="E74" s="19">
        <v>68.603644611954564</v>
      </c>
      <c r="F74" s="19">
        <v>85.034129578133886</v>
      </c>
      <c r="G74" s="19">
        <v>56.504650047447136</v>
      </c>
      <c r="H74" s="19">
        <v>62.674334674209874</v>
      </c>
      <c r="I74" s="19">
        <f t="shared" si="2"/>
        <v>590.0716473863331</v>
      </c>
      <c r="J74" s="26">
        <f t="shared" si="3"/>
        <v>4.5141754253850253E-2</v>
      </c>
      <c r="K74" s="12"/>
      <c r="L74" s="16"/>
    </row>
    <row r="75" spans="2:12" ht="15.75" customHeight="1">
      <c r="B75" s="5" t="s">
        <v>101</v>
      </c>
      <c r="C75" s="20">
        <v>54.72458916763938</v>
      </c>
      <c r="D75" s="20">
        <v>55.588895173872722</v>
      </c>
      <c r="E75" s="20">
        <v>71.289110778650581</v>
      </c>
      <c r="F75" s="20">
        <v>42.926971717233037</v>
      </c>
      <c r="G75" s="20">
        <v>35.736083939052129</v>
      </c>
      <c r="H75" s="20">
        <v>6.4803857940717444</v>
      </c>
      <c r="I75" s="20">
        <f t="shared" si="2"/>
        <v>266.74603657051961</v>
      </c>
      <c r="J75" s="27">
        <f t="shared" si="3"/>
        <v>2.0406647369673032E-2</v>
      </c>
      <c r="K75" s="12"/>
      <c r="L75" s="16"/>
    </row>
    <row r="76" spans="2:12" ht="15.75" customHeight="1">
      <c r="B76" s="5" t="s">
        <v>102</v>
      </c>
      <c r="C76" s="20">
        <v>8.3704565831711211</v>
      </c>
      <c r="D76" s="20">
        <v>21.084218060743542</v>
      </c>
      <c r="E76" s="20">
        <v>7.4055392559762581</v>
      </c>
      <c r="F76" s="20">
        <v>9.6749201460387706</v>
      </c>
      <c r="G76" s="20">
        <v>15.8233761946325</v>
      </c>
      <c r="H76" s="20">
        <v>6.9460682579817821</v>
      </c>
      <c r="I76" s="20">
        <f t="shared" si="2"/>
        <v>69.304578498543975</v>
      </c>
      <c r="J76" s="27">
        <f t="shared" si="3"/>
        <v>5.3019497972923739E-3</v>
      </c>
      <c r="K76" s="12"/>
      <c r="L76" s="16"/>
    </row>
    <row r="77" spans="2:12" ht="15.75" customHeight="1">
      <c r="B77" s="5" t="s">
        <v>103</v>
      </c>
      <c r="C77" s="20">
        <v>0.75162611313280114</v>
      </c>
      <c r="D77" s="20">
        <v>1.3207479394022437</v>
      </c>
      <c r="E77" s="20">
        <v>0.83310095066089096</v>
      </c>
      <c r="F77" s="20">
        <v>0.43581947920749481</v>
      </c>
      <c r="G77" s="20">
        <v>2.2090030084201833</v>
      </c>
      <c r="H77" s="20">
        <v>1.6337305764867081</v>
      </c>
      <c r="I77" s="20">
        <f t="shared" si="2"/>
        <v>7.1840280673103214</v>
      </c>
      <c r="J77" s="27">
        <f t="shared" si="3"/>
        <v>5.4959364850648226E-4</v>
      </c>
      <c r="K77" s="12"/>
      <c r="L77" s="16"/>
    </row>
    <row r="78" spans="2:12" ht="15.75" customHeight="1">
      <c r="B78" s="4" t="s">
        <v>104</v>
      </c>
      <c r="C78" s="19">
        <v>69.03562572796595</v>
      </c>
      <c r="D78" s="19">
        <v>78.059371091302552</v>
      </c>
      <c r="E78" s="19">
        <v>31.132688487602493</v>
      </c>
      <c r="F78" s="19">
        <v>70.982244350112538</v>
      </c>
      <c r="G78" s="19">
        <v>44.964208746342173</v>
      </c>
      <c r="H78" s="19">
        <v>18.420487816870256</v>
      </c>
      <c r="I78" s="19">
        <f t="shared" si="2"/>
        <v>312.59462622019595</v>
      </c>
      <c r="J78" s="26">
        <f t="shared" si="3"/>
        <v>2.3914163407799574E-2</v>
      </c>
      <c r="K78" s="12"/>
      <c r="L78" s="16"/>
    </row>
    <row r="79" spans="2:12" ht="15.75" customHeight="1">
      <c r="B79" s="4" t="s">
        <v>105</v>
      </c>
      <c r="C79" s="19">
        <v>16.28785708242469</v>
      </c>
      <c r="D79" s="19">
        <v>17.868120735134251</v>
      </c>
      <c r="E79" s="19">
        <v>7.7949932474014298</v>
      </c>
      <c r="F79" s="19">
        <v>15.690543675548399</v>
      </c>
      <c r="G79" s="19">
        <v>12.076591266142655</v>
      </c>
      <c r="H79" s="19">
        <v>2.3612879699327629</v>
      </c>
      <c r="I79" s="19">
        <f t="shared" si="2"/>
        <v>72.079393976584186</v>
      </c>
      <c r="J79" s="26">
        <f t="shared" si="3"/>
        <v>5.5142291687285362E-3</v>
      </c>
      <c r="K79" s="12"/>
      <c r="L79" s="16"/>
    </row>
    <row r="80" spans="2:12" ht="15.75" customHeight="1">
      <c r="B80" s="4" t="s">
        <v>106</v>
      </c>
      <c r="C80" s="19">
        <v>4.3342926018694632</v>
      </c>
      <c r="D80" s="19">
        <v>4.8851510889318535</v>
      </c>
      <c r="E80" s="19">
        <v>1.9556929757678501</v>
      </c>
      <c r="F80" s="19">
        <v>2.2627396295299009</v>
      </c>
      <c r="G80" s="19">
        <v>4.0145135888355501</v>
      </c>
      <c r="H80" s="19">
        <v>1.2128974963196113</v>
      </c>
      <c r="I80" s="19">
        <f t="shared" si="2"/>
        <v>18.665287381254231</v>
      </c>
      <c r="J80" s="26">
        <f t="shared" si="3"/>
        <v>1.4279347597435268E-3</v>
      </c>
      <c r="K80" s="12"/>
      <c r="L80" s="16"/>
    </row>
    <row r="81" spans="2:12" ht="15.75" customHeight="1">
      <c r="B81" s="5" t="s">
        <v>107</v>
      </c>
      <c r="C81" s="20">
        <v>0.98814024503207432</v>
      </c>
      <c r="D81" s="20">
        <v>2.361681399025751</v>
      </c>
      <c r="E81" s="20">
        <v>0.96760324217635874</v>
      </c>
      <c r="F81" s="20">
        <v>0.98820887694865833</v>
      </c>
      <c r="G81" s="20">
        <v>2.9246333906089608</v>
      </c>
      <c r="H81" s="20">
        <v>1.0786783296036762</v>
      </c>
      <c r="I81" s="20">
        <f t="shared" si="2"/>
        <v>9.3089454833954779</v>
      </c>
      <c r="J81" s="27">
        <f t="shared" si="3"/>
        <v>7.1215441588366821E-4</v>
      </c>
      <c r="K81" s="12"/>
      <c r="L81" s="16"/>
    </row>
    <row r="82" spans="2:12" ht="15.75" customHeight="1">
      <c r="B82" s="5" t="s">
        <v>108</v>
      </c>
      <c r="C82" s="20">
        <v>4.2696440278977112</v>
      </c>
      <c r="D82" s="20">
        <v>5.0288627115611559</v>
      </c>
      <c r="E82" s="20">
        <v>2.1122514310199327</v>
      </c>
      <c r="F82" s="20">
        <v>2.0972508004265338</v>
      </c>
      <c r="G82" s="20">
        <v>4.1991322843976784</v>
      </c>
      <c r="H82" s="20">
        <v>7.9574252815211741</v>
      </c>
      <c r="I82" s="20">
        <f t="shared" si="2"/>
        <v>25.664566536824186</v>
      </c>
      <c r="J82" s="27">
        <f t="shared" si="3"/>
        <v>1.9633947178593746E-3</v>
      </c>
      <c r="K82" s="13"/>
      <c r="L82" s="16"/>
    </row>
    <row r="83" spans="2:12" ht="15.75" customHeight="1">
      <c r="B83" s="5" t="s">
        <v>109</v>
      </c>
      <c r="C83" s="20">
        <v>0.32497422592244557</v>
      </c>
      <c r="D83" s="20">
        <v>0.4824848176290682</v>
      </c>
      <c r="E83" s="20">
        <v>0.20496554076426915</v>
      </c>
      <c r="F83" s="20">
        <v>0.23150125422950862</v>
      </c>
      <c r="G83" s="20">
        <v>0.58413263972669038</v>
      </c>
      <c r="H83" s="20">
        <v>0.90526114676728364</v>
      </c>
      <c r="I83" s="20">
        <f t="shared" si="2"/>
        <v>2.7333196250392655</v>
      </c>
      <c r="J83" s="27">
        <f t="shared" si="3"/>
        <v>2.0910484914379306E-4</v>
      </c>
      <c r="K83" s="13"/>
      <c r="L83" s="16"/>
    </row>
    <row r="84" spans="2:12">
      <c r="B84" s="4" t="s">
        <v>110</v>
      </c>
      <c r="C84" s="19">
        <v>4.4705995631510254</v>
      </c>
      <c r="D84" s="19">
        <v>5.3568751288694827</v>
      </c>
      <c r="E84" s="19">
        <v>2.8907744680986518</v>
      </c>
      <c r="F84" s="19">
        <v>1.8844242153682569</v>
      </c>
      <c r="G84" s="19">
        <v>6.4971271987980561</v>
      </c>
      <c r="H84" s="19">
        <v>3.0389569792255084</v>
      </c>
      <c r="I84" s="19">
        <f t="shared" si="2"/>
        <v>24.138757553510985</v>
      </c>
      <c r="J84" s="26">
        <f t="shared" si="3"/>
        <v>1.8466670383171888E-3</v>
      </c>
      <c r="L84" s="16"/>
    </row>
    <row r="85" spans="2:12">
      <c r="B85" s="4" t="s">
        <v>111</v>
      </c>
      <c r="C85" s="19">
        <v>2.6412063338438827</v>
      </c>
      <c r="D85" s="19">
        <v>4.5081372689719679</v>
      </c>
      <c r="E85" s="19">
        <v>1.6368104530439884</v>
      </c>
      <c r="F85" s="19">
        <v>3.2239026391927021</v>
      </c>
      <c r="G85" s="19">
        <v>3.3244805493118097</v>
      </c>
      <c r="H85" s="19">
        <v>2.8320680651564567</v>
      </c>
      <c r="I85" s="19">
        <f t="shared" si="2"/>
        <v>18.166605309520808</v>
      </c>
      <c r="J85" s="26">
        <f t="shared" si="3"/>
        <v>1.3897845052232441E-3</v>
      </c>
      <c r="L85" s="16"/>
    </row>
    <row r="86" spans="2:12">
      <c r="B86" s="4" t="s">
        <v>112</v>
      </c>
      <c r="C86" s="19">
        <v>2.3873944733388415</v>
      </c>
      <c r="D86" s="19">
        <v>3.8058701813792437</v>
      </c>
      <c r="E86" s="19">
        <v>1.6197627937985468</v>
      </c>
      <c r="F86" s="19">
        <v>2.7642863757559288</v>
      </c>
      <c r="G86" s="19">
        <v>2.8985789656600396</v>
      </c>
      <c r="H86" s="19">
        <v>0.99760481944594115</v>
      </c>
      <c r="I86" s="19">
        <f t="shared" si="2"/>
        <v>14.473497609378542</v>
      </c>
      <c r="J86" s="26">
        <f t="shared" si="3"/>
        <v>1.1072537973485896E-3</v>
      </c>
      <c r="L86" s="16"/>
    </row>
    <row r="87" spans="2:12">
      <c r="B87" s="5" t="s">
        <v>113</v>
      </c>
      <c r="C87" s="20">
        <v>72.485185359179042</v>
      </c>
      <c r="D87" s="20">
        <v>110.75057886994801</v>
      </c>
      <c r="E87" s="20">
        <v>59.056004080067446</v>
      </c>
      <c r="F87" s="20">
        <v>91.371208440329966</v>
      </c>
      <c r="G87" s="20">
        <v>47.851720760411894</v>
      </c>
      <c r="H87" s="20">
        <v>23.068074831430383</v>
      </c>
      <c r="I87" s="20">
        <f t="shared" si="2"/>
        <v>404.58277234136676</v>
      </c>
      <c r="J87" s="27">
        <f t="shared" si="3"/>
        <v>3.0951455073756236E-2</v>
      </c>
      <c r="L87" s="16"/>
    </row>
    <row r="88" spans="2:12">
      <c r="B88" s="5" t="s">
        <v>114</v>
      </c>
      <c r="C88" s="20">
        <v>1.4270621016078804</v>
      </c>
      <c r="D88" s="20">
        <v>2.5688519511930581</v>
      </c>
      <c r="E88" s="20">
        <v>1.1533079747696138</v>
      </c>
      <c r="F88" s="20">
        <v>1.5191351212422719</v>
      </c>
      <c r="G88" s="20">
        <v>2.4237162188974226</v>
      </c>
      <c r="H88" s="20">
        <v>1.3174363968821803</v>
      </c>
      <c r="I88" s="20">
        <f t="shared" si="2"/>
        <v>10.409509764592425</v>
      </c>
      <c r="J88" s="27">
        <f t="shared" si="3"/>
        <v>7.9634995814098053E-4</v>
      </c>
      <c r="L88" s="16"/>
    </row>
    <row r="89" spans="2:12">
      <c r="B89" s="5" t="s">
        <v>115</v>
      </c>
      <c r="C89" s="20">
        <v>0.41687292090633654</v>
      </c>
      <c r="D89" s="20">
        <v>0.92893167321141557</v>
      </c>
      <c r="E89" s="20">
        <v>0.25178846109882103</v>
      </c>
      <c r="F89" s="20">
        <v>0.28438606961710444</v>
      </c>
      <c r="G89" s="20">
        <v>2.1183042442938294</v>
      </c>
      <c r="H89" s="20">
        <v>0.75852753947175766</v>
      </c>
      <c r="I89" s="20">
        <f>SUM(C89:H89)</f>
        <v>4.7588109085992647</v>
      </c>
      <c r="J89" s="27">
        <f>I89/I$93</f>
        <v>3.6405930284578081E-4</v>
      </c>
    </row>
    <row r="90" spans="2:12">
      <c r="B90" s="4" t="s">
        <v>116</v>
      </c>
      <c r="C90" s="19">
        <v>19.917148902807693</v>
      </c>
      <c r="D90" s="19">
        <v>22.913969796778392</v>
      </c>
      <c r="E90" s="19">
        <v>8.8895940698805731</v>
      </c>
      <c r="F90" s="19">
        <v>16.171779719633825</v>
      </c>
      <c r="G90" s="19">
        <v>15.263877517442381</v>
      </c>
      <c r="H90" s="19">
        <v>4.1093748660103815</v>
      </c>
      <c r="I90" s="19">
        <f t="shared" ref="I90:I92" si="4">SUM(C90:H90)</f>
        <v>87.265744872553242</v>
      </c>
      <c r="J90" s="26">
        <f t="shared" ref="J90:J93" si="5">I90/I$93</f>
        <v>6.6760177806625305E-3</v>
      </c>
    </row>
    <row r="91" spans="2:12">
      <c r="B91" s="4" t="s">
        <v>117</v>
      </c>
      <c r="C91" s="19">
        <v>16.461745509135685</v>
      </c>
      <c r="D91" s="19">
        <v>38.110675532184715</v>
      </c>
      <c r="E91" s="19">
        <v>13.163877519373397</v>
      </c>
      <c r="F91" s="19">
        <v>33.909626612031964</v>
      </c>
      <c r="G91" s="19">
        <v>31.121145687770777</v>
      </c>
      <c r="H91" s="19">
        <v>14.696119291845575</v>
      </c>
      <c r="I91" s="19">
        <f t="shared" si="4"/>
        <v>147.46319015234209</v>
      </c>
      <c r="J91" s="26">
        <f t="shared" si="5"/>
        <v>1.1281252235777219E-2</v>
      </c>
    </row>
    <row r="92" spans="2:12" ht="17.25" thickBot="1">
      <c r="B92" s="4" t="s">
        <v>118</v>
      </c>
      <c r="C92" s="21">
        <v>4.8166208040946747</v>
      </c>
      <c r="D92" s="24">
        <v>4.8250783980840533</v>
      </c>
      <c r="E92" s="24">
        <v>3.9743043136256899</v>
      </c>
      <c r="F92" s="24">
        <v>3.113100723872805</v>
      </c>
      <c r="G92" s="24">
        <v>3.6845419049900769</v>
      </c>
      <c r="H92" s="24">
        <v>1.155598817445175</v>
      </c>
      <c r="I92" s="24">
        <f t="shared" si="4"/>
        <v>21.569244962112474</v>
      </c>
      <c r="J92" s="28">
        <f t="shared" si="5"/>
        <v>1.650093780702012E-3</v>
      </c>
    </row>
    <row r="93" spans="2:12" ht="17.25" thickBot="1">
      <c r="B93" s="15" t="s">
        <v>119</v>
      </c>
      <c r="C93" s="22">
        <f>SUM(C6:C92)</f>
        <v>3114.748722765512</v>
      </c>
      <c r="D93" s="22">
        <f t="shared" ref="D93:I93" si="6">SUM(D6:D92)</f>
        <v>3038.5653367719256</v>
      </c>
      <c r="E93" s="22">
        <f t="shared" si="6"/>
        <v>1791.514123001301</v>
      </c>
      <c r="F93" s="22">
        <f t="shared" si="6"/>
        <v>2009.0124535301829</v>
      </c>
      <c r="G93" s="22">
        <f t="shared" si="6"/>
        <v>2294.1025604340598</v>
      </c>
      <c r="H93" s="22">
        <f t="shared" si="6"/>
        <v>823.58353389661227</v>
      </c>
      <c r="I93" s="22">
        <f t="shared" si="6"/>
        <v>13071.526730399593</v>
      </c>
      <c r="J93" s="25">
        <f t="shared" si="5"/>
        <v>1</v>
      </c>
    </row>
    <row r="95" spans="2:12">
      <c r="B95" s="8" t="s">
        <v>130</v>
      </c>
    </row>
    <row r="96" spans="2:12">
      <c r="B96" s="8"/>
    </row>
  </sheetData>
  <mergeCells count="4">
    <mergeCell ref="B2:J3"/>
    <mergeCell ref="B4:B5"/>
    <mergeCell ref="C4:I4"/>
    <mergeCell ref="J4:J5"/>
  </mergeCells>
  <hyperlinks>
    <hyperlink ref="K1" location="Index!A1" display="Return to Index" xr:uid="{A3BAAFA9-32FC-4418-A96C-CED701B3C9D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0C14-748E-46A1-A236-2BF55B543828}">
  <sheetPr>
    <tabColor rgb="FF003469"/>
  </sheetPr>
  <dimension ref="B1:L96"/>
  <sheetViews>
    <sheetView showGridLines="0" zoomScaleNormal="100" workbookViewId="0">
      <pane xSplit="2" ySplit="5" topLeftCell="I39" activePane="bottomRight" state="frozen"/>
      <selection pane="bottomRight" activeCell="I39" sqref="I39"/>
      <selection pane="bottomLeft" activeCell="A6" sqref="A6"/>
      <selection pane="topRight" activeCell="C1" sqref="C1"/>
    </sheetView>
  </sheetViews>
  <sheetFormatPr defaultColWidth="8.7109375" defaultRowHeight="16.5"/>
  <cols>
    <col min="1" max="1" width="8.7109375" style="6"/>
    <col min="2" max="2" width="29" style="6" customWidth="1"/>
    <col min="3" max="9" width="11.7109375" style="6" customWidth="1"/>
    <col min="10" max="11" width="10.85546875" style="6" customWidth="1"/>
    <col min="12" max="12" width="16" style="6" bestFit="1" customWidth="1"/>
    <col min="13" max="16384" width="8.7109375" style="6"/>
  </cols>
  <sheetData>
    <row r="1" spans="2:12">
      <c r="K1" s="1" t="s">
        <v>21</v>
      </c>
    </row>
    <row r="2" spans="2:12" ht="14.45" customHeight="1">
      <c r="B2" s="89" t="s">
        <v>121</v>
      </c>
      <c r="C2" s="90"/>
      <c r="D2" s="90"/>
      <c r="E2" s="90"/>
      <c r="F2" s="90"/>
      <c r="G2" s="90"/>
      <c r="H2" s="90"/>
      <c r="I2" s="90"/>
      <c r="J2" s="91"/>
    </row>
    <row r="3" spans="2:12" ht="15" customHeight="1" thickBot="1">
      <c r="B3" s="92"/>
      <c r="C3" s="93"/>
      <c r="D3" s="93"/>
      <c r="E3" s="93"/>
      <c r="F3" s="93"/>
      <c r="G3" s="93"/>
      <c r="H3" s="93"/>
      <c r="I3" s="93"/>
      <c r="J3" s="94"/>
    </row>
    <row r="4" spans="2:12" ht="27.6" customHeight="1" thickBot="1">
      <c r="B4" s="95" t="s">
        <v>23</v>
      </c>
      <c r="C4" s="96" t="s">
        <v>131</v>
      </c>
      <c r="D4" s="96"/>
      <c r="E4" s="96"/>
      <c r="F4" s="96"/>
      <c r="G4" s="96"/>
      <c r="H4" s="96"/>
      <c r="I4" s="96"/>
      <c r="J4" s="96" t="s">
        <v>123</v>
      </c>
      <c r="K4" s="10"/>
    </row>
    <row r="5" spans="2:12" ht="29.45" customHeight="1" thickBot="1">
      <c r="B5" s="95"/>
      <c r="C5" s="79" t="s">
        <v>124</v>
      </c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31</v>
      </c>
      <c r="J5" s="96"/>
      <c r="K5" s="11"/>
    </row>
    <row r="6" spans="2:12" ht="15.75" customHeight="1">
      <c r="B6" s="3" t="s">
        <v>32</v>
      </c>
      <c r="C6" s="19">
        <v>5.8937671249733405</v>
      </c>
      <c r="D6" s="19">
        <v>5.6499070581949553</v>
      </c>
      <c r="E6" s="19">
        <v>2.2078141932667559</v>
      </c>
      <c r="F6" s="19">
        <v>2.7296386346797794</v>
      </c>
      <c r="G6" s="19">
        <v>4.7250264257618149</v>
      </c>
      <c r="H6" s="19">
        <v>23.66860244224284</v>
      </c>
      <c r="I6" s="19">
        <f>SUM(C6:H6)</f>
        <v>44.87475587911949</v>
      </c>
      <c r="J6" s="17">
        <f>I6/I$93</f>
        <v>4.0939307376735533E-3</v>
      </c>
      <c r="K6" s="12"/>
      <c r="L6" s="16"/>
    </row>
    <row r="7" spans="2:12" ht="15.75" customHeight="1">
      <c r="B7" s="4" t="s">
        <v>33</v>
      </c>
      <c r="C7" s="19">
        <v>30.736784495411563</v>
      </c>
      <c r="D7" s="19">
        <v>98.574111698330995</v>
      </c>
      <c r="E7" s="19">
        <v>42.997204929346282</v>
      </c>
      <c r="F7" s="19">
        <v>81.147586676448611</v>
      </c>
      <c r="G7" s="19">
        <v>49.690295650783547</v>
      </c>
      <c r="H7" s="19">
        <v>17.810263880478711</v>
      </c>
      <c r="I7" s="19">
        <f t="shared" ref="I7:I70" si="0">SUM(C7:H7)</f>
        <v>320.95624733079973</v>
      </c>
      <c r="J7" s="26">
        <f t="shared" ref="J7:J70" si="1">I7/I$93</f>
        <v>2.9280886784886467E-2</v>
      </c>
      <c r="K7" s="12"/>
      <c r="L7" s="16"/>
    </row>
    <row r="8" spans="2:12" ht="15.75" customHeight="1">
      <c r="B8" s="4" t="s">
        <v>34</v>
      </c>
      <c r="C8" s="19">
        <v>20.427592511511218</v>
      </c>
      <c r="D8" s="19">
        <v>16.398715302176278</v>
      </c>
      <c r="E8" s="19">
        <v>7.8364463844259848</v>
      </c>
      <c r="F8" s="19">
        <v>11.685020055467442</v>
      </c>
      <c r="G8" s="19">
        <v>9.7569100282427108</v>
      </c>
      <c r="H8" s="19">
        <v>15.788187300511392</v>
      </c>
      <c r="I8" s="19">
        <f t="shared" si="0"/>
        <v>81.892871582335019</v>
      </c>
      <c r="J8" s="26">
        <f t="shared" si="1"/>
        <v>7.471099008769755E-3</v>
      </c>
      <c r="K8" s="12"/>
      <c r="L8" s="16"/>
    </row>
    <row r="9" spans="2:12" ht="15.75" customHeight="1">
      <c r="B9" s="5" t="s">
        <v>35</v>
      </c>
      <c r="C9" s="20">
        <v>36.985232925232289</v>
      </c>
      <c r="D9" s="20">
        <v>31.722739003240275</v>
      </c>
      <c r="E9" s="20">
        <v>13.343986644394141</v>
      </c>
      <c r="F9" s="20">
        <v>24.378657408891844</v>
      </c>
      <c r="G9" s="20">
        <v>16.877440627755924</v>
      </c>
      <c r="H9" s="20">
        <v>11.64394994865107</v>
      </c>
      <c r="I9" s="20">
        <f t="shared" si="0"/>
        <v>134.95200655816552</v>
      </c>
      <c r="J9" s="27">
        <f t="shared" si="1"/>
        <v>1.2311691884128357E-2</v>
      </c>
      <c r="K9" s="12"/>
      <c r="L9" s="16"/>
    </row>
    <row r="10" spans="2:12" ht="15.75" customHeight="1">
      <c r="B10" s="5" t="s">
        <v>36</v>
      </c>
      <c r="C10" s="20">
        <v>4.3435764283711622</v>
      </c>
      <c r="D10" s="20">
        <v>9.9185862803783618</v>
      </c>
      <c r="E10" s="20">
        <v>3.3063402798125749</v>
      </c>
      <c r="F10" s="20">
        <v>7.2359812562986203</v>
      </c>
      <c r="G10" s="20">
        <v>7.4696938044108716</v>
      </c>
      <c r="H10" s="20">
        <v>2.3854271707746846</v>
      </c>
      <c r="I10" s="20">
        <f t="shared" si="0"/>
        <v>34.659605220046274</v>
      </c>
      <c r="J10" s="27">
        <f t="shared" si="1"/>
        <v>3.1620010044890821E-3</v>
      </c>
      <c r="K10" s="12"/>
      <c r="L10" s="16"/>
    </row>
    <row r="11" spans="2:12" ht="15.75" customHeight="1">
      <c r="B11" s="5" t="s">
        <v>37</v>
      </c>
      <c r="C11" s="20">
        <v>0.69935726608222737</v>
      </c>
      <c r="D11" s="20">
        <v>1.0430076584914749</v>
      </c>
      <c r="E11" s="20">
        <v>0.51611209396250368</v>
      </c>
      <c r="F11" s="20">
        <v>0.45960352613616273</v>
      </c>
      <c r="G11" s="20">
        <v>0.9776014552227863</v>
      </c>
      <c r="H11" s="20">
        <v>1.6184976483007421</v>
      </c>
      <c r="I11" s="20">
        <f t="shared" si="0"/>
        <v>5.3141796481958963</v>
      </c>
      <c r="J11" s="27">
        <f t="shared" si="1"/>
        <v>4.8481340970127839E-4</v>
      </c>
      <c r="K11" s="12"/>
      <c r="L11" s="16"/>
    </row>
    <row r="12" spans="2:12" ht="15.75" customHeight="1">
      <c r="B12" s="4" t="s">
        <v>38</v>
      </c>
      <c r="C12" s="19">
        <v>27.015600380164038</v>
      </c>
      <c r="D12" s="19">
        <v>40.341423120716641</v>
      </c>
      <c r="E12" s="19">
        <v>14.424151562917917</v>
      </c>
      <c r="F12" s="19">
        <v>26.305153146014426</v>
      </c>
      <c r="G12" s="19">
        <v>17.722594848254303</v>
      </c>
      <c r="H12" s="19">
        <v>9.3961200822485456</v>
      </c>
      <c r="I12" s="19">
        <f t="shared" si="0"/>
        <v>135.20504314031587</v>
      </c>
      <c r="J12" s="26">
        <f t="shared" si="1"/>
        <v>1.2334776449629095E-2</v>
      </c>
      <c r="K12" s="12"/>
      <c r="L12" s="16"/>
    </row>
    <row r="13" spans="2:12" ht="15.75" customHeight="1">
      <c r="B13" s="4" t="s">
        <v>39</v>
      </c>
      <c r="C13" s="19">
        <v>8.2301810734071363</v>
      </c>
      <c r="D13" s="19">
        <v>10.131428206914064</v>
      </c>
      <c r="E13" s="19">
        <v>4.5117339621652324</v>
      </c>
      <c r="F13" s="19">
        <v>7.7618398517938481</v>
      </c>
      <c r="G13" s="19">
        <v>6.2665077716844841</v>
      </c>
      <c r="H13" s="19">
        <v>2.9314498713721231</v>
      </c>
      <c r="I13" s="19">
        <f t="shared" si="0"/>
        <v>39.83314073733689</v>
      </c>
      <c r="J13" s="26">
        <f t="shared" si="1"/>
        <v>3.6339834289447243E-3</v>
      </c>
      <c r="K13" s="12"/>
      <c r="L13" s="16"/>
    </row>
    <row r="14" spans="2:12" ht="15.75" customHeight="1">
      <c r="B14" s="4" t="s">
        <v>40</v>
      </c>
      <c r="C14" s="19">
        <v>14.052453087657394</v>
      </c>
      <c r="D14" s="19">
        <v>17.537086643233959</v>
      </c>
      <c r="E14" s="19">
        <v>8.7463974989923727</v>
      </c>
      <c r="F14" s="19">
        <v>11.786674376165562</v>
      </c>
      <c r="G14" s="19">
        <v>12.324983604616627</v>
      </c>
      <c r="H14" s="19">
        <v>7.4671264995604796</v>
      </c>
      <c r="I14" s="19">
        <f t="shared" si="0"/>
        <v>71.914721710226402</v>
      </c>
      <c r="J14" s="26">
        <f t="shared" si="1"/>
        <v>6.5607908930759911E-3</v>
      </c>
      <c r="K14" s="12"/>
      <c r="L14" s="16"/>
    </row>
    <row r="15" spans="2:12" ht="15.75" customHeight="1">
      <c r="B15" s="5" t="s">
        <v>41</v>
      </c>
      <c r="C15" s="20">
        <v>11.67213528534986</v>
      </c>
      <c r="D15" s="20">
        <v>29.832437515699759</v>
      </c>
      <c r="E15" s="20">
        <v>17.64113289721875</v>
      </c>
      <c r="F15" s="20">
        <v>18.957227353319173</v>
      </c>
      <c r="G15" s="20">
        <v>14.349930161187917</v>
      </c>
      <c r="H15" s="20">
        <v>7.3088847329302746</v>
      </c>
      <c r="I15" s="20">
        <f t="shared" si="0"/>
        <v>99.761747945705736</v>
      </c>
      <c r="J15" s="27">
        <f t="shared" si="1"/>
        <v>9.1012792907249097E-3</v>
      </c>
      <c r="K15" s="12"/>
      <c r="L15" s="16"/>
    </row>
    <row r="16" spans="2:12" ht="15.75" customHeight="1">
      <c r="B16" s="5" t="s">
        <v>42</v>
      </c>
      <c r="C16" s="20">
        <v>81.796010205555433</v>
      </c>
      <c r="D16" s="20">
        <v>29.739211651495353</v>
      </c>
      <c r="E16" s="20">
        <v>18.975990787794348</v>
      </c>
      <c r="F16" s="20">
        <v>17.366216242130545</v>
      </c>
      <c r="G16" s="20">
        <v>16.043362677949141</v>
      </c>
      <c r="H16" s="20">
        <v>40.192321290195821</v>
      </c>
      <c r="I16" s="20">
        <f t="shared" si="0"/>
        <v>204.11311285512065</v>
      </c>
      <c r="J16" s="27">
        <f t="shared" si="1"/>
        <v>1.8621270028315203E-2</v>
      </c>
      <c r="K16" s="12"/>
      <c r="L16" s="16"/>
    </row>
    <row r="17" spans="2:12" ht="15.75" customHeight="1">
      <c r="B17" s="5" t="s">
        <v>43</v>
      </c>
      <c r="C17" s="20">
        <v>2.2333488680895393</v>
      </c>
      <c r="D17" s="20">
        <v>3.2443728676566868</v>
      </c>
      <c r="E17" s="20">
        <v>1.2883198045628934</v>
      </c>
      <c r="F17" s="20">
        <v>3.2578863190890441</v>
      </c>
      <c r="G17" s="20">
        <v>1.6122288586194895</v>
      </c>
      <c r="H17" s="20">
        <v>1.3040211689226799</v>
      </c>
      <c r="I17" s="20">
        <f t="shared" si="0"/>
        <v>12.940177886940333</v>
      </c>
      <c r="J17" s="27">
        <f t="shared" si="1"/>
        <v>1.1805343776133787E-3</v>
      </c>
      <c r="K17" s="12"/>
      <c r="L17" s="16"/>
    </row>
    <row r="18" spans="2:12" ht="15.75" customHeight="1">
      <c r="B18" s="4" t="s">
        <v>44</v>
      </c>
      <c r="C18" s="19">
        <v>2.769562059245875</v>
      </c>
      <c r="D18" s="19">
        <v>10.952790105293452</v>
      </c>
      <c r="E18" s="19">
        <v>5.427121376521657</v>
      </c>
      <c r="F18" s="19">
        <v>3.6701300686987062</v>
      </c>
      <c r="G18" s="19">
        <v>11.047442831769576</v>
      </c>
      <c r="H18" s="19">
        <v>6.424062610671557</v>
      </c>
      <c r="I18" s="19">
        <f t="shared" si="0"/>
        <v>40.291109052200824</v>
      </c>
      <c r="J18" s="26">
        <f t="shared" si="1"/>
        <v>3.6757639472867619E-3</v>
      </c>
      <c r="K18" s="12"/>
      <c r="L18" s="16"/>
    </row>
    <row r="19" spans="2:12" ht="15.75" customHeight="1">
      <c r="B19" s="4" t="s">
        <v>45</v>
      </c>
      <c r="C19" s="19">
        <v>11.243367950517014</v>
      </c>
      <c r="D19" s="19">
        <v>17.135961195422102</v>
      </c>
      <c r="E19" s="19">
        <v>6.8528252547910729</v>
      </c>
      <c r="F19" s="19">
        <v>15.157359742529774</v>
      </c>
      <c r="G19" s="19">
        <v>9.4954245080228183</v>
      </c>
      <c r="H19" s="19">
        <v>6.8954047829477805</v>
      </c>
      <c r="I19" s="19">
        <f t="shared" si="0"/>
        <v>66.780343434230559</v>
      </c>
      <c r="J19" s="26">
        <f t="shared" si="1"/>
        <v>6.0923807896413476E-3</v>
      </c>
      <c r="K19" s="12"/>
      <c r="L19" s="16"/>
    </row>
    <row r="20" spans="2:12" ht="15.75" customHeight="1">
      <c r="B20" s="4" t="s">
        <v>46</v>
      </c>
      <c r="C20" s="19">
        <v>1.5556143022651707</v>
      </c>
      <c r="D20" s="19">
        <v>1.707067556276213</v>
      </c>
      <c r="E20" s="19">
        <v>0.52299963277659745</v>
      </c>
      <c r="F20" s="19">
        <v>0.60085254388704301</v>
      </c>
      <c r="G20" s="19">
        <v>1.9219613323701232</v>
      </c>
      <c r="H20" s="19">
        <v>2.9406024398289099</v>
      </c>
      <c r="I20" s="19">
        <f t="shared" si="0"/>
        <v>9.2490978074040573</v>
      </c>
      <c r="J20" s="26">
        <f t="shared" si="1"/>
        <v>8.4379658602442534E-4</v>
      </c>
      <c r="K20" s="12"/>
      <c r="L20" s="16"/>
    </row>
    <row r="21" spans="2:12" ht="15.75" customHeight="1">
      <c r="B21" s="5" t="s">
        <v>47</v>
      </c>
      <c r="C21" s="20">
        <v>67.851600662600475</v>
      </c>
      <c r="D21" s="20">
        <v>20.263161421449727</v>
      </c>
      <c r="E21" s="20">
        <v>28.158608507299832</v>
      </c>
      <c r="F21" s="20">
        <v>17.863789286548052</v>
      </c>
      <c r="G21" s="20">
        <v>12.887818449875653</v>
      </c>
      <c r="H21" s="20">
        <v>22.45743133452115</v>
      </c>
      <c r="I21" s="20">
        <f t="shared" si="0"/>
        <v>169.48240966229488</v>
      </c>
      <c r="J21" s="27">
        <f t="shared" si="1"/>
        <v>1.5461905760122534E-2</v>
      </c>
      <c r="K21" s="12"/>
      <c r="L21" s="16"/>
    </row>
    <row r="22" spans="2:12" ht="15.75" customHeight="1">
      <c r="B22" s="5" t="s">
        <v>48</v>
      </c>
      <c r="C22" s="20">
        <v>1.9495827670737902</v>
      </c>
      <c r="D22" s="20">
        <v>2.5618630380531395</v>
      </c>
      <c r="E22" s="20">
        <v>1.4730952691126658</v>
      </c>
      <c r="F22" s="20">
        <v>1.584327849163311</v>
      </c>
      <c r="G22" s="20">
        <v>2.3437602672446949</v>
      </c>
      <c r="H22" s="20">
        <v>1.0787646115419607</v>
      </c>
      <c r="I22" s="20">
        <f t="shared" si="0"/>
        <v>10.991393802189563</v>
      </c>
      <c r="J22" s="27">
        <f t="shared" si="1"/>
        <v>1.0027465120450113E-3</v>
      </c>
      <c r="K22" s="12"/>
      <c r="L22" s="16"/>
    </row>
    <row r="23" spans="2:12" ht="15.75" customHeight="1">
      <c r="B23" s="5" t="s">
        <v>49</v>
      </c>
      <c r="C23" s="20">
        <v>78.239132068018463</v>
      </c>
      <c r="D23" s="20">
        <v>49.780519422507801</v>
      </c>
      <c r="E23" s="20">
        <v>24.022085470655657</v>
      </c>
      <c r="F23" s="20">
        <v>35.395307868551008</v>
      </c>
      <c r="G23" s="20">
        <v>26.203660467666825</v>
      </c>
      <c r="H23" s="20">
        <v>44.961061176986199</v>
      </c>
      <c r="I23" s="20">
        <f t="shared" si="0"/>
        <v>258.60176647438595</v>
      </c>
      <c r="J23" s="27">
        <f t="shared" si="1"/>
        <v>2.3592278104821635E-2</v>
      </c>
      <c r="K23" s="12"/>
      <c r="L23" s="16"/>
    </row>
    <row r="24" spans="2:12" ht="15.75" customHeight="1">
      <c r="B24" s="4" t="s">
        <v>50</v>
      </c>
      <c r="C24" s="19">
        <v>110.68537888274298</v>
      </c>
      <c r="D24" s="19">
        <v>184.00348939538429</v>
      </c>
      <c r="E24" s="19">
        <v>114.65420085126959</v>
      </c>
      <c r="F24" s="19">
        <v>138.11483128895952</v>
      </c>
      <c r="G24" s="19">
        <v>94.354617598701864</v>
      </c>
      <c r="H24" s="19">
        <v>22.566790273827849</v>
      </c>
      <c r="I24" s="19">
        <f t="shared" si="0"/>
        <v>664.37930829088623</v>
      </c>
      <c r="J24" s="26">
        <f t="shared" si="1"/>
        <v>6.061142436101697E-2</v>
      </c>
      <c r="K24" s="12"/>
      <c r="L24" s="16"/>
    </row>
    <row r="25" spans="2:12" ht="15.75" customHeight="1">
      <c r="B25" s="4" t="s">
        <v>51</v>
      </c>
      <c r="C25" s="19">
        <v>0.77534331281123015</v>
      </c>
      <c r="D25" s="19">
        <v>1.4127472477785146</v>
      </c>
      <c r="E25" s="19">
        <v>1.1504433413024509</v>
      </c>
      <c r="F25" s="19">
        <v>0.87765893081609958</v>
      </c>
      <c r="G25" s="19">
        <v>0.34721362746179757</v>
      </c>
      <c r="H25" s="19">
        <v>1.475030214764331</v>
      </c>
      <c r="I25" s="19">
        <f t="shared" si="0"/>
        <v>6.0384366749344229</v>
      </c>
      <c r="J25" s="26">
        <f t="shared" si="1"/>
        <v>5.5088748733476967E-4</v>
      </c>
      <c r="K25" s="12"/>
      <c r="L25" s="16"/>
    </row>
    <row r="26" spans="2:12" ht="15.75" customHeight="1">
      <c r="B26" s="4" t="s">
        <v>52</v>
      </c>
      <c r="C26" s="19">
        <v>32.781247216092986</v>
      </c>
      <c r="D26" s="19">
        <v>23.63443251151838</v>
      </c>
      <c r="E26" s="19">
        <v>11.673077359651977</v>
      </c>
      <c r="F26" s="19">
        <v>22.761440481799603</v>
      </c>
      <c r="G26" s="19">
        <v>14.661046605443433</v>
      </c>
      <c r="H26" s="19">
        <v>13.88119411614905</v>
      </c>
      <c r="I26" s="19">
        <f t="shared" si="0"/>
        <v>119.39243829065542</v>
      </c>
      <c r="J26" s="26">
        <f t="shared" si="1"/>
        <v>1.0892190127575526E-2</v>
      </c>
      <c r="K26" s="12"/>
      <c r="L26" s="16"/>
    </row>
    <row r="27" spans="2:12" ht="15.75" customHeight="1">
      <c r="B27" s="5" t="s">
        <v>53</v>
      </c>
      <c r="C27" s="20">
        <v>1.7883724114533284</v>
      </c>
      <c r="D27" s="20">
        <v>2.4681383844505169</v>
      </c>
      <c r="E27" s="20">
        <v>0.8635358975762859</v>
      </c>
      <c r="F27" s="20">
        <v>1.0673636556842327</v>
      </c>
      <c r="G27" s="20">
        <v>2.5435234230361283</v>
      </c>
      <c r="H27" s="20">
        <v>1.7560043331832282</v>
      </c>
      <c r="I27" s="20">
        <f t="shared" si="0"/>
        <v>10.48693810538372</v>
      </c>
      <c r="J27" s="27">
        <f t="shared" si="1"/>
        <v>9.5672494284670571E-4</v>
      </c>
      <c r="K27" s="12"/>
      <c r="L27" s="16"/>
    </row>
    <row r="28" spans="2:12" ht="15.75" customHeight="1">
      <c r="B28" s="5" t="s">
        <v>54</v>
      </c>
      <c r="C28" s="20">
        <v>2.8152389185555067</v>
      </c>
      <c r="D28" s="20">
        <v>3.717088387388948</v>
      </c>
      <c r="E28" s="20">
        <v>2.3873893164567863</v>
      </c>
      <c r="F28" s="20">
        <v>2.1970094669104818</v>
      </c>
      <c r="G28" s="20">
        <v>1.2621326738954508</v>
      </c>
      <c r="H28" s="20">
        <v>3.0402838784671777</v>
      </c>
      <c r="I28" s="20">
        <f t="shared" si="0"/>
        <v>15.419142641674352</v>
      </c>
      <c r="J28" s="27">
        <f t="shared" si="1"/>
        <v>1.406690705557599E-3</v>
      </c>
      <c r="K28" s="12"/>
      <c r="L28" s="16"/>
    </row>
    <row r="29" spans="2:12" ht="15.75" customHeight="1">
      <c r="B29" s="5" t="s">
        <v>55</v>
      </c>
      <c r="C29" s="20">
        <v>14.514429005100087</v>
      </c>
      <c r="D29" s="20">
        <v>16.231919381341108</v>
      </c>
      <c r="E29" s="20">
        <v>7.2791903064613468</v>
      </c>
      <c r="F29" s="20">
        <v>12.607184902904821</v>
      </c>
      <c r="G29" s="20">
        <v>13.138527641345901</v>
      </c>
      <c r="H29" s="20">
        <v>3.3193046434420523</v>
      </c>
      <c r="I29" s="20">
        <f t="shared" si="0"/>
        <v>67.090555880595318</v>
      </c>
      <c r="J29" s="27">
        <f t="shared" si="1"/>
        <v>6.1206815178459226E-3</v>
      </c>
      <c r="K29" s="18"/>
      <c r="L29" s="16"/>
    </row>
    <row r="30" spans="2:12" ht="15.75" customHeight="1">
      <c r="B30" s="4" t="s">
        <v>56</v>
      </c>
      <c r="C30" s="19">
        <v>23.14417915706218</v>
      </c>
      <c r="D30" s="19">
        <v>26.346923219484999</v>
      </c>
      <c r="E30" s="19">
        <v>15.50459217030531</v>
      </c>
      <c r="F30" s="19">
        <v>17.905883307746787</v>
      </c>
      <c r="G30" s="19">
        <v>16.567041084010885</v>
      </c>
      <c r="H30" s="19">
        <v>3.2398984765483556</v>
      </c>
      <c r="I30" s="19">
        <f t="shared" si="0"/>
        <v>102.70851741515852</v>
      </c>
      <c r="J30" s="26">
        <f t="shared" si="1"/>
        <v>9.3701135132514372E-3</v>
      </c>
      <c r="K30" s="12"/>
      <c r="L30" s="16"/>
    </row>
    <row r="31" spans="2:12" ht="15.75" customHeight="1">
      <c r="B31" s="4" t="s">
        <v>57</v>
      </c>
      <c r="C31" s="19">
        <v>0.47448249250827024</v>
      </c>
      <c r="D31" s="19">
        <v>0.59787718814340896</v>
      </c>
      <c r="E31" s="19">
        <v>0.48365540357334552</v>
      </c>
      <c r="F31" s="19">
        <v>0.2881935942039302</v>
      </c>
      <c r="G31" s="19">
        <v>1.7294497211583404</v>
      </c>
      <c r="H31" s="19">
        <v>1.6979071714718337</v>
      </c>
      <c r="I31" s="19">
        <f t="shared" si="0"/>
        <v>5.2715655710591287</v>
      </c>
      <c r="J31" s="26">
        <f t="shared" si="1"/>
        <v>4.809257210257622E-4</v>
      </c>
      <c r="K31" s="12"/>
      <c r="L31" s="16"/>
    </row>
    <row r="32" spans="2:12" ht="15.75" customHeight="1">
      <c r="B32" s="4" t="s">
        <v>58</v>
      </c>
      <c r="C32" s="19">
        <v>765.81840311798328</v>
      </c>
      <c r="D32" s="19">
        <v>816.36124693758677</v>
      </c>
      <c r="E32" s="19">
        <v>446.13575657911196</v>
      </c>
      <c r="F32" s="19">
        <v>478.78038280910397</v>
      </c>
      <c r="G32" s="19">
        <v>854.60073201437524</v>
      </c>
      <c r="H32" s="19">
        <v>122.76579373665928</v>
      </c>
      <c r="I32" s="19">
        <f t="shared" si="0"/>
        <v>3484.4623151948208</v>
      </c>
      <c r="J32" s="26">
        <f t="shared" si="1"/>
        <v>0.31788802182830128</v>
      </c>
      <c r="K32" s="12"/>
      <c r="L32" s="16"/>
    </row>
    <row r="33" spans="2:12" ht="15.75" customHeight="1">
      <c r="B33" s="5" t="s">
        <v>59</v>
      </c>
      <c r="C33" s="20">
        <v>2.3940822349724353</v>
      </c>
      <c r="D33" s="20">
        <v>2.7872597414495526</v>
      </c>
      <c r="E33" s="20">
        <v>1.8278871397438474</v>
      </c>
      <c r="F33" s="20">
        <v>1.0846505056267137</v>
      </c>
      <c r="G33" s="20">
        <v>3.1547537985372132</v>
      </c>
      <c r="H33" s="20">
        <v>1.180617561654941</v>
      </c>
      <c r="I33" s="20">
        <f t="shared" si="0"/>
        <v>12.429250981984703</v>
      </c>
      <c r="J33" s="27">
        <f t="shared" si="1"/>
        <v>1.1339224391209055E-3</v>
      </c>
      <c r="K33" s="12"/>
      <c r="L33" s="16"/>
    </row>
    <row r="34" spans="2:12" ht="15.75" customHeight="1">
      <c r="B34" s="5" t="s">
        <v>60</v>
      </c>
      <c r="C34" s="20">
        <v>10.257828304704654</v>
      </c>
      <c r="D34" s="20">
        <v>8.0464205334145191</v>
      </c>
      <c r="E34" s="20">
        <v>3.1883778801068416</v>
      </c>
      <c r="F34" s="20">
        <v>5.218677295498872</v>
      </c>
      <c r="G34" s="20">
        <v>4.3246028996788644</v>
      </c>
      <c r="H34" s="20">
        <v>15.358412623775068</v>
      </c>
      <c r="I34" s="20">
        <f t="shared" si="0"/>
        <v>46.394319537178816</v>
      </c>
      <c r="J34" s="27">
        <f t="shared" si="1"/>
        <v>4.2325607590677286E-3</v>
      </c>
      <c r="K34" s="12"/>
      <c r="L34" s="16"/>
    </row>
    <row r="35" spans="2:12" ht="15.75" customHeight="1">
      <c r="B35" s="5" t="s">
        <v>61</v>
      </c>
      <c r="C35" s="20">
        <v>2.1050239961384407</v>
      </c>
      <c r="D35" s="20">
        <v>8.3399784539505966</v>
      </c>
      <c r="E35" s="20">
        <v>1.4380693269770182</v>
      </c>
      <c r="F35" s="20">
        <v>11.217899949706144</v>
      </c>
      <c r="G35" s="20">
        <v>5.3415278774791553</v>
      </c>
      <c r="H35" s="20">
        <v>4.1450160082160163</v>
      </c>
      <c r="I35" s="20">
        <f t="shared" si="0"/>
        <v>32.587515612467371</v>
      </c>
      <c r="J35" s="27">
        <f t="shared" si="1"/>
        <v>2.9729639575014149E-3</v>
      </c>
      <c r="K35" s="12"/>
      <c r="L35" s="16"/>
    </row>
    <row r="36" spans="2:12" ht="15.75" customHeight="1">
      <c r="B36" s="4" t="s">
        <v>62</v>
      </c>
      <c r="C36" s="19">
        <v>26.689139121698883</v>
      </c>
      <c r="D36" s="19">
        <v>19.015704450277564</v>
      </c>
      <c r="E36" s="19">
        <v>8.0952328578946862</v>
      </c>
      <c r="F36" s="19">
        <v>16.546593150880184</v>
      </c>
      <c r="G36" s="19">
        <v>13.125110798767079</v>
      </c>
      <c r="H36" s="19">
        <v>22.304628090209206</v>
      </c>
      <c r="I36" s="19">
        <f t="shared" si="0"/>
        <v>105.77640846972761</v>
      </c>
      <c r="J36" s="26">
        <f t="shared" si="1"/>
        <v>9.649997676230879E-3</v>
      </c>
      <c r="K36" s="12"/>
      <c r="L36" s="16"/>
    </row>
    <row r="37" spans="2:12" ht="15.75" customHeight="1">
      <c r="B37" s="4" t="s">
        <v>63</v>
      </c>
      <c r="C37" s="19">
        <v>2.9734145116707746</v>
      </c>
      <c r="D37" s="19">
        <v>3.4992935640919423</v>
      </c>
      <c r="E37" s="19">
        <v>1.7023343258358687</v>
      </c>
      <c r="F37" s="19">
        <v>1.6639996014775744</v>
      </c>
      <c r="G37" s="19">
        <v>2.8218287032412652</v>
      </c>
      <c r="H37" s="19">
        <v>1.3656558470086446</v>
      </c>
      <c r="I37" s="19">
        <f t="shared" si="0"/>
        <v>14.02652655332607</v>
      </c>
      <c r="J37" s="26">
        <f t="shared" si="1"/>
        <v>1.2796421300683991E-3</v>
      </c>
      <c r="K37" s="12"/>
      <c r="L37" s="16"/>
    </row>
    <row r="38" spans="2:12" ht="15.75" customHeight="1">
      <c r="B38" s="4" t="s">
        <v>64</v>
      </c>
      <c r="C38" s="19">
        <v>1.354332714685661</v>
      </c>
      <c r="D38" s="19">
        <v>2.322052360053966</v>
      </c>
      <c r="E38" s="19">
        <v>1.2341160677263898</v>
      </c>
      <c r="F38" s="19">
        <v>0.7071231623782438</v>
      </c>
      <c r="G38" s="19">
        <v>2.1662026089599764</v>
      </c>
      <c r="H38" s="19">
        <v>3.6913547052578544</v>
      </c>
      <c r="I38" s="19">
        <f t="shared" si="0"/>
        <v>11.475181619062091</v>
      </c>
      <c r="J38" s="26">
        <f t="shared" si="1"/>
        <v>1.0468825474441034E-3</v>
      </c>
      <c r="K38" s="12"/>
      <c r="L38" s="16"/>
    </row>
    <row r="39" spans="2:12" ht="15.75" customHeight="1">
      <c r="B39" s="5" t="s">
        <v>65</v>
      </c>
      <c r="C39" s="20">
        <v>17.41024824234476</v>
      </c>
      <c r="D39" s="20">
        <v>18.051654295300853</v>
      </c>
      <c r="E39" s="20">
        <v>7.1083889046568434</v>
      </c>
      <c r="F39" s="20">
        <v>14.896199101614656</v>
      </c>
      <c r="G39" s="20">
        <v>8.2577622313725403</v>
      </c>
      <c r="H39" s="20">
        <v>8.7858112444229093</v>
      </c>
      <c r="I39" s="20">
        <f t="shared" si="0"/>
        <v>74.510064019712559</v>
      </c>
      <c r="J39" s="27">
        <f t="shared" si="1"/>
        <v>6.7975643628684808E-3</v>
      </c>
      <c r="K39" s="12"/>
      <c r="L39" s="16"/>
    </row>
    <row r="40" spans="2:12" ht="15.75" customHeight="1">
      <c r="B40" s="5" t="s">
        <v>66</v>
      </c>
      <c r="C40" s="20">
        <v>0.64667737650442436</v>
      </c>
      <c r="D40" s="20">
        <v>0.76362347978704337</v>
      </c>
      <c r="E40" s="20">
        <v>0.45863830015914669</v>
      </c>
      <c r="F40" s="20">
        <v>0.45477126879826768</v>
      </c>
      <c r="G40" s="20">
        <v>1.1888389758930167</v>
      </c>
      <c r="H40" s="20">
        <v>1.7805018018909966</v>
      </c>
      <c r="I40" s="20">
        <f t="shared" si="0"/>
        <v>5.2930512030328956</v>
      </c>
      <c r="J40" s="27">
        <f t="shared" si="1"/>
        <v>4.8288585846679229E-4</v>
      </c>
      <c r="K40" s="12"/>
      <c r="L40" s="16"/>
    </row>
    <row r="41" spans="2:12" ht="15.75" customHeight="1">
      <c r="B41" s="5" t="s">
        <v>67</v>
      </c>
      <c r="C41" s="20">
        <v>11.546595331292224</v>
      </c>
      <c r="D41" s="20">
        <v>10.757472279692195</v>
      </c>
      <c r="E41" s="20">
        <v>5.3417711758558362</v>
      </c>
      <c r="F41" s="20">
        <v>5.8472648215625851</v>
      </c>
      <c r="G41" s="20">
        <v>7.0170220309856646</v>
      </c>
      <c r="H41" s="20">
        <v>5.4083725202181148</v>
      </c>
      <c r="I41" s="20">
        <f t="shared" si="0"/>
        <v>45.918498159606621</v>
      </c>
      <c r="J41" s="27">
        <f t="shared" si="1"/>
        <v>4.1891515031258729E-3</v>
      </c>
      <c r="K41" s="12"/>
      <c r="L41" s="16"/>
    </row>
    <row r="42" spans="2:12" ht="15.75" customHeight="1">
      <c r="B42" s="4" t="s">
        <v>68</v>
      </c>
      <c r="C42" s="19">
        <v>0</v>
      </c>
      <c r="D42" s="19">
        <v>0.523801827362393</v>
      </c>
      <c r="E42" s="19">
        <v>0.27982473176098904</v>
      </c>
      <c r="F42" s="19">
        <v>4.1329647953652722E-3</v>
      </c>
      <c r="G42" s="19">
        <v>0.54962449613873909</v>
      </c>
      <c r="H42" s="19">
        <v>1.3342142403701498</v>
      </c>
      <c r="I42" s="19">
        <f t="shared" si="0"/>
        <v>2.6915982604276363</v>
      </c>
      <c r="J42" s="26">
        <f t="shared" si="1"/>
        <v>2.4555491469449255E-4</v>
      </c>
      <c r="K42" s="12"/>
      <c r="L42" s="16"/>
    </row>
    <row r="43" spans="2:12" ht="15.75" customHeight="1">
      <c r="B43" s="4" t="s">
        <v>69</v>
      </c>
      <c r="C43" s="19">
        <v>33.070542626261314</v>
      </c>
      <c r="D43" s="19">
        <v>15.349902788515003</v>
      </c>
      <c r="E43" s="19">
        <v>8.4249222263418932</v>
      </c>
      <c r="F43" s="19">
        <v>8.5747143335835023</v>
      </c>
      <c r="G43" s="19">
        <v>8.24819346523471</v>
      </c>
      <c r="H43" s="19">
        <v>8.4502069988418889</v>
      </c>
      <c r="I43" s="19">
        <f t="shared" si="0"/>
        <v>82.118482438778315</v>
      </c>
      <c r="J43" s="26">
        <f t="shared" si="1"/>
        <v>7.491681521183507E-3</v>
      </c>
      <c r="K43" s="12"/>
      <c r="L43" s="16"/>
    </row>
    <row r="44" spans="2:12" ht="15.75" customHeight="1">
      <c r="B44" s="4" t="s">
        <v>70</v>
      </c>
      <c r="C44" s="19">
        <v>23.164009772334637</v>
      </c>
      <c r="D44" s="19">
        <v>8.5288534771000233</v>
      </c>
      <c r="E44" s="19">
        <v>5.2397073727004289</v>
      </c>
      <c r="F44" s="19">
        <v>5.2266411120672078</v>
      </c>
      <c r="G44" s="19">
        <v>3.708389488510091</v>
      </c>
      <c r="H44" s="19">
        <v>4.5726829427481386</v>
      </c>
      <c r="I44" s="19">
        <f t="shared" si="0"/>
        <v>50.440284165460525</v>
      </c>
      <c r="J44" s="26">
        <f t="shared" si="1"/>
        <v>4.6016747214897439E-3</v>
      </c>
      <c r="K44" s="12"/>
      <c r="L44" s="16"/>
    </row>
    <row r="45" spans="2:12" ht="15.75" customHeight="1">
      <c r="B45" s="5" t="s">
        <v>71</v>
      </c>
      <c r="C45" s="20">
        <v>1.2511337989613156</v>
      </c>
      <c r="D45" s="20">
        <v>2.5478737373403866</v>
      </c>
      <c r="E45" s="20">
        <v>2.2846517409545632</v>
      </c>
      <c r="F45" s="20">
        <v>0.6514337088083908</v>
      </c>
      <c r="G45" s="20">
        <v>3.4746608646987376</v>
      </c>
      <c r="H45" s="20">
        <v>4.7542978251587105</v>
      </c>
      <c r="I45" s="20">
        <f t="shared" si="0"/>
        <v>14.964051675922104</v>
      </c>
      <c r="J45" s="27">
        <f t="shared" si="1"/>
        <v>1.3651726882083931E-3</v>
      </c>
      <c r="K45" s="12"/>
      <c r="L45" s="16"/>
    </row>
    <row r="46" spans="2:12" ht="15.75" customHeight="1">
      <c r="B46" s="5" t="s">
        <v>72</v>
      </c>
      <c r="C46" s="20">
        <v>0.20475921846002068</v>
      </c>
      <c r="D46" s="20">
        <v>0.48963582330039651</v>
      </c>
      <c r="E46" s="20">
        <v>0.36063750732384953</v>
      </c>
      <c r="F46" s="20">
        <v>0.17238301318261809</v>
      </c>
      <c r="G46" s="20">
        <v>1.1076846254498387</v>
      </c>
      <c r="H46" s="20">
        <v>1.4263004232630172</v>
      </c>
      <c r="I46" s="20">
        <f t="shared" si="0"/>
        <v>3.7614006109797407</v>
      </c>
      <c r="J46" s="27">
        <f t="shared" si="1"/>
        <v>3.4315314426388346E-4</v>
      </c>
      <c r="K46" s="12"/>
      <c r="L46" s="16"/>
    </row>
    <row r="47" spans="2:12" ht="15.75" customHeight="1">
      <c r="B47" s="5" t="s">
        <v>73</v>
      </c>
      <c r="C47" s="20">
        <v>9.0350123174084143</v>
      </c>
      <c r="D47" s="20">
        <v>13.055299760764925</v>
      </c>
      <c r="E47" s="20">
        <v>5.154760884191516</v>
      </c>
      <c r="F47" s="20">
        <v>10.94572547775771</v>
      </c>
      <c r="G47" s="20">
        <v>7.6742069311725789</v>
      </c>
      <c r="H47" s="20">
        <v>3.2040869967412751</v>
      </c>
      <c r="I47" s="20">
        <f t="shared" si="0"/>
        <v>49.069092368036422</v>
      </c>
      <c r="J47" s="27">
        <f t="shared" si="1"/>
        <v>4.4765806872883816E-3</v>
      </c>
      <c r="K47" s="12"/>
      <c r="L47" s="16"/>
    </row>
    <row r="48" spans="2:12" ht="15.75" customHeight="1">
      <c r="B48" s="4" t="s">
        <v>74</v>
      </c>
      <c r="C48" s="19">
        <v>5.1935281608772348</v>
      </c>
      <c r="D48" s="19">
        <v>7.9188167542538519</v>
      </c>
      <c r="E48" s="19">
        <v>4.4604473949143211</v>
      </c>
      <c r="F48" s="19">
        <v>10.204276764258196</v>
      </c>
      <c r="G48" s="19">
        <v>8.2975903916313705</v>
      </c>
      <c r="H48" s="19">
        <v>3.3185897563568694</v>
      </c>
      <c r="I48" s="19">
        <f t="shared" si="0"/>
        <v>39.393249222291843</v>
      </c>
      <c r="J48" s="26">
        <f t="shared" si="1"/>
        <v>3.5938520597728046E-3</v>
      </c>
      <c r="K48" s="12"/>
      <c r="L48" s="16"/>
    </row>
    <row r="49" spans="2:12" ht="15.75" customHeight="1">
      <c r="B49" s="4" t="s">
        <v>75</v>
      </c>
      <c r="C49" s="19">
        <v>8.7129325312564152</v>
      </c>
      <c r="D49" s="19">
        <v>8.034111447110746</v>
      </c>
      <c r="E49" s="19">
        <v>4.6593528361028964</v>
      </c>
      <c r="F49" s="19">
        <v>5.3529368454367416</v>
      </c>
      <c r="G49" s="19">
        <v>5.7489464033049309</v>
      </c>
      <c r="H49" s="19">
        <v>1.7287513607339782</v>
      </c>
      <c r="I49" s="19">
        <f t="shared" si="0"/>
        <v>34.237031423945709</v>
      </c>
      <c r="J49" s="26">
        <f t="shared" si="1"/>
        <v>3.12344953342478E-3</v>
      </c>
      <c r="K49" s="12"/>
      <c r="L49" s="16"/>
    </row>
    <row r="50" spans="2:12" ht="15.75" customHeight="1">
      <c r="B50" s="4" t="s">
        <v>76</v>
      </c>
      <c r="C50" s="19">
        <v>0.22633693554642462</v>
      </c>
      <c r="D50" s="19">
        <v>0.87546400343733632</v>
      </c>
      <c r="E50" s="19">
        <v>0.23143971150678383</v>
      </c>
      <c r="F50" s="19">
        <v>0.1591729059868367</v>
      </c>
      <c r="G50" s="19">
        <v>1.4190477815470952</v>
      </c>
      <c r="H50" s="19">
        <v>1.9738938616814226</v>
      </c>
      <c r="I50" s="19">
        <f t="shared" si="0"/>
        <v>4.8853551997058995</v>
      </c>
      <c r="J50" s="26">
        <f t="shared" si="1"/>
        <v>4.4569169067804488E-4</v>
      </c>
      <c r="K50" s="12"/>
      <c r="L50" s="16"/>
    </row>
    <row r="51" spans="2:12" ht="15.75" customHeight="1">
      <c r="B51" s="5" t="s">
        <v>77</v>
      </c>
      <c r="C51" s="20">
        <v>6.2482488605182578</v>
      </c>
      <c r="D51" s="20">
        <v>7.7022594470399453</v>
      </c>
      <c r="E51" s="20">
        <v>3.4933347008630067</v>
      </c>
      <c r="F51" s="20">
        <v>7.1041843529530819</v>
      </c>
      <c r="G51" s="20">
        <v>6.150853913556416</v>
      </c>
      <c r="H51" s="20">
        <v>2.4516364549503451</v>
      </c>
      <c r="I51" s="20">
        <f t="shared" si="0"/>
        <v>33.150517729881052</v>
      </c>
      <c r="J51" s="27">
        <f t="shared" si="1"/>
        <v>3.0243267254697562E-3</v>
      </c>
      <c r="K51" s="12"/>
      <c r="L51" s="16"/>
    </row>
    <row r="52" spans="2:12" ht="15.75" customHeight="1">
      <c r="B52" s="5" t="s">
        <v>78</v>
      </c>
      <c r="C52" s="20">
        <v>1.5763980594120535</v>
      </c>
      <c r="D52" s="20">
        <v>3.0589831786235679</v>
      </c>
      <c r="E52" s="20">
        <v>1.2458139218676922</v>
      </c>
      <c r="F52" s="20">
        <v>2.6976308604147423</v>
      </c>
      <c r="G52" s="20">
        <v>3.8356983009375933</v>
      </c>
      <c r="H52" s="20">
        <v>4.2609821047759304</v>
      </c>
      <c r="I52" s="20">
        <f t="shared" si="0"/>
        <v>16.675506426031582</v>
      </c>
      <c r="J52" s="27">
        <f t="shared" si="1"/>
        <v>1.521308962832024E-3</v>
      </c>
      <c r="K52" s="12"/>
      <c r="L52" s="16"/>
    </row>
    <row r="53" spans="2:12" ht="15.75" customHeight="1">
      <c r="B53" s="5" t="s">
        <v>79</v>
      </c>
      <c r="C53" s="20">
        <v>12.212201570638234</v>
      </c>
      <c r="D53" s="20">
        <v>13.942918951089364</v>
      </c>
      <c r="E53" s="20">
        <v>7.7561906007058203</v>
      </c>
      <c r="F53" s="20">
        <v>12.009254344305644</v>
      </c>
      <c r="G53" s="20">
        <v>9.8720904243167009</v>
      </c>
      <c r="H53" s="20">
        <v>6.8581903791894945</v>
      </c>
      <c r="I53" s="20">
        <f t="shared" si="0"/>
        <v>62.65084627024526</v>
      </c>
      <c r="J53" s="27">
        <f t="shared" si="1"/>
        <v>5.7156461414058224E-3</v>
      </c>
      <c r="K53" s="12"/>
      <c r="L53" s="16"/>
    </row>
    <row r="54" spans="2:12" ht="15.75" customHeight="1">
      <c r="B54" s="4" t="s">
        <v>80</v>
      </c>
      <c r="C54" s="19">
        <v>5.2302465449948556</v>
      </c>
      <c r="D54" s="19">
        <v>8.7110694182081669</v>
      </c>
      <c r="E54" s="19">
        <v>2.7172479088630537</v>
      </c>
      <c r="F54" s="19">
        <v>5.7493215512223692</v>
      </c>
      <c r="G54" s="19">
        <v>6.9257817844277874</v>
      </c>
      <c r="H54" s="19">
        <v>7.2646322154741947</v>
      </c>
      <c r="I54" s="19">
        <f t="shared" si="0"/>
        <v>36.598299423190426</v>
      </c>
      <c r="J54" s="26">
        <f t="shared" si="1"/>
        <v>3.3388683686387879E-3</v>
      </c>
      <c r="K54" s="12"/>
      <c r="L54" s="16"/>
    </row>
    <row r="55" spans="2:12" ht="15.75" customHeight="1">
      <c r="B55" s="4" t="s">
        <v>81</v>
      </c>
      <c r="C55" s="19">
        <v>8.1129022857505628</v>
      </c>
      <c r="D55" s="19">
        <v>10.707799106437806</v>
      </c>
      <c r="E55" s="19">
        <v>5.7325002771829245</v>
      </c>
      <c r="F55" s="19">
        <v>10.397908323618196</v>
      </c>
      <c r="G55" s="19">
        <v>7.8631722961208332</v>
      </c>
      <c r="H55" s="19">
        <v>3.6293105613296714</v>
      </c>
      <c r="I55" s="19">
        <f t="shared" si="0"/>
        <v>46.443592850439998</v>
      </c>
      <c r="J55" s="26">
        <f t="shared" si="1"/>
        <v>4.2370559708578576E-3</v>
      </c>
      <c r="K55" s="12"/>
      <c r="L55" s="16"/>
    </row>
    <row r="56" spans="2:12" ht="15.75" customHeight="1">
      <c r="B56" s="4" t="s">
        <v>82</v>
      </c>
      <c r="C56" s="19">
        <v>0.98819657753068835</v>
      </c>
      <c r="D56" s="19">
        <v>1.6015923317721297</v>
      </c>
      <c r="E56" s="19">
        <v>0.7687772811486776</v>
      </c>
      <c r="F56" s="19">
        <v>0.52733800115177532</v>
      </c>
      <c r="G56" s="19">
        <v>1.2779031110096</v>
      </c>
      <c r="H56" s="19">
        <v>1.9259997832515208</v>
      </c>
      <c r="I56" s="19">
        <f t="shared" si="0"/>
        <v>7.0898070858643916</v>
      </c>
      <c r="J56" s="26">
        <f t="shared" si="1"/>
        <v>6.4680416827630235E-4</v>
      </c>
      <c r="K56" s="12"/>
      <c r="L56" s="16"/>
    </row>
    <row r="57" spans="2:12" ht="15.75" customHeight="1">
      <c r="B57" s="5" t="s">
        <v>83</v>
      </c>
      <c r="C57" s="20">
        <v>5.1966882634886522</v>
      </c>
      <c r="D57" s="20">
        <v>8.6397871507614568</v>
      </c>
      <c r="E57" s="20">
        <v>3.3820052265747882</v>
      </c>
      <c r="F57" s="20">
        <v>3.1286778869500336</v>
      </c>
      <c r="G57" s="20">
        <v>6.0325120495124782</v>
      </c>
      <c r="H57" s="20">
        <v>2.50995848724722</v>
      </c>
      <c r="I57" s="20">
        <f t="shared" si="0"/>
        <v>28.889629064534628</v>
      </c>
      <c r="J57" s="27">
        <f t="shared" si="1"/>
        <v>2.6356052107754939E-3</v>
      </c>
      <c r="K57" s="12"/>
      <c r="L57" s="16"/>
    </row>
    <row r="58" spans="2:12" ht="15.75" customHeight="1">
      <c r="B58" s="5" t="s">
        <v>84</v>
      </c>
      <c r="C58" s="20">
        <v>8.9447670231285041</v>
      </c>
      <c r="D58" s="20">
        <v>9.9954356193035654</v>
      </c>
      <c r="E58" s="20">
        <v>4.3129529570467344</v>
      </c>
      <c r="F58" s="20">
        <v>9.0310384554450298</v>
      </c>
      <c r="G58" s="20">
        <v>6.8907119632364147</v>
      </c>
      <c r="H58" s="20">
        <v>2.0838958533100165</v>
      </c>
      <c r="I58" s="20">
        <f t="shared" si="0"/>
        <v>41.258801871470261</v>
      </c>
      <c r="J58" s="27">
        <f t="shared" si="1"/>
        <v>3.7640467089379852E-3</v>
      </c>
      <c r="K58" s="12"/>
      <c r="L58" s="16"/>
    </row>
    <row r="59" spans="2:12" ht="15.75" customHeight="1">
      <c r="B59" s="5" t="s">
        <v>85</v>
      </c>
      <c r="C59" s="20">
        <v>0.29100574555110914</v>
      </c>
      <c r="D59" s="20">
        <v>0.53108634811441702</v>
      </c>
      <c r="E59" s="20">
        <v>0.22793777962635928</v>
      </c>
      <c r="F59" s="20">
        <v>0.20466780431132148</v>
      </c>
      <c r="G59" s="20">
        <v>0.14521523821335316</v>
      </c>
      <c r="H59" s="20">
        <v>1.575450034429549</v>
      </c>
      <c r="I59" s="20">
        <f t="shared" si="0"/>
        <v>2.975362950246109</v>
      </c>
      <c r="J59" s="27">
        <f t="shared" si="1"/>
        <v>2.7144281008591463E-4</v>
      </c>
      <c r="K59" s="12"/>
      <c r="L59" s="16"/>
    </row>
    <row r="60" spans="2:12" ht="15.75" customHeight="1">
      <c r="B60" s="4" t="s">
        <v>86</v>
      </c>
      <c r="C60" s="19">
        <v>163.15230113632995</v>
      </c>
      <c r="D60" s="19">
        <v>137.88684141052306</v>
      </c>
      <c r="E60" s="19">
        <v>65.118764400445272</v>
      </c>
      <c r="F60" s="19">
        <v>102.27928570017441</v>
      </c>
      <c r="G60" s="19">
        <v>72.057311525544264</v>
      </c>
      <c r="H60" s="19">
        <v>13.207965145995077</v>
      </c>
      <c r="I60" s="19">
        <f t="shared" si="0"/>
        <v>553.70246931901204</v>
      </c>
      <c r="J60" s="26">
        <f t="shared" si="1"/>
        <v>5.0514359671995815E-2</v>
      </c>
      <c r="K60" s="12"/>
      <c r="L60" s="16"/>
    </row>
    <row r="61" spans="2:12" ht="15.75" customHeight="1">
      <c r="B61" s="4" t="s">
        <v>87</v>
      </c>
      <c r="C61" s="19">
        <v>21.227434383684173</v>
      </c>
      <c r="D61" s="19">
        <v>20.497389084203501</v>
      </c>
      <c r="E61" s="19">
        <v>9.1326167054156535</v>
      </c>
      <c r="F61" s="19">
        <v>15.75848365784414</v>
      </c>
      <c r="G61" s="19">
        <v>12.889472137741883</v>
      </c>
      <c r="H61" s="19">
        <v>30.293236190053214</v>
      </c>
      <c r="I61" s="19">
        <f t="shared" si="0"/>
        <v>109.79863215894258</v>
      </c>
      <c r="J61" s="26">
        <f t="shared" si="1"/>
        <v>1.0016945749206089E-2</v>
      </c>
      <c r="K61" s="12"/>
      <c r="L61" s="16"/>
    </row>
    <row r="62" spans="2:12" ht="15.75" customHeight="1">
      <c r="B62" s="4" t="s">
        <v>88</v>
      </c>
      <c r="C62" s="19">
        <v>20.4121326450095</v>
      </c>
      <c r="D62" s="19">
        <v>11.203840678213659</v>
      </c>
      <c r="E62" s="19">
        <v>5.4669495506853734</v>
      </c>
      <c r="F62" s="19">
        <v>8.9291960383692839</v>
      </c>
      <c r="G62" s="19">
        <v>7.5540340418165881</v>
      </c>
      <c r="H62" s="19">
        <v>1.7082210119073689</v>
      </c>
      <c r="I62" s="19">
        <f t="shared" si="0"/>
        <v>55.274373966001768</v>
      </c>
      <c r="J62" s="26">
        <f t="shared" si="1"/>
        <v>5.0426894620806476E-3</v>
      </c>
      <c r="K62" s="12"/>
      <c r="L62" s="16"/>
    </row>
    <row r="63" spans="2:12" ht="15.75" customHeight="1">
      <c r="B63" s="5" t="s">
        <v>89</v>
      </c>
      <c r="C63" s="20">
        <v>16.325529198747795</v>
      </c>
      <c r="D63" s="20">
        <v>18.853839293153023</v>
      </c>
      <c r="E63" s="20">
        <v>11.747746144197793</v>
      </c>
      <c r="F63" s="20">
        <v>13.588502490773832</v>
      </c>
      <c r="G63" s="20">
        <v>13.646409561291385</v>
      </c>
      <c r="H63" s="20">
        <v>18.945232713281154</v>
      </c>
      <c r="I63" s="20">
        <f t="shared" si="0"/>
        <v>93.107259401444978</v>
      </c>
      <c r="J63" s="27">
        <f t="shared" si="1"/>
        <v>8.4941892985647086E-3</v>
      </c>
      <c r="K63" s="12"/>
      <c r="L63" s="16"/>
    </row>
    <row r="64" spans="2:12" ht="15.75" customHeight="1">
      <c r="B64" s="5" t="s">
        <v>90</v>
      </c>
      <c r="C64" s="20">
        <v>2.2143769718114825</v>
      </c>
      <c r="D64" s="20">
        <v>2.9488746033656561</v>
      </c>
      <c r="E64" s="20">
        <v>1.3941149619471025</v>
      </c>
      <c r="F64" s="20">
        <v>1.450137371656971</v>
      </c>
      <c r="G64" s="20">
        <v>2.6023981056026928</v>
      </c>
      <c r="H64" s="20">
        <v>0.93057153943306847</v>
      </c>
      <c r="I64" s="20">
        <f t="shared" si="0"/>
        <v>11.540473553816973</v>
      </c>
      <c r="J64" s="27">
        <f t="shared" si="1"/>
        <v>1.0528391404857507E-3</v>
      </c>
      <c r="K64" s="12"/>
      <c r="L64" s="16"/>
    </row>
    <row r="65" spans="2:12" ht="15.75" customHeight="1">
      <c r="B65" s="5" t="s">
        <v>91</v>
      </c>
      <c r="C65" s="20">
        <v>9.1537752711894385</v>
      </c>
      <c r="D65" s="20">
        <v>12.131258846569864</v>
      </c>
      <c r="E65" s="20">
        <v>5.2156119371230547</v>
      </c>
      <c r="F65" s="20">
        <v>7.0613708729942282</v>
      </c>
      <c r="G65" s="20">
        <v>8.2009616534904843</v>
      </c>
      <c r="H65" s="20">
        <v>6.124400739716032</v>
      </c>
      <c r="I65" s="20">
        <f t="shared" si="0"/>
        <v>47.887379321083095</v>
      </c>
      <c r="J65" s="27">
        <f t="shared" si="1"/>
        <v>4.3687728280308522E-3</v>
      </c>
      <c r="K65" s="12"/>
      <c r="L65" s="16"/>
    </row>
    <row r="66" spans="2:12" ht="15.75" customHeight="1">
      <c r="B66" s="4" t="s">
        <v>92</v>
      </c>
      <c r="C66" s="19">
        <v>5.2112952602009335</v>
      </c>
      <c r="D66" s="19">
        <v>4.5773644674825951</v>
      </c>
      <c r="E66" s="19">
        <v>2.2558035598544532</v>
      </c>
      <c r="F66" s="19">
        <v>2.3904592786901984</v>
      </c>
      <c r="G66" s="19">
        <v>3.1516754040958745</v>
      </c>
      <c r="H66" s="19">
        <v>4.3592069190246692</v>
      </c>
      <c r="I66" s="19">
        <f t="shared" si="0"/>
        <v>21.945804889348722</v>
      </c>
      <c r="J66" s="26">
        <f t="shared" si="1"/>
        <v>2.002119085427639E-3</v>
      </c>
      <c r="K66" s="12"/>
      <c r="L66" s="16"/>
    </row>
    <row r="67" spans="2:12" ht="15.75" customHeight="1">
      <c r="B67" s="4" t="s">
        <v>93</v>
      </c>
      <c r="C67" s="19">
        <v>139.19219716099835</v>
      </c>
      <c r="D67" s="19">
        <v>230.24439623770863</v>
      </c>
      <c r="E67" s="19">
        <v>287.91075119674787</v>
      </c>
      <c r="F67" s="19">
        <v>127.45936117930056</v>
      </c>
      <c r="G67" s="19">
        <v>85.404479954861543</v>
      </c>
      <c r="H67" s="19">
        <v>45.221421039643609</v>
      </c>
      <c r="I67" s="19">
        <f t="shared" si="0"/>
        <v>915.43260676926059</v>
      </c>
      <c r="J67" s="26">
        <f t="shared" si="1"/>
        <v>8.3515054593648261E-2</v>
      </c>
      <c r="K67" s="12"/>
      <c r="L67" s="16"/>
    </row>
    <row r="68" spans="2:12" ht="15.75" customHeight="1">
      <c r="B68" s="4" t="s">
        <v>94</v>
      </c>
      <c r="C68" s="19">
        <v>0.25867231541625968</v>
      </c>
      <c r="D68" s="19">
        <v>0.41215515433262173</v>
      </c>
      <c r="E68" s="19">
        <v>0.43301180163943453</v>
      </c>
      <c r="F68" s="19">
        <v>0.18203883144679908</v>
      </c>
      <c r="G68" s="19">
        <v>0.56738659433792937</v>
      </c>
      <c r="H68" s="19">
        <v>0.46169623104233798</v>
      </c>
      <c r="I68" s="19">
        <f t="shared" si="0"/>
        <v>2.3149609282153825</v>
      </c>
      <c r="J68" s="26">
        <f t="shared" si="1"/>
        <v>2.1119423414945186E-4</v>
      </c>
      <c r="K68" s="12"/>
      <c r="L68" s="16"/>
    </row>
    <row r="69" spans="2:12" ht="15.75" customHeight="1">
      <c r="B69" s="5" t="s">
        <v>95</v>
      </c>
      <c r="C69" s="20">
        <v>8.2410012669768928</v>
      </c>
      <c r="D69" s="20">
        <v>9.6949806897223709</v>
      </c>
      <c r="E69" s="20">
        <v>5.8593612575824876</v>
      </c>
      <c r="F69" s="20">
        <v>5.9307366863086743</v>
      </c>
      <c r="G69" s="20">
        <v>5.2059460138445903</v>
      </c>
      <c r="H69" s="20">
        <v>2.4076792899050456</v>
      </c>
      <c r="I69" s="20">
        <f t="shared" si="0"/>
        <v>37.339705204340063</v>
      </c>
      <c r="J69" s="27">
        <f t="shared" si="1"/>
        <v>3.4065069297200684E-3</v>
      </c>
      <c r="K69" s="12"/>
      <c r="L69" s="16"/>
    </row>
    <row r="70" spans="2:12" ht="15.75" customHeight="1">
      <c r="B70" s="5" t="s">
        <v>96</v>
      </c>
      <c r="C70" s="20">
        <v>0.85517326206448052</v>
      </c>
      <c r="D70" s="20">
        <v>1.6755571835602026</v>
      </c>
      <c r="E70" s="20">
        <v>0.96002921118491036</v>
      </c>
      <c r="F70" s="20">
        <v>1.5774320159558961</v>
      </c>
      <c r="G70" s="20">
        <v>3.3342824535535578</v>
      </c>
      <c r="H70" s="20">
        <v>2.8010887010640775</v>
      </c>
      <c r="I70" s="20">
        <f t="shared" si="0"/>
        <v>11.203562827383125</v>
      </c>
      <c r="J70" s="27">
        <f t="shared" si="1"/>
        <v>1.0221027241693057E-3</v>
      </c>
      <c r="K70" s="12"/>
      <c r="L70" s="16"/>
    </row>
    <row r="71" spans="2:12" ht="15.75" customHeight="1">
      <c r="B71" s="5" t="s">
        <v>97</v>
      </c>
      <c r="C71" s="20">
        <v>14.003090950691275</v>
      </c>
      <c r="D71" s="20">
        <v>22.808535652064013</v>
      </c>
      <c r="E71" s="20">
        <v>8.230128426819034</v>
      </c>
      <c r="F71" s="20">
        <v>10.482083735071315</v>
      </c>
      <c r="G71" s="20">
        <v>14.942228378279575</v>
      </c>
      <c r="H71" s="20">
        <v>6.3665293035625607</v>
      </c>
      <c r="I71" s="20">
        <f t="shared" ref="I71:I88" si="2">SUM(C71:H71)</f>
        <v>76.83259644648777</v>
      </c>
      <c r="J71" s="27">
        <f t="shared" ref="J71:J88" si="3">I71/I$93</f>
        <v>7.0094493459719291E-3</v>
      </c>
      <c r="K71" s="12"/>
      <c r="L71" s="16"/>
    </row>
    <row r="72" spans="2:12" ht="15.75" customHeight="1">
      <c r="B72" s="4" t="s">
        <v>98</v>
      </c>
      <c r="C72" s="19">
        <v>2.6569464806078851</v>
      </c>
      <c r="D72" s="19">
        <v>3.296945282311055</v>
      </c>
      <c r="E72" s="19">
        <v>1.6511387121252459</v>
      </c>
      <c r="F72" s="19">
        <v>1.7616240707988646</v>
      </c>
      <c r="G72" s="19">
        <v>1.2499018101269741</v>
      </c>
      <c r="H72" s="19">
        <v>0.63264486389087504</v>
      </c>
      <c r="I72" s="19">
        <f t="shared" si="2"/>
        <v>11.2492012198609</v>
      </c>
      <c r="J72" s="26">
        <f t="shared" si="3"/>
        <v>1.0262663215888899E-3</v>
      </c>
      <c r="K72" s="12"/>
      <c r="L72" s="16"/>
    </row>
    <row r="73" spans="2:12" ht="15.75" customHeight="1">
      <c r="B73" s="4" t="s">
        <v>99</v>
      </c>
      <c r="C73" s="19">
        <v>15.453043961211986</v>
      </c>
      <c r="D73" s="19">
        <v>7.8601625969684106</v>
      </c>
      <c r="E73" s="19">
        <v>4.6697540681584648</v>
      </c>
      <c r="F73" s="19">
        <v>5.8830082304388247</v>
      </c>
      <c r="G73" s="19">
        <v>6.902873992201453</v>
      </c>
      <c r="H73" s="19">
        <v>4.1675567672023668</v>
      </c>
      <c r="I73" s="19">
        <f t="shared" si="2"/>
        <v>44.936399616181504</v>
      </c>
      <c r="J73" s="26">
        <f t="shared" si="3"/>
        <v>4.0995545050902058E-3</v>
      </c>
      <c r="K73" s="12"/>
      <c r="L73" s="16"/>
    </row>
    <row r="74" spans="2:12" ht="15.75" customHeight="1">
      <c r="B74" s="4" t="s">
        <v>100</v>
      </c>
      <c r="C74" s="19">
        <v>158.52403693936196</v>
      </c>
      <c r="D74" s="19">
        <v>117.42481313488736</v>
      </c>
      <c r="E74" s="19">
        <v>64.403152658431011</v>
      </c>
      <c r="F74" s="19">
        <v>83.220604628788351</v>
      </c>
      <c r="G74" s="19">
        <v>52.367241829396683</v>
      </c>
      <c r="H74" s="19">
        <v>61.332321124260943</v>
      </c>
      <c r="I74" s="19">
        <f t="shared" si="2"/>
        <v>537.27217031512623</v>
      </c>
      <c r="J74" s="26">
        <f t="shared" si="3"/>
        <v>4.9015421019218124E-2</v>
      </c>
      <c r="K74" s="12"/>
      <c r="L74" s="16"/>
    </row>
    <row r="75" spans="2:12" ht="15.75" customHeight="1">
      <c r="B75" s="5" t="s">
        <v>101</v>
      </c>
      <c r="C75" s="20">
        <v>40.661386379051145</v>
      </c>
      <c r="D75" s="20">
        <v>49.028786083993879</v>
      </c>
      <c r="E75" s="20">
        <v>56.881766359213131</v>
      </c>
      <c r="F75" s="20">
        <v>40.399055497218768</v>
      </c>
      <c r="G75" s="20">
        <v>30.25617420627642</v>
      </c>
      <c r="H75" s="20">
        <v>7.5385749327500911</v>
      </c>
      <c r="I75" s="20">
        <f t="shared" si="2"/>
        <v>224.76574345850347</v>
      </c>
      <c r="J75" s="27">
        <f t="shared" si="3"/>
        <v>2.0505412628862435E-2</v>
      </c>
      <c r="K75" s="12"/>
      <c r="L75" s="16"/>
    </row>
    <row r="76" spans="2:12" ht="15.75" customHeight="1">
      <c r="B76" s="5" t="s">
        <v>102</v>
      </c>
      <c r="C76" s="20">
        <v>6.7212813072643289</v>
      </c>
      <c r="D76" s="20">
        <v>18.694529632428168</v>
      </c>
      <c r="E76" s="20">
        <v>6.0670117911308381</v>
      </c>
      <c r="F76" s="20">
        <v>9.4188298843200187</v>
      </c>
      <c r="G76" s="20">
        <v>13.466828810616651</v>
      </c>
      <c r="H76" s="20">
        <v>6.3503621153497498</v>
      </c>
      <c r="I76" s="20">
        <f t="shared" si="2"/>
        <v>60.718843541109763</v>
      </c>
      <c r="J76" s="27">
        <f t="shared" si="3"/>
        <v>5.5393892414377635E-3</v>
      </c>
      <c r="K76" s="12"/>
      <c r="L76" s="16"/>
    </row>
    <row r="77" spans="2:12" ht="15.75" customHeight="1">
      <c r="B77" s="5" t="s">
        <v>103</v>
      </c>
      <c r="C77" s="20">
        <v>0.64909212328417587</v>
      </c>
      <c r="D77" s="20">
        <v>1.1494504700629471</v>
      </c>
      <c r="E77" s="20">
        <v>0.76684485675629699</v>
      </c>
      <c r="F77" s="20">
        <v>0.43711967421684711</v>
      </c>
      <c r="G77" s="20">
        <v>1.8690190366262667</v>
      </c>
      <c r="H77" s="20">
        <v>1.5828808325825836</v>
      </c>
      <c r="I77" s="20">
        <f t="shared" si="2"/>
        <v>6.4544069935291173</v>
      </c>
      <c r="J77" s="27">
        <f t="shared" si="3"/>
        <v>5.8883652215162697E-4</v>
      </c>
      <c r="K77" s="12"/>
      <c r="L77" s="16"/>
    </row>
    <row r="78" spans="2:12" ht="15.75" customHeight="1">
      <c r="B78" s="4" t="s">
        <v>104</v>
      </c>
      <c r="C78" s="19">
        <v>54.562872322368868</v>
      </c>
      <c r="D78" s="19">
        <v>68.111915726077115</v>
      </c>
      <c r="E78" s="19">
        <v>27.556119764521291</v>
      </c>
      <c r="F78" s="19">
        <v>62.91779957353387</v>
      </c>
      <c r="G78" s="19">
        <v>37.722458999506124</v>
      </c>
      <c r="H78" s="19">
        <v>18.356585289764322</v>
      </c>
      <c r="I78" s="19">
        <f t="shared" si="2"/>
        <v>269.22775167577157</v>
      </c>
      <c r="J78" s="26">
        <f t="shared" si="3"/>
        <v>2.4561688335179205E-2</v>
      </c>
      <c r="K78" s="12"/>
      <c r="L78" s="16"/>
    </row>
    <row r="79" spans="2:12" ht="15.75" customHeight="1">
      <c r="B79" s="4" t="s">
        <v>105</v>
      </c>
      <c r="C79" s="19">
        <v>13.177276937307791</v>
      </c>
      <c r="D79" s="19">
        <v>15.879472668969292</v>
      </c>
      <c r="E79" s="19">
        <v>7.1698185325928518</v>
      </c>
      <c r="F79" s="19">
        <v>14.381722877663412</v>
      </c>
      <c r="G79" s="19">
        <v>10.194197521682048</v>
      </c>
      <c r="H79" s="19">
        <v>2.7309827788325571</v>
      </c>
      <c r="I79" s="19">
        <f t="shared" si="2"/>
        <v>63.533471317047955</v>
      </c>
      <c r="J79" s="26">
        <f t="shared" si="3"/>
        <v>5.7961681573624026E-3</v>
      </c>
      <c r="K79" s="12"/>
      <c r="L79" s="16"/>
    </row>
    <row r="80" spans="2:12" ht="15.75" customHeight="1">
      <c r="B80" s="4" t="s">
        <v>106</v>
      </c>
      <c r="C80" s="19">
        <v>3.5096306274295888</v>
      </c>
      <c r="D80" s="19">
        <v>4.6173734363378713</v>
      </c>
      <c r="E80" s="19">
        <v>1.7452010625297814</v>
      </c>
      <c r="F80" s="19">
        <v>2.1424291935007602</v>
      </c>
      <c r="G80" s="19">
        <v>3.3973512643582038</v>
      </c>
      <c r="H80" s="19">
        <v>1.5907982909579261</v>
      </c>
      <c r="I80" s="19">
        <f t="shared" si="2"/>
        <v>17.002783875114133</v>
      </c>
      <c r="J80" s="26">
        <f t="shared" si="3"/>
        <v>1.5511665338047921E-3</v>
      </c>
      <c r="K80" s="12"/>
      <c r="L80" s="16"/>
    </row>
    <row r="81" spans="2:12" ht="15.75" customHeight="1">
      <c r="B81" s="5" t="s">
        <v>107</v>
      </c>
      <c r="C81" s="20">
        <v>0.81523294088304166</v>
      </c>
      <c r="D81" s="20">
        <v>2.1144151501403856</v>
      </c>
      <c r="E81" s="20">
        <v>0.90496240181780374</v>
      </c>
      <c r="F81" s="20">
        <v>0.95611860415281913</v>
      </c>
      <c r="G81" s="20">
        <v>2.4651587418049483</v>
      </c>
      <c r="H81" s="20">
        <v>1.2766473704872012</v>
      </c>
      <c r="I81" s="20">
        <f t="shared" si="2"/>
        <v>8.5325352092861984</v>
      </c>
      <c r="J81" s="27">
        <f t="shared" si="3"/>
        <v>7.784244722728956E-4</v>
      </c>
      <c r="K81" s="12"/>
      <c r="L81" s="16"/>
    </row>
    <row r="82" spans="2:12" ht="15.75" customHeight="1">
      <c r="B82" s="5" t="s">
        <v>108</v>
      </c>
      <c r="C82" s="20">
        <v>3.4869806953678508</v>
      </c>
      <c r="D82" s="20">
        <v>4.565410945005854</v>
      </c>
      <c r="E82" s="20">
        <v>1.9514225939809324</v>
      </c>
      <c r="F82" s="20">
        <v>2.1013663533552762</v>
      </c>
      <c r="G82" s="20">
        <v>3.584746865629004</v>
      </c>
      <c r="H82" s="20">
        <v>8.0991470958558409</v>
      </c>
      <c r="I82" s="20">
        <f t="shared" si="2"/>
        <v>23.789074549194758</v>
      </c>
      <c r="J82" s="27">
        <f t="shared" si="3"/>
        <v>2.1702808541198687E-3</v>
      </c>
      <c r="K82" s="13"/>
      <c r="L82" s="16"/>
    </row>
    <row r="83" spans="2:12" ht="15.75" customHeight="1">
      <c r="B83" s="5" t="s">
        <v>109</v>
      </c>
      <c r="C83" s="20">
        <v>0.27702712057135198</v>
      </c>
      <c r="D83" s="20">
        <v>0.45033343002845244</v>
      </c>
      <c r="E83" s="20">
        <v>0.20315671429949661</v>
      </c>
      <c r="F83" s="20">
        <v>0.23339830650842444</v>
      </c>
      <c r="G83" s="20">
        <v>0.50493394768439603</v>
      </c>
      <c r="H83" s="20">
        <v>0.96685961063027237</v>
      </c>
      <c r="I83" s="20">
        <f t="shared" si="2"/>
        <v>2.635709129722394</v>
      </c>
      <c r="J83" s="27">
        <f t="shared" si="3"/>
        <v>2.4045614088249927E-4</v>
      </c>
      <c r="K83" s="13"/>
      <c r="L83" s="16"/>
    </row>
    <row r="84" spans="2:12">
      <c r="B84" s="4" t="s">
        <v>110</v>
      </c>
      <c r="C84" s="19">
        <v>3.9370845372160193</v>
      </c>
      <c r="D84" s="19">
        <v>4.8463370586282357</v>
      </c>
      <c r="E84" s="19">
        <v>2.6999754825064244</v>
      </c>
      <c r="F84" s="19">
        <v>1.8136748082506575</v>
      </c>
      <c r="G84" s="19">
        <v>5.5068029449894897</v>
      </c>
      <c r="H84" s="19">
        <v>3.1373373519049825</v>
      </c>
      <c r="I84" s="19">
        <f t="shared" si="2"/>
        <v>21.941212183495807</v>
      </c>
      <c r="J84" s="26">
        <f t="shared" si="3"/>
        <v>2.001700092180946E-3</v>
      </c>
      <c r="L84" s="16"/>
    </row>
    <row r="85" spans="2:12">
      <c r="B85" s="4" t="s">
        <v>111</v>
      </c>
      <c r="C85" s="19">
        <v>2.2451879374560937</v>
      </c>
      <c r="D85" s="19">
        <v>4.0882304000133249</v>
      </c>
      <c r="E85" s="19">
        <v>1.4983860472127495</v>
      </c>
      <c r="F85" s="19">
        <v>3.2273033592481459</v>
      </c>
      <c r="G85" s="19">
        <v>2.8358598037804339</v>
      </c>
      <c r="H85" s="19">
        <v>3.0342291540461868</v>
      </c>
      <c r="I85" s="19">
        <f t="shared" si="2"/>
        <v>16.929196701756933</v>
      </c>
      <c r="J85" s="26">
        <f t="shared" si="3"/>
        <v>1.5444531648960659E-3</v>
      </c>
      <c r="L85" s="16"/>
    </row>
    <row r="86" spans="2:12">
      <c r="B86" s="4" t="s">
        <v>112</v>
      </c>
      <c r="C86" s="19">
        <v>2.0453079307977102</v>
      </c>
      <c r="D86" s="19">
        <v>3.4738574077077446</v>
      </c>
      <c r="E86" s="19">
        <v>1.4719055026203229</v>
      </c>
      <c r="F86" s="19">
        <v>2.8174425013160325</v>
      </c>
      <c r="G86" s="19">
        <v>2.4690099655191182</v>
      </c>
      <c r="H86" s="19">
        <v>1.0571468288392976</v>
      </c>
      <c r="I86" s="19">
        <f t="shared" si="2"/>
        <v>13.334670136800225</v>
      </c>
      <c r="J86" s="26">
        <f t="shared" si="3"/>
        <v>1.216523964984636E-3</v>
      </c>
      <c r="L86" s="16"/>
    </row>
    <row r="87" spans="2:12">
      <c r="B87" s="5" t="s">
        <v>113</v>
      </c>
      <c r="C87" s="20">
        <v>52.427293750736425</v>
      </c>
      <c r="D87" s="20">
        <v>93.968634467098099</v>
      </c>
      <c r="E87" s="20">
        <v>50.693457083025685</v>
      </c>
      <c r="F87" s="20">
        <v>78.57782427682325</v>
      </c>
      <c r="G87" s="20">
        <v>39.049641985809643</v>
      </c>
      <c r="H87" s="20">
        <v>19.634222762083116</v>
      </c>
      <c r="I87" s="20">
        <f t="shared" si="2"/>
        <v>334.35107432557629</v>
      </c>
      <c r="J87" s="27">
        <f t="shared" si="3"/>
        <v>3.0502898869084825E-2</v>
      </c>
      <c r="L87" s="16"/>
    </row>
    <row r="88" spans="2:12">
      <c r="B88" s="5" t="s">
        <v>114</v>
      </c>
      <c r="C88" s="20">
        <v>1.2165108228861514</v>
      </c>
      <c r="D88" s="20">
        <v>2.4459671485059915</v>
      </c>
      <c r="E88" s="20">
        <v>1.1197567892724496</v>
      </c>
      <c r="F88" s="20">
        <v>1.4931213039420785</v>
      </c>
      <c r="G88" s="20">
        <v>2.0997608771161564</v>
      </c>
      <c r="H88" s="20">
        <v>1.4831423372285966</v>
      </c>
      <c r="I88" s="20">
        <f t="shared" si="2"/>
        <v>9.8582592789514223</v>
      </c>
      <c r="J88" s="27">
        <f t="shared" si="3"/>
        <v>8.993704788226839E-4</v>
      </c>
      <c r="L88" s="16"/>
    </row>
    <row r="89" spans="2:12">
      <c r="B89" s="5" t="s">
        <v>115</v>
      </c>
      <c r="C89" s="20">
        <v>0.34392642739964241</v>
      </c>
      <c r="D89" s="20">
        <v>0.859915818773902</v>
      </c>
      <c r="E89" s="20">
        <v>0.23961148511415251</v>
      </c>
      <c r="F89" s="20">
        <v>0.27527967775244888</v>
      </c>
      <c r="G89" s="20">
        <v>1.7729073266218109</v>
      </c>
      <c r="H89" s="20">
        <v>0.96701064311305762</v>
      </c>
      <c r="I89" s="20">
        <f>SUM(C89:H89)</f>
        <v>4.4586513787750146</v>
      </c>
      <c r="J89" s="27">
        <f>I89/I$93</f>
        <v>4.0676343682642798E-4</v>
      </c>
    </row>
    <row r="90" spans="2:12">
      <c r="B90" s="4" t="s">
        <v>116</v>
      </c>
      <c r="C90" s="19">
        <v>16.5761057967032</v>
      </c>
      <c r="D90" s="19">
        <v>20.592026899573579</v>
      </c>
      <c r="E90" s="19">
        <v>8.3780452158461536</v>
      </c>
      <c r="F90" s="19">
        <v>15.788755450082338</v>
      </c>
      <c r="G90" s="19">
        <v>13.19731467302568</v>
      </c>
      <c r="H90" s="19">
        <v>4.5108368191862755</v>
      </c>
      <c r="I90" s="19">
        <f t="shared" ref="I90:I92" si="4">SUM(C90:H90)</f>
        <v>79.043084854417216</v>
      </c>
      <c r="J90" s="26">
        <f t="shared" ref="J90:J93" si="5">I90/I$93</f>
        <v>7.2111125363605423E-3</v>
      </c>
    </row>
    <row r="91" spans="2:12">
      <c r="B91" s="4" t="s">
        <v>117</v>
      </c>
      <c r="C91" s="19">
        <v>12.687187930373513</v>
      </c>
      <c r="D91" s="19">
        <v>36.347436821964479</v>
      </c>
      <c r="E91" s="19">
        <v>11.427982603271913</v>
      </c>
      <c r="F91" s="19">
        <v>31.988546511576477</v>
      </c>
      <c r="G91" s="19">
        <v>25.898114263462592</v>
      </c>
      <c r="H91" s="19">
        <v>13.657833855496634</v>
      </c>
      <c r="I91" s="19">
        <f t="shared" si="4"/>
        <v>132.00710198614559</v>
      </c>
      <c r="J91" s="26">
        <f t="shared" si="5"/>
        <v>1.2043027796475512E-2</v>
      </c>
    </row>
    <row r="92" spans="2:12" ht="17.25" thickBot="1">
      <c r="B92" s="4" t="s">
        <v>118</v>
      </c>
      <c r="C92" s="21">
        <v>4.1597615416607718</v>
      </c>
      <c r="D92" s="24">
        <v>4.6628428441757972</v>
      </c>
      <c r="E92" s="24">
        <v>3.7992276126832256</v>
      </c>
      <c r="F92" s="24">
        <v>2.8879714191878647</v>
      </c>
      <c r="G92" s="24">
        <v>3.2995196563541662</v>
      </c>
      <c r="H92" s="24">
        <v>1.2913277278139279</v>
      </c>
      <c r="I92" s="24">
        <f t="shared" si="4"/>
        <v>20.100650801875755</v>
      </c>
      <c r="J92" s="28">
        <f t="shared" si="5"/>
        <v>1.8337854001191809E-3</v>
      </c>
    </row>
    <row r="93" spans="2:12" ht="17.25" thickBot="1">
      <c r="B93" s="15" t="s">
        <v>119</v>
      </c>
      <c r="C93" s="22">
        <f>SUM(C6:C92)</f>
        <v>2361.9083804350271</v>
      </c>
      <c r="D93" s="22">
        <f t="shared" ref="D93:I93" si="6">SUM(D6:D92)</f>
        <v>2604.5202934517138</v>
      </c>
      <c r="E93" s="22">
        <f t="shared" si="6"/>
        <v>1552.5351153051117</v>
      </c>
      <c r="F93" s="22">
        <f t="shared" si="6"/>
        <v>1771.5339022689964</v>
      </c>
      <c r="G93" s="22">
        <f t="shared" si="6"/>
        <v>1847.2072659618509</v>
      </c>
      <c r="H93" s="22">
        <f t="shared" si="6"/>
        <v>823.58353389661204</v>
      </c>
      <c r="I93" s="22">
        <f t="shared" si="6"/>
        <v>10961.28849131931</v>
      </c>
      <c r="J93" s="25">
        <f t="shared" si="5"/>
        <v>1</v>
      </c>
    </row>
    <row r="95" spans="2:12">
      <c r="B95" s="8" t="s">
        <v>130</v>
      </c>
    </row>
    <row r="96" spans="2:12">
      <c r="B96" s="8"/>
    </row>
  </sheetData>
  <mergeCells count="4">
    <mergeCell ref="B2:J3"/>
    <mergeCell ref="B4:B5"/>
    <mergeCell ref="C4:I4"/>
    <mergeCell ref="J4:J5"/>
  </mergeCells>
  <hyperlinks>
    <hyperlink ref="K1" location="Index!A1" display="Return to Index" xr:uid="{B613AE61-6ADA-4D3B-934F-3AC142EB2E9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2FD6-81F6-45A6-9CC3-8C09FBA538D1}">
  <sheetPr>
    <tabColor rgb="FF003469"/>
  </sheetPr>
  <dimension ref="B1:L96"/>
  <sheetViews>
    <sheetView showGridLines="0" zoomScaleNormal="100" workbookViewId="0">
      <pane xSplit="2" ySplit="5" topLeftCell="H6" activePane="bottomRight" state="frozen"/>
      <selection pane="bottomRight" activeCell="H5" sqref="H5"/>
      <selection pane="bottomLeft" activeCell="A6" sqref="A6"/>
      <selection pane="topRight" activeCell="C1" sqref="C1"/>
    </sheetView>
  </sheetViews>
  <sheetFormatPr defaultColWidth="8.7109375" defaultRowHeight="16.5"/>
  <cols>
    <col min="1" max="1" width="8.7109375" style="6"/>
    <col min="2" max="2" width="29" style="6" customWidth="1"/>
    <col min="3" max="9" width="11.7109375" style="6" customWidth="1"/>
    <col min="10" max="11" width="10.85546875" style="6" customWidth="1"/>
    <col min="12" max="12" width="16" style="6" bestFit="1" customWidth="1"/>
    <col min="13" max="16384" width="8.7109375" style="6"/>
  </cols>
  <sheetData>
    <row r="1" spans="2:12">
      <c r="K1" s="1" t="s">
        <v>21</v>
      </c>
    </row>
    <row r="2" spans="2:12" ht="14.45" customHeight="1">
      <c r="B2" s="89" t="s">
        <v>121</v>
      </c>
      <c r="C2" s="90"/>
      <c r="D2" s="90"/>
      <c r="E2" s="90"/>
      <c r="F2" s="90"/>
      <c r="G2" s="90"/>
      <c r="H2" s="90"/>
      <c r="I2" s="90"/>
      <c r="J2" s="91"/>
    </row>
    <row r="3" spans="2:12" ht="15" customHeight="1" thickBot="1">
      <c r="B3" s="92"/>
      <c r="C3" s="93"/>
      <c r="D3" s="93"/>
      <c r="E3" s="93"/>
      <c r="F3" s="93"/>
      <c r="G3" s="93"/>
      <c r="H3" s="93"/>
      <c r="I3" s="93"/>
      <c r="J3" s="94"/>
    </row>
    <row r="4" spans="2:12" ht="27.6" customHeight="1" thickBot="1">
      <c r="B4" s="95" t="s">
        <v>23</v>
      </c>
      <c r="C4" s="96" t="s">
        <v>131</v>
      </c>
      <c r="D4" s="96"/>
      <c r="E4" s="96"/>
      <c r="F4" s="96"/>
      <c r="G4" s="96"/>
      <c r="H4" s="96"/>
      <c r="I4" s="96"/>
      <c r="J4" s="96" t="s">
        <v>123</v>
      </c>
      <c r="K4" s="10"/>
    </row>
    <row r="5" spans="2:12" ht="29.45" customHeight="1" thickBot="1">
      <c r="B5" s="95"/>
      <c r="C5" s="79" t="s">
        <v>124</v>
      </c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31</v>
      </c>
      <c r="J5" s="96"/>
      <c r="K5" s="11"/>
    </row>
    <row r="6" spans="2:12" ht="15.75" customHeight="1">
      <c r="B6" s="3" t="s">
        <v>32</v>
      </c>
      <c r="C6" s="19">
        <v>3.9810652551683798</v>
      </c>
      <c r="D6" s="19">
        <v>4.5647428891132638</v>
      </c>
      <c r="E6" s="19">
        <v>1.8609023588470892</v>
      </c>
      <c r="F6" s="19">
        <v>2.2641025630786968</v>
      </c>
      <c r="G6" s="19">
        <v>3.6459443203170814</v>
      </c>
      <c r="H6" s="19">
        <v>24.299352718288702</v>
      </c>
      <c r="I6" s="19">
        <f>SUM(C6:H6)</f>
        <v>40.616110104813217</v>
      </c>
      <c r="J6" s="17">
        <f>I6/I$93</f>
        <v>4.750449460571177E-3</v>
      </c>
      <c r="K6" s="12"/>
      <c r="L6" s="16"/>
    </row>
    <row r="7" spans="2:12" ht="15.75" customHeight="1">
      <c r="B7" s="4" t="s">
        <v>33</v>
      </c>
      <c r="C7" s="19">
        <v>19.522011644127865</v>
      </c>
      <c r="D7" s="19">
        <v>76.387490470335251</v>
      </c>
      <c r="E7" s="19">
        <v>36.952412618017519</v>
      </c>
      <c r="F7" s="19">
        <v>66.426807638367151</v>
      </c>
      <c r="G7" s="19">
        <v>38.529500536964186</v>
      </c>
      <c r="H7" s="19">
        <v>17.005229758918134</v>
      </c>
      <c r="I7" s="19">
        <f t="shared" ref="I7:I70" si="0">SUM(C7:H7)</f>
        <v>254.82345266673008</v>
      </c>
      <c r="J7" s="26">
        <f t="shared" ref="J7:J70" si="1">I7/I$93</f>
        <v>2.98040834077338E-2</v>
      </c>
      <c r="K7" s="12"/>
      <c r="L7" s="16"/>
    </row>
    <row r="8" spans="2:12" ht="15.75" customHeight="1">
      <c r="B8" s="4" t="s">
        <v>34</v>
      </c>
      <c r="C8" s="19">
        <v>13.222806106475939</v>
      </c>
      <c r="D8" s="19">
        <v>12.630995245577665</v>
      </c>
      <c r="E8" s="19">
        <v>6.1287469367442</v>
      </c>
      <c r="F8" s="19">
        <v>9.3916954011939993</v>
      </c>
      <c r="G8" s="19">
        <v>7.3558779262666967</v>
      </c>
      <c r="H8" s="19">
        <v>16.056788776901865</v>
      </c>
      <c r="I8" s="19">
        <f t="shared" si="0"/>
        <v>64.786910393160369</v>
      </c>
      <c r="J8" s="26">
        <f t="shared" si="1"/>
        <v>7.577459848691662E-3</v>
      </c>
      <c r="K8" s="12"/>
      <c r="L8" s="16"/>
    </row>
    <row r="9" spans="2:12" ht="15.75" customHeight="1">
      <c r="B9" s="5" t="s">
        <v>35</v>
      </c>
      <c r="C9" s="20">
        <v>23.717484565299067</v>
      </c>
      <c r="D9" s="20">
        <v>25.862134717358714</v>
      </c>
      <c r="E9" s="20">
        <v>10.778886531639124</v>
      </c>
      <c r="F9" s="20">
        <v>19.718367347372116</v>
      </c>
      <c r="G9" s="20">
        <v>12.965311238977165</v>
      </c>
      <c r="H9" s="20">
        <v>12.201381531158299</v>
      </c>
      <c r="I9" s="20">
        <f t="shared" si="0"/>
        <v>105.2435659318045</v>
      </c>
      <c r="J9" s="27">
        <f t="shared" si="1"/>
        <v>1.2309259545514198E-2</v>
      </c>
      <c r="K9" s="12"/>
      <c r="L9" s="16"/>
    </row>
    <row r="10" spans="2:12" ht="15.75" customHeight="1">
      <c r="B10" s="5" t="s">
        <v>36</v>
      </c>
      <c r="C10" s="20">
        <v>2.8840845677443547</v>
      </c>
      <c r="D10" s="20">
        <v>7.9278579009116896</v>
      </c>
      <c r="E10" s="20">
        <v>2.9155022290074535</v>
      </c>
      <c r="F10" s="20">
        <v>5.8692220125733838</v>
      </c>
      <c r="G10" s="20">
        <v>5.8581598272110327</v>
      </c>
      <c r="H10" s="20">
        <v>1.8391301091252119</v>
      </c>
      <c r="I10" s="20">
        <f t="shared" si="0"/>
        <v>27.293956646573125</v>
      </c>
      <c r="J10" s="27">
        <f t="shared" si="1"/>
        <v>3.1922939270642063E-3</v>
      </c>
      <c r="K10" s="12"/>
      <c r="L10" s="16"/>
    </row>
    <row r="11" spans="2:12" ht="15.75" customHeight="1">
      <c r="B11" s="5" t="s">
        <v>37</v>
      </c>
      <c r="C11" s="20">
        <v>0.41466010504951606</v>
      </c>
      <c r="D11" s="20">
        <v>0.83614430100992754</v>
      </c>
      <c r="E11" s="20">
        <v>0.41959627663642152</v>
      </c>
      <c r="F11" s="20">
        <v>0.39983151967506186</v>
      </c>
      <c r="G11" s="20">
        <v>0.76060226132826403</v>
      </c>
      <c r="H11" s="20">
        <v>1.6716731926324808</v>
      </c>
      <c r="I11" s="20">
        <f t="shared" si="0"/>
        <v>4.5025076563316713</v>
      </c>
      <c r="J11" s="27">
        <f t="shared" si="1"/>
        <v>5.2661210076598852E-4</v>
      </c>
      <c r="K11" s="12"/>
      <c r="L11" s="16"/>
    </row>
    <row r="12" spans="2:12" ht="15.75" customHeight="1">
      <c r="B12" s="4" t="s">
        <v>38</v>
      </c>
      <c r="C12" s="19">
        <v>17.742231068288611</v>
      </c>
      <c r="D12" s="19">
        <v>32.856190218952399</v>
      </c>
      <c r="E12" s="19">
        <v>12.447931678905334</v>
      </c>
      <c r="F12" s="19">
        <v>22.18671251687395</v>
      </c>
      <c r="G12" s="19">
        <v>13.731263321116666</v>
      </c>
      <c r="H12" s="19">
        <v>8.6776469086674393</v>
      </c>
      <c r="I12" s="19">
        <f t="shared" si="0"/>
        <v>107.64197571280441</v>
      </c>
      <c r="J12" s="26">
        <f t="shared" si="1"/>
        <v>1.2589776917093547E-2</v>
      </c>
      <c r="K12" s="12"/>
      <c r="L12" s="16"/>
    </row>
    <row r="13" spans="2:12" ht="15.75" customHeight="1">
      <c r="B13" s="4" t="s">
        <v>39</v>
      </c>
      <c r="C13" s="19">
        <v>5.3409315832396418</v>
      </c>
      <c r="D13" s="19">
        <v>8.0383424341770535</v>
      </c>
      <c r="E13" s="19">
        <v>3.7395758591170085</v>
      </c>
      <c r="F13" s="19">
        <v>6.2297847459905347</v>
      </c>
      <c r="G13" s="19">
        <v>4.8293220549173732</v>
      </c>
      <c r="H13" s="19">
        <v>2.1800571068061898</v>
      </c>
      <c r="I13" s="19">
        <f t="shared" si="0"/>
        <v>30.358013784247799</v>
      </c>
      <c r="J13" s="26">
        <f t="shared" si="1"/>
        <v>3.5506652368539394E-3</v>
      </c>
      <c r="K13" s="12"/>
      <c r="L13" s="16"/>
    </row>
    <row r="14" spans="2:12" ht="15.75" customHeight="1">
      <c r="B14" s="4" t="s">
        <v>40</v>
      </c>
      <c r="C14" s="19">
        <v>8.5444859226523615</v>
      </c>
      <c r="D14" s="19">
        <v>13.912115399187028</v>
      </c>
      <c r="E14" s="19">
        <v>8.4583319079643307</v>
      </c>
      <c r="F14" s="19">
        <v>9.6081253357954797</v>
      </c>
      <c r="G14" s="19">
        <v>9.5025694915821521</v>
      </c>
      <c r="H14" s="19">
        <v>7.3549115630037196</v>
      </c>
      <c r="I14" s="19">
        <f t="shared" si="0"/>
        <v>57.380539620185068</v>
      </c>
      <c r="J14" s="26">
        <f t="shared" si="1"/>
        <v>6.7112126883290251E-3</v>
      </c>
      <c r="K14" s="12"/>
      <c r="L14" s="16"/>
    </row>
    <row r="15" spans="2:12" ht="15.75" customHeight="1">
      <c r="B15" s="5" t="s">
        <v>41</v>
      </c>
      <c r="C15" s="20">
        <v>8.5550623824024843</v>
      </c>
      <c r="D15" s="20">
        <v>23.904134485186113</v>
      </c>
      <c r="E15" s="20">
        <v>18.076531013424233</v>
      </c>
      <c r="F15" s="20">
        <v>16.097903149593684</v>
      </c>
      <c r="G15" s="20">
        <v>11.525834179094444</v>
      </c>
      <c r="H15" s="20">
        <v>7.1084254396041517</v>
      </c>
      <c r="I15" s="20">
        <f t="shared" si="0"/>
        <v>85.267890649305116</v>
      </c>
      <c r="J15" s="27">
        <f t="shared" si="1"/>
        <v>9.9729098649215982E-3</v>
      </c>
      <c r="K15" s="12"/>
      <c r="L15" s="16"/>
    </row>
    <row r="16" spans="2:12" ht="15.75" customHeight="1">
      <c r="B16" s="5" t="s">
        <v>42</v>
      </c>
      <c r="C16" s="20">
        <v>55.527771246202164</v>
      </c>
      <c r="D16" s="20">
        <v>23.334975404645974</v>
      </c>
      <c r="E16" s="20">
        <v>15.115139805035131</v>
      </c>
      <c r="F16" s="20">
        <v>13.889303893769407</v>
      </c>
      <c r="G16" s="20">
        <v>12.056646273477405</v>
      </c>
      <c r="H16" s="20">
        <v>31.462788224215483</v>
      </c>
      <c r="I16" s="20">
        <f t="shared" si="0"/>
        <v>151.38662484734556</v>
      </c>
      <c r="J16" s="27">
        <f t="shared" si="1"/>
        <v>1.7706139472439049E-2</v>
      </c>
      <c r="K16" s="12"/>
      <c r="L16" s="16"/>
    </row>
    <row r="17" spans="2:12" ht="15.75" customHeight="1">
      <c r="B17" s="5" t="s">
        <v>43</v>
      </c>
      <c r="C17" s="20">
        <v>1.244320857369875</v>
      </c>
      <c r="D17" s="20">
        <v>2.5085550616469292</v>
      </c>
      <c r="E17" s="20">
        <v>1.1395478620384356</v>
      </c>
      <c r="F17" s="20">
        <v>2.5308442918805869</v>
      </c>
      <c r="G17" s="20">
        <v>1.2550888857243725</v>
      </c>
      <c r="H17" s="20">
        <v>1.0929882102738531</v>
      </c>
      <c r="I17" s="20">
        <f t="shared" si="0"/>
        <v>9.7713451689340527</v>
      </c>
      <c r="J17" s="27">
        <f t="shared" si="1"/>
        <v>1.1428539381794895E-3</v>
      </c>
      <c r="K17" s="12"/>
      <c r="L17" s="16"/>
    </row>
    <row r="18" spans="2:12" ht="15.75" customHeight="1">
      <c r="B18" s="4" t="s">
        <v>44</v>
      </c>
      <c r="C18" s="19">
        <v>1.9608810828351331</v>
      </c>
      <c r="D18" s="19">
        <v>8.4924209661433192</v>
      </c>
      <c r="E18" s="19">
        <v>3.9253942856481934</v>
      </c>
      <c r="F18" s="19">
        <v>3.3669474378967696</v>
      </c>
      <c r="G18" s="19">
        <v>8.5172682986680481</v>
      </c>
      <c r="H18" s="19">
        <v>6.4272619191180462</v>
      </c>
      <c r="I18" s="19">
        <f t="shared" si="0"/>
        <v>32.690173990309511</v>
      </c>
      <c r="J18" s="26">
        <f t="shared" si="1"/>
        <v>3.8234340757275203E-3</v>
      </c>
      <c r="K18" s="12"/>
      <c r="L18" s="16"/>
    </row>
    <row r="19" spans="2:12" ht="15.75" customHeight="1">
      <c r="B19" s="4" t="s">
        <v>45</v>
      </c>
      <c r="C19" s="19">
        <v>7.4678211805521144</v>
      </c>
      <c r="D19" s="19">
        <v>13.440157965380839</v>
      </c>
      <c r="E19" s="19">
        <v>5.2694748137557523</v>
      </c>
      <c r="F19" s="19">
        <v>12.189787588033214</v>
      </c>
      <c r="G19" s="19">
        <v>7.2209040494538987</v>
      </c>
      <c r="H19" s="19">
        <v>6.9839589636825927</v>
      </c>
      <c r="I19" s="19">
        <f t="shared" si="0"/>
        <v>52.572104560858421</v>
      </c>
      <c r="J19" s="26">
        <f t="shared" si="1"/>
        <v>6.1488193996850965E-3</v>
      </c>
      <c r="K19" s="12"/>
      <c r="L19" s="16"/>
    </row>
    <row r="20" spans="2:12" ht="15.75" customHeight="1">
      <c r="B20" s="4" t="s">
        <v>46</v>
      </c>
      <c r="C20" s="19">
        <v>0.8838764572025738</v>
      </c>
      <c r="D20" s="19">
        <v>1.2692045927215019</v>
      </c>
      <c r="E20" s="19">
        <v>0.42156937563731917</v>
      </c>
      <c r="F20" s="19">
        <v>0.4884431829331104</v>
      </c>
      <c r="G20" s="19">
        <v>1.4602155480773096</v>
      </c>
      <c r="H20" s="19">
        <v>3.0035489508517594</v>
      </c>
      <c r="I20" s="19">
        <f t="shared" si="0"/>
        <v>7.5268581074235748</v>
      </c>
      <c r="J20" s="26">
        <f t="shared" si="1"/>
        <v>8.803393270289772E-4</v>
      </c>
      <c r="K20" s="12"/>
      <c r="L20" s="16"/>
    </row>
    <row r="21" spans="2:12" ht="15.75" customHeight="1">
      <c r="B21" s="5" t="s">
        <v>47</v>
      </c>
      <c r="C21" s="20">
        <v>51.414560140920265</v>
      </c>
      <c r="D21" s="20">
        <v>16.143032888097444</v>
      </c>
      <c r="E21" s="20">
        <v>23.435995911775851</v>
      </c>
      <c r="F21" s="20">
        <v>14.0347754202924</v>
      </c>
      <c r="G21" s="20">
        <v>10.890396895079482</v>
      </c>
      <c r="H21" s="20">
        <v>21.348960000000002</v>
      </c>
      <c r="I21" s="20">
        <f t="shared" si="0"/>
        <v>137.26772125616543</v>
      </c>
      <c r="J21" s="27">
        <f t="shared" si="1"/>
        <v>1.6054796254797193E-2</v>
      </c>
      <c r="K21" s="12"/>
      <c r="L21" s="16"/>
    </row>
    <row r="22" spans="2:12" ht="15.75" customHeight="1">
      <c r="B22" s="5" t="s">
        <v>48</v>
      </c>
      <c r="C22" s="20">
        <v>1.1261285546387665</v>
      </c>
      <c r="D22" s="20">
        <v>2.0484874381955946</v>
      </c>
      <c r="E22" s="20">
        <v>1.154766926293751</v>
      </c>
      <c r="F22" s="20">
        <v>1.3650026730360187</v>
      </c>
      <c r="G22" s="20">
        <v>1.8285721906453722</v>
      </c>
      <c r="H22" s="20">
        <v>1.2203540103100281</v>
      </c>
      <c r="I22" s="20">
        <f t="shared" si="0"/>
        <v>8.7433117931195312</v>
      </c>
      <c r="J22" s="27">
        <f t="shared" si="1"/>
        <v>1.0226154273278922E-3</v>
      </c>
      <c r="K22" s="12"/>
      <c r="L22" s="16"/>
    </row>
    <row r="23" spans="2:12" ht="15.75" customHeight="1">
      <c r="B23" s="5" t="s">
        <v>49</v>
      </c>
      <c r="C23" s="20">
        <v>50.192308208955737</v>
      </c>
      <c r="D23" s="20">
        <v>37.688296508865314</v>
      </c>
      <c r="E23" s="20">
        <v>19.313953634060073</v>
      </c>
      <c r="F23" s="20">
        <v>27.817758829143468</v>
      </c>
      <c r="G23" s="20">
        <v>19.805546238474509</v>
      </c>
      <c r="H23" s="20">
        <v>44.830777335420379</v>
      </c>
      <c r="I23" s="20">
        <f t="shared" si="0"/>
        <v>199.64864075491948</v>
      </c>
      <c r="J23" s="27">
        <f t="shared" si="1"/>
        <v>2.3350852046897106E-2</v>
      </c>
      <c r="K23" s="12"/>
      <c r="L23" s="16"/>
    </row>
    <row r="24" spans="2:12" ht="15.75" customHeight="1">
      <c r="B24" s="4" t="s">
        <v>50</v>
      </c>
      <c r="C24" s="19">
        <v>71.710807907625423</v>
      </c>
      <c r="D24" s="19">
        <v>142.26301184673605</v>
      </c>
      <c r="E24" s="19">
        <v>91.793711803427072</v>
      </c>
      <c r="F24" s="19">
        <v>113.421026309659</v>
      </c>
      <c r="G24" s="19">
        <v>71.761055136832198</v>
      </c>
      <c r="H24" s="19">
        <v>23.465084773632164</v>
      </c>
      <c r="I24" s="19">
        <f t="shared" si="0"/>
        <v>514.4146977779119</v>
      </c>
      <c r="J24" s="26">
        <f t="shared" si="1"/>
        <v>6.0165806554660077E-2</v>
      </c>
      <c r="K24" s="12"/>
      <c r="L24" s="16"/>
    </row>
    <row r="25" spans="2:12" ht="15.75" customHeight="1">
      <c r="B25" s="4" t="s">
        <v>51</v>
      </c>
      <c r="C25" s="19">
        <v>0.42592555351048544</v>
      </c>
      <c r="D25" s="19">
        <v>1.2288992654623971</v>
      </c>
      <c r="E25" s="19">
        <v>0.84534551438017747</v>
      </c>
      <c r="F25" s="19">
        <v>0.78864983032244573</v>
      </c>
      <c r="G25" s="19">
        <v>0.28168088822251203</v>
      </c>
      <c r="H25" s="19">
        <v>1.1997168558895765</v>
      </c>
      <c r="I25" s="19">
        <f t="shared" si="0"/>
        <v>4.770217907787595</v>
      </c>
      <c r="J25" s="26">
        <f t="shared" si="1"/>
        <v>5.5792342074065682E-4</v>
      </c>
      <c r="K25" s="12"/>
      <c r="L25" s="16"/>
    </row>
    <row r="26" spans="2:12" ht="15.75" customHeight="1">
      <c r="B26" s="4" t="s">
        <v>52</v>
      </c>
      <c r="C26" s="19">
        <v>20.659232302234862</v>
      </c>
      <c r="D26" s="19">
        <v>18.21865768010187</v>
      </c>
      <c r="E26" s="19">
        <v>8.9006003955515283</v>
      </c>
      <c r="F26" s="19">
        <v>17.673235986872534</v>
      </c>
      <c r="G26" s="19">
        <v>10.965860567873634</v>
      </c>
      <c r="H26" s="19">
        <v>14.128493557837912</v>
      </c>
      <c r="I26" s="19">
        <f t="shared" si="0"/>
        <v>90.546080490472335</v>
      </c>
      <c r="J26" s="26">
        <f t="shared" si="1"/>
        <v>1.0590245548202449E-2</v>
      </c>
      <c r="K26" s="12"/>
      <c r="L26" s="16"/>
    </row>
    <row r="27" spans="2:12" ht="15.75" customHeight="1">
      <c r="B27" s="5" t="s">
        <v>53</v>
      </c>
      <c r="C27" s="20">
        <v>1.1724026656167887</v>
      </c>
      <c r="D27" s="20">
        <v>1.9942717245326371</v>
      </c>
      <c r="E27" s="20">
        <v>0.73539386278987806</v>
      </c>
      <c r="F27" s="20">
        <v>0.88948723414493147</v>
      </c>
      <c r="G27" s="20">
        <v>1.9651959685693554</v>
      </c>
      <c r="H27" s="20">
        <v>1.6368075632218047</v>
      </c>
      <c r="I27" s="20">
        <f t="shared" si="0"/>
        <v>8.3935590188753952</v>
      </c>
      <c r="J27" s="27">
        <f t="shared" si="1"/>
        <v>9.8170843565749985E-4</v>
      </c>
      <c r="K27" s="12"/>
      <c r="L27" s="16"/>
    </row>
    <row r="28" spans="2:12" ht="15.75" customHeight="1">
      <c r="B28" s="5" t="s">
        <v>54</v>
      </c>
      <c r="C28" s="20">
        <v>1.8353295770715723</v>
      </c>
      <c r="D28" s="20">
        <v>3.0993677597970359</v>
      </c>
      <c r="E28" s="20">
        <v>2.0283364491262876</v>
      </c>
      <c r="F28" s="20">
        <v>1.9727014803608049</v>
      </c>
      <c r="G28" s="20">
        <v>1.0273372975337864</v>
      </c>
      <c r="H28" s="20">
        <v>2.9435647839671732</v>
      </c>
      <c r="I28" s="20">
        <f t="shared" si="0"/>
        <v>12.906637347856663</v>
      </c>
      <c r="J28" s="27">
        <f t="shared" si="1"/>
        <v>1.5095568794917084E-3</v>
      </c>
      <c r="K28" s="12"/>
      <c r="L28" s="16"/>
    </row>
    <row r="29" spans="2:12" ht="15.75" customHeight="1">
      <c r="B29" s="5" t="s">
        <v>55</v>
      </c>
      <c r="C29" s="20">
        <v>8.6824290155314294</v>
      </c>
      <c r="D29" s="20">
        <v>12.960438292998823</v>
      </c>
      <c r="E29" s="20">
        <v>6.0494148939217851</v>
      </c>
      <c r="F29" s="20">
        <v>10.359920317294375</v>
      </c>
      <c r="G29" s="20">
        <v>10.125392096573188</v>
      </c>
      <c r="H29" s="20">
        <v>3.1356676313440328</v>
      </c>
      <c r="I29" s="20">
        <f t="shared" si="0"/>
        <v>51.313262247663637</v>
      </c>
      <c r="J29" s="27">
        <f t="shared" si="1"/>
        <v>6.0015855367615356E-3</v>
      </c>
      <c r="K29" s="18"/>
      <c r="L29" s="16"/>
    </row>
    <row r="30" spans="2:12" ht="15.75" customHeight="1">
      <c r="B30" s="4" t="s">
        <v>56</v>
      </c>
      <c r="C30" s="19">
        <v>13.361480563725888</v>
      </c>
      <c r="D30" s="19">
        <v>21.232627033863697</v>
      </c>
      <c r="E30" s="19">
        <v>12.178428256467068</v>
      </c>
      <c r="F30" s="19">
        <v>14.849906749114121</v>
      </c>
      <c r="G30" s="19">
        <v>12.884985954779426</v>
      </c>
      <c r="H30" s="19">
        <v>3.7454575013138007</v>
      </c>
      <c r="I30" s="19">
        <f t="shared" si="0"/>
        <v>78.252886059264</v>
      </c>
      <c r="J30" s="26">
        <f t="shared" si="1"/>
        <v>9.1524367894678261E-3</v>
      </c>
      <c r="K30" s="12"/>
      <c r="L30" s="16"/>
    </row>
    <row r="31" spans="2:12" ht="15.75" customHeight="1">
      <c r="B31" s="4" t="s">
        <v>57</v>
      </c>
      <c r="C31" s="19">
        <v>0.27751237915739807</v>
      </c>
      <c r="D31" s="19">
        <v>0.50457727902009675</v>
      </c>
      <c r="E31" s="19">
        <v>0.38706510748949413</v>
      </c>
      <c r="F31" s="19">
        <v>0.24719711226230517</v>
      </c>
      <c r="G31" s="19">
        <v>1.3229667706796338</v>
      </c>
      <c r="H31" s="19">
        <v>1.4986656625746584</v>
      </c>
      <c r="I31" s="19">
        <f t="shared" si="0"/>
        <v>4.2379843111835864</v>
      </c>
      <c r="J31" s="26">
        <f t="shared" si="1"/>
        <v>4.9567352050745481E-4</v>
      </c>
      <c r="K31" s="12"/>
      <c r="L31" s="16"/>
    </row>
    <row r="32" spans="2:12" ht="15.75" customHeight="1">
      <c r="B32" s="4" t="s">
        <v>58</v>
      </c>
      <c r="C32" s="19">
        <v>544.30927269683423</v>
      </c>
      <c r="D32" s="19">
        <v>673.62683841923035</v>
      </c>
      <c r="E32" s="19">
        <v>382.17045672707849</v>
      </c>
      <c r="F32" s="19">
        <v>381.98784327606239</v>
      </c>
      <c r="G32" s="19">
        <v>589.90683331025502</v>
      </c>
      <c r="H32" s="19">
        <v>120.95577987803424</v>
      </c>
      <c r="I32" s="19">
        <f t="shared" si="0"/>
        <v>2692.957024307495</v>
      </c>
      <c r="J32" s="26">
        <f t="shared" si="1"/>
        <v>0.31496753899992241</v>
      </c>
      <c r="K32" s="12"/>
      <c r="L32" s="16"/>
    </row>
    <row r="33" spans="2:12" ht="15.75" customHeight="1">
      <c r="B33" s="5" t="s">
        <v>59</v>
      </c>
      <c r="C33" s="20">
        <v>1.4205466265205531</v>
      </c>
      <c r="D33" s="20">
        <v>2.2422453639619309</v>
      </c>
      <c r="E33" s="20">
        <v>1.2875194462769484</v>
      </c>
      <c r="F33" s="20">
        <v>0.8994574291152766</v>
      </c>
      <c r="G33" s="20">
        <v>2.4083740264261433</v>
      </c>
      <c r="H33" s="20">
        <v>1.2023714971598378</v>
      </c>
      <c r="I33" s="20">
        <f t="shared" si="0"/>
        <v>9.4605143894606911</v>
      </c>
      <c r="J33" s="27">
        <f t="shared" si="1"/>
        <v>1.1064992526897246E-3</v>
      </c>
      <c r="K33" s="12"/>
      <c r="L33" s="16"/>
    </row>
    <row r="34" spans="2:12" ht="15.75" customHeight="1">
      <c r="B34" s="5" t="s">
        <v>60</v>
      </c>
      <c r="C34" s="20">
        <v>6.6630132039354688</v>
      </c>
      <c r="D34" s="20">
        <v>6.3956938922925852</v>
      </c>
      <c r="E34" s="20">
        <v>2.5895626752269036</v>
      </c>
      <c r="F34" s="20">
        <v>4.1538699368538685</v>
      </c>
      <c r="G34" s="20">
        <v>3.3472689065588819</v>
      </c>
      <c r="H34" s="20">
        <v>14.257052605717789</v>
      </c>
      <c r="I34" s="20">
        <f t="shared" si="0"/>
        <v>37.406461220585498</v>
      </c>
      <c r="J34" s="27">
        <f t="shared" si="1"/>
        <v>4.3750497787366635E-3</v>
      </c>
      <c r="K34" s="12"/>
      <c r="L34" s="16"/>
    </row>
    <row r="35" spans="2:12" ht="15.75" customHeight="1">
      <c r="B35" s="5" t="s">
        <v>61</v>
      </c>
      <c r="C35" s="20">
        <v>1.0688199754814229</v>
      </c>
      <c r="D35" s="20">
        <v>5.9972472868533568</v>
      </c>
      <c r="E35" s="20">
        <v>1.0874029985750346</v>
      </c>
      <c r="F35" s="20">
        <v>8.7015014129350163</v>
      </c>
      <c r="G35" s="20">
        <v>4.0175265485536285</v>
      </c>
      <c r="H35" s="20">
        <v>4.2332679456429858</v>
      </c>
      <c r="I35" s="20">
        <f t="shared" si="0"/>
        <v>25.105766168041445</v>
      </c>
      <c r="J35" s="27">
        <f t="shared" si="1"/>
        <v>2.9363637493208692E-3</v>
      </c>
      <c r="K35" s="12"/>
      <c r="L35" s="16"/>
    </row>
    <row r="36" spans="2:12" ht="15.75" customHeight="1">
      <c r="B36" s="4" t="s">
        <v>62</v>
      </c>
      <c r="C36" s="19">
        <v>17.59222737952463</v>
      </c>
      <c r="D36" s="19">
        <v>15.153199855135288</v>
      </c>
      <c r="E36" s="19">
        <v>6.7009588544759007</v>
      </c>
      <c r="F36" s="19">
        <v>13.519104439134175</v>
      </c>
      <c r="G36" s="19">
        <v>10.170538662719377</v>
      </c>
      <c r="H36" s="19">
        <v>21.473047997703866</v>
      </c>
      <c r="I36" s="19">
        <f t="shared" si="0"/>
        <v>84.60907718869322</v>
      </c>
      <c r="J36" s="26">
        <f t="shared" si="1"/>
        <v>9.8958552173813875E-3</v>
      </c>
      <c r="K36" s="12"/>
      <c r="L36" s="16"/>
    </row>
    <row r="37" spans="2:12" ht="15.75" customHeight="1">
      <c r="B37" s="4" t="s">
        <v>63</v>
      </c>
      <c r="C37" s="19">
        <v>1.861961581589294</v>
      </c>
      <c r="D37" s="19">
        <v>2.9381838504564768</v>
      </c>
      <c r="E37" s="19">
        <v>1.3792416590278518</v>
      </c>
      <c r="F37" s="19">
        <v>1.4297540913732218</v>
      </c>
      <c r="G37" s="19">
        <v>2.1934058869933657</v>
      </c>
      <c r="H37" s="19">
        <v>1.5173822242579131</v>
      </c>
      <c r="I37" s="19">
        <f t="shared" si="0"/>
        <v>11.319929293698122</v>
      </c>
      <c r="J37" s="26">
        <f t="shared" si="1"/>
        <v>1.3239759265026101E-3</v>
      </c>
      <c r="K37" s="12"/>
      <c r="L37" s="16"/>
    </row>
    <row r="38" spans="2:12" ht="15.75" customHeight="1">
      <c r="B38" s="4" t="s">
        <v>64</v>
      </c>
      <c r="C38" s="19">
        <v>0.93528900119524416</v>
      </c>
      <c r="D38" s="19">
        <v>1.7480179196772097</v>
      </c>
      <c r="E38" s="19">
        <v>0.99152493963383881</v>
      </c>
      <c r="F38" s="19">
        <v>0.73724747243380306</v>
      </c>
      <c r="G38" s="19">
        <v>1.6453209812758842</v>
      </c>
      <c r="H38" s="19">
        <v>4.0857476532354982</v>
      </c>
      <c r="I38" s="19">
        <f t="shared" si="0"/>
        <v>10.143147967451478</v>
      </c>
      <c r="J38" s="26">
        <f t="shared" si="1"/>
        <v>1.1863398948380188E-3</v>
      </c>
      <c r="K38" s="12"/>
      <c r="L38" s="16"/>
    </row>
    <row r="39" spans="2:12" ht="15.75" customHeight="1">
      <c r="B39" s="5" t="s">
        <v>65</v>
      </c>
      <c r="C39" s="20">
        <v>12.504147407586863</v>
      </c>
      <c r="D39" s="20">
        <v>13.433979752377958</v>
      </c>
      <c r="E39" s="20">
        <v>5.565534533710264</v>
      </c>
      <c r="F39" s="20">
        <v>11.875087458379607</v>
      </c>
      <c r="G39" s="20">
        <v>6.1952985723036038</v>
      </c>
      <c r="H39" s="20">
        <v>8.6878096262576321</v>
      </c>
      <c r="I39" s="20">
        <f t="shared" si="0"/>
        <v>58.261857350615934</v>
      </c>
      <c r="J39" s="27">
        <f t="shared" si="1"/>
        <v>6.8142913762268345E-3</v>
      </c>
      <c r="K39" s="12"/>
      <c r="L39" s="16"/>
    </row>
    <row r="40" spans="2:12" ht="15.75" customHeight="1">
      <c r="B40" s="5" t="s">
        <v>66</v>
      </c>
      <c r="C40" s="20">
        <v>0.29632223204584784</v>
      </c>
      <c r="D40" s="20">
        <v>0.56250864893849406</v>
      </c>
      <c r="E40" s="20">
        <v>0.32488925111538464</v>
      </c>
      <c r="F40" s="20">
        <v>0.32102926563377149</v>
      </c>
      <c r="G40" s="20">
        <v>0.87088754559042603</v>
      </c>
      <c r="H40" s="20">
        <v>1.6239566861634953</v>
      </c>
      <c r="I40" s="20">
        <f t="shared" si="0"/>
        <v>3.9995936294874195</v>
      </c>
      <c r="J40" s="27">
        <f t="shared" si="1"/>
        <v>4.6779140963208206E-4</v>
      </c>
      <c r="K40" s="12"/>
      <c r="L40" s="16"/>
    </row>
    <row r="41" spans="2:12" ht="15.75" customHeight="1">
      <c r="B41" s="5" t="s">
        <v>67</v>
      </c>
      <c r="C41" s="20">
        <v>7.2804389759726345</v>
      </c>
      <c r="D41" s="20">
        <v>8.369061277167253</v>
      </c>
      <c r="E41" s="20">
        <v>4.1826467420897249</v>
      </c>
      <c r="F41" s="20">
        <v>4.9838365004299119</v>
      </c>
      <c r="G41" s="20">
        <v>5.4387710130268072</v>
      </c>
      <c r="H41" s="20">
        <v>6.1272539373806891</v>
      </c>
      <c r="I41" s="20">
        <f t="shared" si="0"/>
        <v>36.382008446067019</v>
      </c>
      <c r="J41" s="27">
        <f t="shared" si="1"/>
        <v>4.2552300540625561E-3</v>
      </c>
      <c r="K41" s="12"/>
      <c r="L41" s="16"/>
    </row>
    <row r="42" spans="2:12" ht="15.75" customHeight="1">
      <c r="B42" s="4" t="s">
        <v>68</v>
      </c>
      <c r="C42" s="19">
        <v>0</v>
      </c>
      <c r="D42" s="19">
        <v>0.38154570469520971</v>
      </c>
      <c r="E42" s="19">
        <v>0.15906889130210128</v>
      </c>
      <c r="F42" s="19">
        <v>4.743070983609975E-3</v>
      </c>
      <c r="G42" s="19">
        <v>0.41789738286649913</v>
      </c>
      <c r="H42" s="19">
        <v>1.0612129587055767</v>
      </c>
      <c r="I42" s="19">
        <f t="shared" si="0"/>
        <v>2.0244680085529967</v>
      </c>
      <c r="J42" s="26">
        <f t="shared" si="1"/>
        <v>2.3678124109759364E-4</v>
      </c>
      <c r="K42" s="12"/>
      <c r="L42" s="16"/>
    </row>
    <row r="43" spans="2:12" ht="15.75" customHeight="1">
      <c r="B43" s="4" t="s">
        <v>69</v>
      </c>
      <c r="C43" s="19">
        <v>20.968992448898302</v>
      </c>
      <c r="D43" s="19">
        <v>12.531914692755302</v>
      </c>
      <c r="E43" s="19">
        <v>6.8834944545146586</v>
      </c>
      <c r="F43" s="19">
        <v>7.1990800746618717</v>
      </c>
      <c r="G43" s="19">
        <v>6.4078616812053601</v>
      </c>
      <c r="H43" s="19">
        <v>6.6058636363981744</v>
      </c>
      <c r="I43" s="19">
        <f t="shared" si="0"/>
        <v>60.597206988433676</v>
      </c>
      <c r="J43" s="26">
        <f t="shared" si="1"/>
        <v>7.0874332501923007E-3</v>
      </c>
      <c r="K43" s="12"/>
      <c r="L43" s="16"/>
    </row>
    <row r="44" spans="2:12" ht="15.75" customHeight="1">
      <c r="B44" s="4" t="s">
        <v>70</v>
      </c>
      <c r="C44" s="19">
        <v>15.852576992865661</v>
      </c>
      <c r="D44" s="19">
        <v>6.8647423733660506</v>
      </c>
      <c r="E44" s="19">
        <v>4.2535644322657884</v>
      </c>
      <c r="F44" s="19">
        <v>4.3673451714850602</v>
      </c>
      <c r="G44" s="19">
        <v>2.8882995176054078</v>
      </c>
      <c r="H44" s="19">
        <v>4.6431016544780386</v>
      </c>
      <c r="I44" s="19">
        <f t="shared" si="0"/>
        <v>38.869630142066008</v>
      </c>
      <c r="J44" s="26">
        <f t="shared" si="1"/>
        <v>4.5461816275482484E-3</v>
      </c>
      <c r="K44" s="12"/>
      <c r="L44" s="16"/>
    </row>
    <row r="45" spans="2:12" ht="15.75" customHeight="1">
      <c r="B45" s="5" t="s">
        <v>71</v>
      </c>
      <c r="C45" s="20">
        <v>0.79732483026766188</v>
      </c>
      <c r="D45" s="20">
        <v>1.9643239002069584</v>
      </c>
      <c r="E45" s="20">
        <v>1.9994664153257262</v>
      </c>
      <c r="F45" s="20">
        <v>0.69481504816200412</v>
      </c>
      <c r="G45" s="20">
        <v>2.6648333645057805</v>
      </c>
      <c r="H45" s="20">
        <v>5.0619215921585079</v>
      </c>
      <c r="I45" s="20">
        <f t="shared" si="0"/>
        <v>13.182685150626639</v>
      </c>
      <c r="J45" s="27">
        <f t="shared" si="1"/>
        <v>1.5418433572557395E-3</v>
      </c>
      <c r="K45" s="12"/>
      <c r="L45" s="16"/>
    </row>
    <row r="46" spans="2:12" ht="15.75" customHeight="1">
      <c r="B46" s="5" t="s">
        <v>72</v>
      </c>
      <c r="C46" s="20">
        <v>0.11503542583991477</v>
      </c>
      <c r="D46" s="20">
        <v>0.39034963717122295</v>
      </c>
      <c r="E46" s="20">
        <v>0.26604193993180081</v>
      </c>
      <c r="F46" s="20">
        <v>0.15067252556940505</v>
      </c>
      <c r="G46" s="20">
        <v>0.84885916578146448</v>
      </c>
      <c r="H46" s="20">
        <v>1.3391626144333535</v>
      </c>
      <c r="I46" s="20">
        <f t="shared" si="0"/>
        <v>3.1101213087271615</v>
      </c>
      <c r="J46" s="27">
        <f t="shared" si="1"/>
        <v>3.6375896301312752E-4</v>
      </c>
      <c r="K46" s="12"/>
      <c r="L46" s="16"/>
    </row>
    <row r="47" spans="2:12" ht="15.75" customHeight="1">
      <c r="B47" s="5" t="s">
        <v>73</v>
      </c>
      <c r="C47" s="20">
        <v>5.6831893601092336</v>
      </c>
      <c r="D47" s="20">
        <v>10.750239968543926</v>
      </c>
      <c r="E47" s="20">
        <v>4.3513482310929703</v>
      </c>
      <c r="F47" s="20">
        <v>9.1568071852349373</v>
      </c>
      <c r="G47" s="20">
        <v>6.0187090092450042</v>
      </c>
      <c r="H47" s="20">
        <v>3.173395714851682</v>
      </c>
      <c r="I47" s="20">
        <f t="shared" si="0"/>
        <v>39.133689469077751</v>
      </c>
      <c r="J47" s="27">
        <f t="shared" si="1"/>
        <v>4.5770659363686805E-3</v>
      </c>
      <c r="K47" s="12"/>
      <c r="L47" s="16"/>
    </row>
    <row r="48" spans="2:12" ht="15.75" customHeight="1">
      <c r="B48" s="4" t="s">
        <v>74</v>
      </c>
      <c r="C48" s="19">
        <v>3.1871701088260833</v>
      </c>
      <c r="D48" s="19">
        <v>6.3969802670837401</v>
      </c>
      <c r="E48" s="19">
        <v>3.7252911895979812</v>
      </c>
      <c r="F48" s="19">
        <v>8.427729990722705</v>
      </c>
      <c r="G48" s="19">
        <v>6.4937861746716239</v>
      </c>
      <c r="H48" s="19">
        <v>3.4253721190602011</v>
      </c>
      <c r="I48" s="19">
        <f t="shared" si="0"/>
        <v>31.656329849962333</v>
      </c>
      <c r="J48" s="26">
        <f t="shared" si="1"/>
        <v>3.7025159393980415E-3</v>
      </c>
      <c r="K48" s="12"/>
      <c r="L48" s="16"/>
    </row>
    <row r="49" spans="2:12" ht="15.75" customHeight="1">
      <c r="B49" s="4" t="s">
        <v>75</v>
      </c>
      <c r="C49" s="19">
        <v>5.7113210897351276</v>
      </c>
      <c r="D49" s="19">
        <v>6.8883261022147169</v>
      </c>
      <c r="E49" s="19">
        <v>4.0219264961559045</v>
      </c>
      <c r="F49" s="19">
        <v>4.6632480981963447</v>
      </c>
      <c r="G49" s="19">
        <v>4.5651648540662473</v>
      </c>
      <c r="H49" s="19">
        <v>1.670761497650775</v>
      </c>
      <c r="I49" s="19">
        <f t="shared" si="0"/>
        <v>27.520748138019115</v>
      </c>
      <c r="J49" s="26">
        <f t="shared" si="1"/>
        <v>3.2188193997257073E-3</v>
      </c>
      <c r="K49" s="12"/>
      <c r="L49" s="16"/>
    </row>
    <row r="50" spans="2:12" ht="15.75" customHeight="1">
      <c r="B50" s="4" t="s">
        <v>76</v>
      </c>
      <c r="C50" s="19">
        <v>0.1274769635391427</v>
      </c>
      <c r="D50" s="19">
        <v>0.67059288502242398</v>
      </c>
      <c r="E50" s="19">
        <v>0.16337789252628812</v>
      </c>
      <c r="F50" s="19">
        <v>0.13929361087796563</v>
      </c>
      <c r="G50" s="19">
        <v>1.0851998105219423</v>
      </c>
      <c r="H50" s="19">
        <v>1.9630770529799899</v>
      </c>
      <c r="I50" s="19">
        <f t="shared" si="0"/>
        <v>4.149018215467752</v>
      </c>
      <c r="J50" s="26">
        <f t="shared" si="1"/>
        <v>4.8526806955925274E-4</v>
      </c>
      <c r="K50" s="12"/>
      <c r="L50" s="16"/>
    </row>
    <row r="51" spans="2:12" ht="15.75" customHeight="1">
      <c r="B51" s="5" t="s">
        <v>77</v>
      </c>
      <c r="C51" s="20">
        <v>3.5895916621748349</v>
      </c>
      <c r="D51" s="20">
        <v>6.0443772212947966</v>
      </c>
      <c r="E51" s="20">
        <v>2.8861662096072163</v>
      </c>
      <c r="F51" s="20">
        <v>5.890613192460961</v>
      </c>
      <c r="G51" s="20">
        <v>4.7345638769238638</v>
      </c>
      <c r="H51" s="20">
        <v>2.5067053522001577</v>
      </c>
      <c r="I51" s="20">
        <f t="shared" si="0"/>
        <v>25.652017514661829</v>
      </c>
      <c r="J51" s="27">
        <f t="shared" si="1"/>
        <v>3.0002531618764446E-3</v>
      </c>
      <c r="K51" s="12"/>
      <c r="L51" s="16"/>
    </row>
    <row r="52" spans="2:12" ht="15.75" customHeight="1">
      <c r="B52" s="5" t="s">
        <v>78</v>
      </c>
      <c r="C52" s="20">
        <v>1.008301604748592</v>
      </c>
      <c r="D52" s="20">
        <v>2.63438913833365</v>
      </c>
      <c r="E52" s="20">
        <v>1.040142832641975</v>
      </c>
      <c r="F52" s="20">
        <v>1.9473952143755653</v>
      </c>
      <c r="G52" s="20">
        <v>2.9213730574311021</v>
      </c>
      <c r="H52" s="20">
        <v>4.0998521108936536</v>
      </c>
      <c r="I52" s="20">
        <f t="shared" si="0"/>
        <v>13.651453958424538</v>
      </c>
      <c r="J52" s="27">
        <f t="shared" si="1"/>
        <v>1.5966704326302527E-3</v>
      </c>
      <c r="K52" s="12"/>
      <c r="L52" s="16"/>
    </row>
    <row r="53" spans="2:12" ht="15.75" customHeight="1">
      <c r="B53" s="5" t="s">
        <v>79</v>
      </c>
      <c r="C53" s="20">
        <v>7.9318769238269802</v>
      </c>
      <c r="D53" s="20">
        <v>11.33766149575785</v>
      </c>
      <c r="E53" s="20">
        <v>6.4663482020483913</v>
      </c>
      <c r="F53" s="20">
        <v>9.7698780932482165</v>
      </c>
      <c r="G53" s="20">
        <v>7.7514775093459312</v>
      </c>
      <c r="H53" s="20">
        <v>7.6284401684341798</v>
      </c>
      <c r="I53" s="20">
        <f t="shared" si="0"/>
        <v>50.88568239266155</v>
      </c>
      <c r="J53" s="27">
        <f t="shared" si="1"/>
        <v>5.9515759103767312E-3</v>
      </c>
      <c r="K53" s="12"/>
      <c r="L53" s="16"/>
    </row>
    <row r="54" spans="2:12" ht="15.75" customHeight="1">
      <c r="B54" s="4" t="s">
        <v>80</v>
      </c>
      <c r="C54" s="19">
        <v>3.423097693892625</v>
      </c>
      <c r="D54" s="19">
        <v>6.6473212562202937</v>
      </c>
      <c r="E54" s="19">
        <v>2.1665605881679237</v>
      </c>
      <c r="F54" s="19">
        <v>4.2765344729885104</v>
      </c>
      <c r="G54" s="19">
        <v>5.2544946143762798</v>
      </c>
      <c r="H54" s="19">
        <v>7.3493039685022721</v>
      </c>
      <c r="I54" s="19">
        <f t="shared" si="0"/>
        <v>29.117312594147904</v>
      </c>
      <c r="J54" s="26">
        <f t="shared" si="1"/>
        <v>3.4055531548738975E-3</v>
      </c>
      <c r="K54" s="12"/>
      <c r="L54" s="16"/>
    </row>
    <row r="55" spans="2:12" ht="15.75" customHeight="1">
      <c r="B55" s="4" t="s">
        <v>81</v>
      </c>
      <c r="C55" s="19">
        <v>4.9580085421456799</v>
      </c>
      <c r="D55" s="19">
        <v>8.1837492128825442</v>
      </c>
      <c r="E55" s="19">
        <v>4.5674756584907907</v>
      </c>
      <c r="F55" s="19">
        <v>8.2496642036053149</v>
      </c>
      <c r="G55" s="19">
        <v>5.9537429420917656</v>
      </c>
      <c r="H55" s="19">
        <v>3.9676027094297388</v>
      </c>
      <c r="I55" s="19">
        <f t="shared" si="0"/>
        <v>35.880243268645835</v>
      </c>
      <c r="J55" s="26">
        <f t="shared" si="1"/>
        <v>4.1965437320523298E-3</v>
      </c>
      <c r="K55" s="12"/>
      <c r="L55" s="16"/>
    </row>
    <row r="56" spans="2:12" ht="15.75" customHeight="1">
      <c r="B56" s="4" t="s">
        <v>82</v>
      </c>
      <c r="C56" s="19">
        <v>0.66317534699535885</v>
      </c>
      <c r="D56" s="19">
        <v>1.3439733252465358</v>
      </c>
      <c r="E56" s="19">
        <v>0.56915219621834434</v>
      </c>
      <c r="F56" s="19">
        <v>0.45371787430578658</v>
      </c>
      <c r="G56" s="19">
        <v>0.98721069378600368</v>
      </c>
      <c r="H56" s="19">
        <v>1.8498157106019699</v>
      </c>
      <c r="I56" s="19">
        <f t="shared" si="0"/>
        <v>5.8670451471539984</v>
      </c>
      <c r="J56" s="26">
        <f t="shared" si="1"/>
        <v>6.8620804361916438E-4</v>
      </c>
      <c r="K56" s="12"/>
      <c r="L56" s="16"/>
    </row>
    <row r="57" spans="2:12" ht="15.75" customHeight="1">
      <c r="B57" s="5" t="s">
        <v>83</v>
      </c>
      <c r="C57" s="20">
        <v>3.3707636439664208</v>
      </c>
      <c r="D57" s="20">
        <v>7.1942385332683978</v>
      </c>
      <c r="E57" s="20">
        <v>3.1001831870016399</v>
      </c>
      <c r="F57" s="20">
        <v>3.0430913894271261</v>
      </c>
      <c r="G57" s="20">
        <v>4.8658304158614696</v>
      </c>
      <c r="H57" s="20">
        <v>2.071927400520051</v>
      </c>
      <c r="I57" s="20">
        <f t="shared" si="0"/>
        <v>23.646034570045106</v>
      </c>
      <c r="J57" s="27">
        <f t="shared" si="1"/>
        <v>2.7656339289519154E-3</v>
      </c>
      <c r="K57" s="12"/>
      <c r="L57" s="16"/>
    </row>
    <row r="58" spans="2:12" ht="15.75" customHeight="1">
      <c r="B58" s="5" t="s">
        <v>84</v>
      </c>
      <c r="C58" s="20">
        <v>5.6258947232027303</v>
      </c>
      <c r="D58" s="20">
        <v>8.1115349324373529</v>
      </c>
      <c r="E58" s="20">
        <v>3.5906865464238451</v>
      </c>
      <c r="F58" s="20">
        <v>7.5690483926090621</v>
      </c>
      <c r="G58" s="20">
        <v>5.3424571773634231</v>
      </c>
      <c r="H58" s="20">
        <v>1.5065357354314426</v>
      </c>
      <c r="I58" s="20">
        <f t="shared" si="0"/>
        <v>31.746157507467856</v>
      </c>
      <c r="J58" s="27">
        <f t="shared" si="1"/>
        <v>3.7130221583845545E-3</v>
      </c>
      <c r="K58" s="12"/>
      <c r="L58" s="16"/>
    </row>
    <row r="59" spans="2:12" ht="15.75" customHeight="1">
      <c r="B59" s="5" t="s">
        <v>85</v>
      </c>
      <c r="C59" s="20">
        <v>0.16389939224776565</v>
      </c>
      <c r="D59" s="20">
        <v>0.43612284704101573</v>
      </c>
      <c r="E59" s="20">
        <v>0.19486745478079281</v>
      </c>
      <c r="F59" s="20">
        <v>0.17911981229800367</v>
      </c>
      <c r="G59" s="20">
        <v>0.11845907459564876</v>
      </c>
      <c r="H59" s="20">
        <v>1.3873115056546923</v>
      </c>
      <c r="I59" s="20">
        <f t="shared" si="0"/>
        <v>2.4797800866179189</v>
      </c>
      <c r="J59" s="27">
        <f t="shared" si="1"/>
        <v>2.9003442093321585E-4</v>
      </c>
      <c r="K59" s="12"/>
      <c r="L59" s="16"/>
    </row>
    <row r="60" spans="2:12" ht="15.75" customHeight="1">
      <c r="B60" s="4" t="s">
        <v>86</v>
      </c>
      <c r="C60" s="19">
        <v>114.5278105528788</v>
      </c>
      <c r="D60" s="19">
        <v>114.49122612524438</v>
      </c>
      <c r="E60" s="19">
        <v>55.710913076740013</v>
      </c>
      <c r="F60" s="19">
        <v>86.655066485749188</v>
      </c>
      <c r="G60" s="19">
        <v>57.058683217042372</v>
      </c>
      <c r="H60" s="19">
        <v>13.072847971796351</v>
      </c>
      <c r="I60" s="19">
        <f t="shared" si="0"/>
        <v>441.51654742945118</v>
      </c>
      <c r="J60" s="26">
        <f t="shared" si="1"/>
        <v>5.1639658233074662E-2</v>
      </c>
      <c r="K60" s="12"/>
      <c r="L60" s="16"/>
    </row>
    <row r="61" spans="2:12" ht="15.75" customHeight="1">
      <c r="B61" s="4" t="s">
        <v>87</v>
      </c>
      <c r="C61" s="19">
        <v>14.064111821912045</v>
      </c>
      <c r="D61" s="19">
        <v>16.224812458606305</v>
      </c>
      <c r="E61" s="19">
        <v>7.3560332874835606</v>
      </c>
      <c r="F61" s="19">
        <v>12.57879033459491</v>
      </c>
      <c r="G61" s="19">
        <v>9.8294192857321061</v>
      </c>
      <c r="H61" s="19">
        <v>29.580151494272105</v>
      </c>
      <c r="I61" s="19">
        <f t="shared" si="0"/>
        <v>89.633318682601043</v>
      </c>
      <c r="J61" s="26">
        <f t="shared" si="1"/>
        <v>1.048348916935074E-2</v>
      </c>
      <c r="K61" s="12"/>
      <c r="L61" s="16"/>
    </row>
    <row r="62" spans="2:12" ht="15.75" customHeight="1">
      <c r="B62" s="4" t="s">
        <v>88</v>
      </c>
      <c r="C62" s="19">
        <v>14.152358914374414</v>
      </c>
      <c r="D62" s="19">
        <v>9.0838095917982606</v>
      </c>
      <c r="E62" s="19">
        <v>4.540387790606208</v>
      </c>
      <c r="F62" s="19">
        <v>7.2963153949605273</v>
      </c>
      <c r="G62" s="19">
        <v>5.9724993054246305</v>
      </c>
      <c r="H62" s="19">
        <v>1.4520887748328053</v>
      </c>
      <c r="I62" s="19">
        <f t="shared" si="0"/>
        <v>42.497459771996844</v>
      </c>
      <c r="J62" s="26">
        <f t="shared" si="1"/>
        <v>4.9704916184379663E-3</v>
      </c>
      <c r="K62" s="12"/>
      <c r="L62" s="16"/>
    </row>
    <row r="63" spans="2:12" ht="15.75" customHeight="1">
      <c r="B63" s="5" t="s">
        <v>89</v>
      </c>
      <c r="C63" s="20">
        <v>9.0701004359610025</v>
      </c>
      <c r="D63" s="20">
        <v>15.711662225319861</v>
      </c>
      <c r="E63" s="20">
        <v>10.64632119795804</v>
      </c>
      <c r="F63" s="20">
        <v>11.168492000001489</v>
      </c>
      <c r="G63" s="20">
        <v>10.635857379867229</v>
      </c>
      <c r="H63" s="20">
        <v>19.338605806361038</v>
      </c>
      <c r="I63" s="20">
        <f t="shared" si="0"/>
        <v>76.571039045468666</v>
      </c>
      <c r="J63" s="27">
        <f t="shared" si="1"/>
        <v>8.9557284090042693E-3</v>
      </c>
      <c r="K63" s="12"/>
      <c r="L63" s="16"/>
    </row>
    <row r="64" spans="2:12" ht="15.75" customHeight="1">
      <c r="B64" s="5" t="s">
        <v>90</v>
      </c>
      <c r="C64" s="20">
        <v>1.1536971051558893</v>
      </c>
      <c r="D64" s="20">
        <v>2.3296177974502061</v>
      </c>
      <c r="E64" s="20">
        <v>1.1167890504965434</v>
      </c>
      <c r="F64" s="20">
        <v>1.2309288419341433</v>
      </c>
      <c r="G64" s="20">
        <v>1.9911420399499706</v>
      </c>
      <c r="H64" s="20">
        <v>0.93266396628505577</v>
      </c>
      <c r="I64" s="20">
        <f t="shared" si="0"/>
        <v>8.7548388012718092</v>
      </c>
      <c r="J64" s="27">
        <f t="shared" si="1"/>
        <v>1.023963623142747E-3</v>
      </c>
      <c r="K64" s="12"/>
      <c r="L64" s="16"/>
    </row>
    <row r="65" spans="2:12" ht="15.75" customHeight="1">
      <c r="B65" s="5" t="s">
        <v>91</v>
      </c>
      <c r="C65" s="20">
        <v>5.6535049906908741</v>
      </c>
      <c r="D65" s="20">
        <v>9.7383217547793226</v>
      </c>
      <c r="E65" s="20">
        <v>4.2375092669418946</v>
      </c>
      <c r="F65" s="20">
        <v>5.8624421367375881</v>
      </c>
      <c r="G65" s="20">
        <v>6.3418168417914842</v>
      </c>
      <c r="H65" s="20">
        <v>6.2703163094732179</v>
      </c>
      <c r="I65" s="20">
        <f t="shared" si="0"/>
        <v>38.103911300414381</v>
      </c>
      <c r="J65" s="27">
        <f t="shared" si="1"/>
        <v>4.4566233550084539E-3</v>
      </c>
      <c r="K65" s="12"/>
      <c r="L65" s="16"/>
    </row>
    <row r="66" spans="2:12" ht="15.75" customHeight="1">
      <c r="B66" s="4" t="s">
        <v>92</v>
      </c>
      <c r="C66" s="19">
        <v>3.1298018085312798</v>
      </c>
      <c r="D66" s="19">
        <v>3.6953500661058518</v>
      </c>
      <c r="E66" s="19">
        <v>1.7858835020826531</v>
      </c>
      <c r="F66" s="19">
        <v>2.5539997896919355</v>
      </c>
      <c r="G66" s="19">
        <v>2.3879720351980342</v>
      </c>
      <c r="H66" s="19">
        <v>4.1080975875664336</v>
      </c>
      <c r="I66" s="19">
        <f t="shared" si="0"/>
        <v>17.661104789176189</v>
      </c>
      <c r="J66" s="26">
        <f t="shared" si="1"/>
        <v>2.06563812985357E-3</v>
      </c>
      <c r="K66" s="12"/>
      <c r="L66" s="16"/>
    </row>
    <row r="67" spans="2:12" ht="15.75" customHeight="1">
      <c r="B67" s="4" t="s">
        <v>93</v>
      </c>
      <c r="C67" s="19">
        <v>98.422547718780322</v>
      </c>
      <c r="D67" s="19">
        <v>192.16866755822176</v>
      </c>
      <c r="E67" s="19">
        <v>195.30515780095831</v>
      </c>
      <c r="F67" s="19">
        <v>108.2573760572034</v>
      </c>
      <c r="G67" s="19">
        <v>65.241326136764357</v>
      </c>
      <c r="H67" s="19">
        <v>44.271747424285003</v>
      </c>
      <c r="I67" s="19">
        <f t="shared" si="0"/>
        <v>703.6668226962131</v>
      </c>
      <c r="J67" s="26">
        <f t="shared" si="1"/>
        <v>8.2300684867971347E-2</v>
      </c>
      <c r="K67" s="12"/>
      <c r="L67" s="16"/>
    </row>
    <row r="68" spans="2:12" ht="15.75" customHeight="1">
      <c r="B68" s="4" t="s">
        <v>94</v>
      </c>
      <c r="C68" s="19">
        <v>0.14568894636397295</v>
      </c>
      <c r="D68" s="19">
        <v>0.35331037128129922</v>
      </c>
      <c r="E68" s="19">
        <v>0.13732471427575277</v>
      </c>
      <c r="F68" s="19">
        <v>0.15910861749581706</v>
      </c>
      <c r="G68" s="19">
        <v>0.43842311015901031</v>
      </c>
      <c r="H68" s="19">
        <v>0.61311487519716523</v>
      </c>
      <c r="I68" s="19">
        <f t="shared" si="0"/>
        <v>1.8469706347730175</v>
      </c>
      <c r="J68" s="26">
        <f t="shared" si="1"/>
        <v>2.1602119535835433E-4</v>
      </c>
      <c r="K68" s="12"/>
      <c r="L68" s="16"/>
    </row>
    <row r="69" spans="2:12" ht="15.75" customHeight="1">
      <c r="B69" s="5" t="s">
        <v>95</v>
      </c>
      <c r="C69" s="20">
        <v>5.1391626225148679</v>
      </c>
      <c r="D69" s="20">
        <v>8.0707371403017643</v>
      </c>
      <c r="E69" s="20">
        <v>4.8960881306221662</v>
      </c>
      <c r="F69" s="20">
        <v>5.1256139875240798</v>
      </c>
      <c r="G69" s="20">
        <v>4.1485459260466149</v>
      </c>
      <c r="H69" s="20">
        <v>2.3439141688490972</v>
      </c>
      <c r="I69" s="20">
        <f t="shared" si="0"/>
        <v>29.724061975858593</v>
      </c>
      <c r="J69" s="27">
        <f t="shared" si="1"/>
        <v>3.4765184015607747E-3</v>
      </c>
      <c r="K69" s="12"/>
      <c r="L69" s="16"/>
    </row>
    <row r="70" spans="2:12" ht="15.75" customHeight="1">
      <c r="B70" s="5" t="s">
        <v>96</v>
      </c>
      <c r="C70" s="20">
        <v>0.48044392599560121</v>
      </c>
      <c r="D70" s="20">
        <v>1.2548004140471165</v>
      </c>
      <c r="E70" s="20">
        <v>0.73183769593971271</v>
      </c>
      <c r="F70" s="20">
        <v>1.1164619612499405</v>
      </c>
      <c r="G70" s="20">
        <v>2.5627707759117451</v>
      </c>
      <c r="H70" s="20">
        <v>2.7200687924776052</v>
      </c>
      <c r="I70" s="20">
        <f t="shared" si="0"/>
        <v>8.8663835656217209</v>
      </c>
      <c r="J70" s="27">
        <f t="shared" si="1"/>
        <v>1.0370098691832505E-3</v>
      </c>
      <c r="K70" s="12"/>
      <c r="L70" s="16"/>
    </row>
    <row r="71" spans="2:12" ht="15.75" customHeight="1">
      <c r="B71" s="5" t="s">
        <v>97</v>
      </c>
      <c r="C71" s="20">
        <v>9.3676225798311901</v>
      </c>
      <c r="D71" s="20">
        <v>19.095342309987402</v>
      </c>
      <c r="E71" s="20">
        <v>6.7401748894012732</v>
      </c>
      <c r="F71" s="20">
        <v>8.8647369948931214</v>
      </c>
      <c r="G71" s="20">
        <v>11.62337184475947</v>
      </c>
      <c r="H71" s="20">
        <v>6.4981227412071743</v>
      </c>
      <c r="I71" s="20">
        <f t="shared" ref="I71:I88" si="2">SUM(C71:H71)</f>
        <v>62.189371360079633</v>
      </c>
      <c r="J71" s="27">
        <f t="shared" ref="J71:J88" si="3">I71/I$93</f>
        <v>7.27365237262692E-3</v>
      </c>
      <c r="K71" s="12"/>
      <c r="L71" s="16"/>
    </row>
    <row r="72" spans="2:12" ht="15.75" customHeight="1">
      <c r="B72" s="4" t="s">
        <v>98</v>
      </c>
      <c r="C72" s="19">
        <v>1.5285473634499511</v>
      </c>
      <c r="D72" s="19">
        <v>2.6994091506868014</v>
      </c>
      <c r="E72" s="19">
        <v>1.3895162120190867</v>
      </c>
      <c r="F72" s="19">
        <v>1.5075588738588288</v>
      </c>
      <c r="G72" s="19">
        <v>0.9918730984945634</v>
      </c>
      <c r="H72" s="19">
        <v>0.73357927829461833</v>
      </c>
      <c r="I72" s="19">
        <f t="shared" si="2"/>
        <v>8.850483976803849</v>
      </c>
      <c r="J72" s="26">
        <f t="shared" si="3"/>
        <v>1.0351502574939908E-3</v>
      </c>
      <c r="K72" s="12"/>
      <c r="L72" s="16"/>
    </row>
    <row r="73" spans="2:12" ht="15.75" customHeight="1">
      <c r="B73" s="4" t="s">
        <v>99</v>
      </c>
      <c r="C73" s="19">
        <v>9.8114549235890447</v>
      </c>
      <c r="D73" s="19">
        <v>5.7823149290597042</v>
      </c>
      <c r="E73" s="19">
        <v>3.3804126454418713</v>
      </c>
      <c r="F73" s="19">
        <v>4.5303501043410268</v>
      </c>
      <c r="G73" s="19">
        <v>5.0304048902252605</v>
      </c>
      <c r="H73" s="19">
        <v>4.2373001848451626</v>
      </c>
      <c r="I73" s="19">
        <f t="shared" si="2"/>
        <v>32.772237677502069</v>
      </c>
      <c r="J73" s="26">
        <f t="shared" si="3"/>
        <v>3.8330322228063607E-3</v>
      </c>
      <c r="K73" s="12"/>
      <c r="L73" s="16"/>
    </row>
    <row r="74" spans="2:12" ht="15.75" customHeight="1">
      <c r="B74" s="4" t="s">
        <v>100</v>
      </c>
      <c r="C74" s="19">
        <v>89.902134684036568</v>
      </c>
      <c r="D74" s="19">
        <v>92.937251521452765</v>
      </c>
      <c r="E74" s="19">
        <v>51.879212615045098</v>
      </c>
      <c r="F74" s="19">
        <v>67.025120378739203</v>
      </c>
      <c r="G74" s="19">
        <v>39.024284753512291</v>
      </c>
      <c r="H74" s="19">
        <v>59.760473135729072</v>
      </c>
      <c r="I74" s="19">
        <f t="shared" si="2"/>
        <v>400.52847708851499</v>
      </c>
      <c r="J74" s="26">
        <f t="shared" si="3"/>
        <v>4.6845704401984385E-2</v>
      </c>
      <c r="K74" s="12"/>
      <c r="L74" s="16"/>
    </row>
    <row r="75" spans="2:12" ht="15.75" customHeight="1">
      <c r="B75" s="5" t="s">
        <v>101</v>
      </c>
      <c r="C75" s="20">
        <v>29.018396948457639</v>
      </c>
      <c r="D75" s="20">
        <v>39.170778414992036</v>
      </c>
      <c r="E75" s="20">
        <v>52.622511517619785</v>
      </c>
      <c r="F75" s="20">
        <v>33.46007592230621</v>
      </c>
      <c r="G75" s="20">
        <v>23.668798650581898</v>
      </c>
      <c r="H75" s="20">
        <v>8.0903812676574649</v>
      </c>
      <c r="I75" s="20">
        <f t="shared" si="2"/>
        <v>186.03094272161505</v>
      </c>
      <c r="J75" s="27">
        <f t="shared" si="3"/>
        <v>2.175812969831193E-2</v>
      </c>
      <c r="K75" s="12"/>
      <c r="L75" s="16"/>
    </row>
    <row r="76" spans="2:12" ht="15.75" customHeight="1">
      <c r="B76" s="5" t="s">
        <v>102</v>
      </c>
      <c r="C76" s="20">
        <v>4.4777504762341236</v>
      </c>
      <c r="D76" s="20">
        <v>13.919038336522</v>
      </c>
      <c r="E76" s="20">
        <v>4.9064827269785658</v>
      </c>
      <c r="F76" s="20">
        <v>7.6195261487950301</v>
      </c>
      <c r="G76" s="20">
        <v>10.518478904137279</v>
      </c>
      <c r="H76" s="20">
        <v>6.9677093413616014</v>
      </c>
      <c r="I76" s="20">
        <f t="shared" si="2"/>
        <v>48.408985934028593</v>
      </c>
      <c r="J76" s="27">
        <f t="shared" si="3"/>
        <v>5.661902149754411E-3</v>
      </c>
      <c r="K76" s="12"/>
      <c r="L76" s="16"/>
    </row>
    <row r="77" spans="2:12" ht="15.75" customHeight="1">
      <c r="B77" s="5" t="s">
        <v>103</v>
      </c>
      <c r="C77" s="20">
        <v>0.358071143642269</v>
      </c>
      <c r="D77" s="20">
        <v>0.93003612941385772</v>
      </c>
      <c r="E77" s="20">
        <v>0.57412492752468158</v>
      </c>
      <c r="F77" s="20">
        <v>0.38002316291614657</v>
      </c>
      <c r="G77" s="20">
        <v>1.4369470141665976</v>
      </c>
      <c r="H77" s="20">
        <v>1.454555714195068</v>
      </c>
      <c r="I77" s="20">
        <f t="shared" si="2"/>
        <v>5.1337580918586205</v>
      </c>
      <c r="J77" s="27">
        <f t="shared" si="3"/>
        <v>6.004429842059797E-4</v>
      </c>
      <c r="K77" s="12"/>
      <c r="L77" s="16"/>
    </row>
    <row r="78" spans="2:12" ht="15.75" customHeight="1">
      <c r="B78" s="4" t="s">
        <v>104</v>
      </c>
      <c r="C78" s="19">
        <v>34.724228523932531</v>
      </c>
      <c r="D78" s="19">
        <v>52.855362182677716</v>
      </c>
      <c r="E78" s="19">
        <v>21.607293478195565</v>
      </c>
      <c r="F78" s="19">
        <v>49.828106534895561</v>
      </c>
      <c r="G78" s="19">
        <v>28.391044570816362</v>
      </c>
      <c r="H78" s="19">
        <v>16.440709566973801</v>
      </c>
      <c r="I78" s="19">
        <f t="shared" si="2"/>
        <v>203.84674485749156</v>
      </c>
      <c r="J78" s="26">
        <f t="shared" si="3"/>
        <v>2.3841861188787377E-2</v>
      </c>
      <c r="K78" s="12"/>
      <c r="L78" s="16"/>
    </row>
    <row r="79" spans="2:12" ht="15.75" customHeight="1">
      <c r="B79" s="4" t="s">
        <v>105</v>
      </c>
      <c r="C79" s="19">
        <v>8.5448123030598424</v>
      </c>
      <c r="D79" s="19">
        <v>12.609458921289503</v>
      </c>
      <c r="E79" s="19">
        <v>5.7319596635064949</v>
      </c>
      <c r="F79" s="19">
        <v>11.625878409400327</v>
      </c>
      <c r="G79" s="19">
        <v>7.8316785302305965</v>
      </c>
      <c r="H79" s="19">
        <v>2.8737698405698926</v>
      </c>
      <c r="I79" s="19">
        <f t="shared" si="2"/>
        <v>49.217557668056656</v>
      </c>
      <c r="J79" s="26">
        <f t="shared" si="3"/>
        <v>5.7564724852157464E-3</v>
      </c>
      <c r="K79" s="12"/>
      <c r="L79" s="16"/>
    </row>
    <row r="80" spans="2:12" ht="15.75" customHeight="1">
      <c r="B80" s="4" t="s">
        <v>106</v>
      </c>
      <c r="C80" s="19">
        <v>2.1876501460402258</v>
      </c>
      <c r="D80" s="19">
        <v>3.7055037767102657</v>
      </c>
      <c r="E80" s="19">
        <v>1.4457894165112199</v>
      </c>
      <c r="F80" s="19">
        <v>2.000838484904278</v>
      </c>
      <c r="G80" s="19">
        <v>2.60886624461711</v>
      </c>
      <c r="H80" s="19">
        <v>1.6038122492515394</v>
      </c>
      <c r="I80" s="19">
        <f t="shared" si="2"/>
        <v>13.552460318034639</v>
      </c>
      <c r="J80" s="26">
        <f t="shared" si="3"/>
        <v>1.5850921627177325E-3</v>
      </c>
      <c r="K80" s="12"/>
      <c r="L80" s="16"/>
    </row>
    <row r="81" spans="2:12" ht="15.75" customHeight="1">
      <c r="B81" s="5" t="s">
        <v>107</v>
      </c>
      <c r="C81" s="20">
        <v>0.45083014608346739</v>
      </c>
      <c r="D81" s="20">
        <v>1.7019446873241169</v>
      </c>
      <c r="E81" s="20">
        <v>0.73773643377006548</v>
      </c>
      <c r="F81" s="20">
        <v>0.78580195648810958</v>
      </c>
      <c r="G81" s="20">
        <v>1.8985013518992728</v>
      </c>
      <c r="H81" s="20">
        <v>1.2189227832615412</v>
      </c>
      <c r="I81" s="20">
        <f t="shared" si="2"/>
        <v>6.793737358826573</v>
      </c>
      <c r="J81" s="27">
        <f t="shared" si="3"/>
        <v>7.9459371880310603E-4</v>
      </c>
      <c r="K81" s="12"/>
      <c r="L81" s="16"/>
    </row>
    <row r="82" spans="2:12" ht="15.75" customHeight="1">
      <c r="B82" s="5" t="s">
        <v>108</v>
      </c>
      <c r="C82" s="20">
        <v>2.2332132022253601</v>
      </c>
      <c r="D82" s="20">
        <v>3.6136971296792617</v>
      </c>
      <c r="E82" s="20">
        <v>1.6622818986445023</v>
      </c>
      <c r="F82" s="20">
        <v>1.7229771122803097</v>
      </c>
      <c r="G82" s="20">
        <v>2.7699253777297073</v>
      </c>
      <c r="H82" s="20">
        <v>7.6551943939635043</v>
      </c>
      <c r="I82" s="20">
        <f t="shared" si="2"/>
        <v>19.657289114522644</v>
      </c>
      <c r="J82" s="27">
        <f t="shared" si="3"/>
        <v>2.2991113188682646E-3</v>
      </c>
      <c r="K82" s="13"/>
      <c r="L82" s="16"/>
    </row>
    <row r="83" spans="2:12" ht="15.75" customHeight="1">
      <c r="B83" s="5" t="s">
        <v>109</v>
      </c>
      <c r="C83" s="20">
        <v>0.15563602875920493</v>
      </c>
      <c r="D83" s="20">
        <v>0.39539987583585795</v>
      </c>
      <c r="E83" s="20">
        <v>0.1759314156997622</v>
      </c>
      <c r="F83" s="20">
        <v>0.20383952352423421</v>
      </c>
      <c r="G83" s="20">
        <v>0.39281383533003328</v>
      </c>
      <c r="H83" s="20">
        <v>0.89762404224552395</v>
      </c>
      <c r="I83" s="20">
        <f t="shared" si="2"/>
        <v>2.2212447213946165</v>
      </c>
      <c r="J83" s="27">
        <f t="shared" si="3"/>
        <v>2.5979619321780337E-4</v>
      </c>
      <c r="K83" s="13"/>
      <c r="L83" s="16"/>
    </row>
    <row r="84" spans="2:12">
      <c r="B84" s="4" t="s">
        <v>110</v>
      </c>
      <c r="C84" s="19">
        <v>2.6840528992995609</v>
      </c>
      <c r="D84" s="19">
        <v>3.8587365971318723</v>
      </c>
      <c r="E84" s="19">
        <v>2.064430732603252</v>
      </c>
      <c r="F84" s="19">
        <v>1.6038597913356933</v>
      </c>
      <c r="G84" s="19">
        <v>4.2334614090181466</v>
      </c>
      <c r="H84" s="19">
        <v>3.2658724227386808</v>
      </c>
      <c r="I84" s="19">
        <f t="shared" si="2"/>
        <v>17.710413852127207</v>
      </c>
      <c r="J84" s="26">
        <f t="shared" si="3"/>
        <v>2.0714053047724001E-3</v>
      </c>
      <c r="L84" s="16"/>
    </row>
    <row r="85" spans="2:12">
      <c r="B85" s="4" t="s">
        <v>111</v>
      </c>
      <c r="C85" s="19">
        <v>1.3963046750977739</v>
      </c>
      <c r="D85" s="19">
        <v>3.2674527764215533</v>
      </c>
      <c r="E85" s="19">
        <v>1.130136304667765</v>
      </c>
      <c r="F85" s="19">
        <v>2.5053311997051693</v>
      </c>
      <c r="G85" s="19">
        <v>2.1945307127362725</v>
      </c>
      <c r="H85" s="19">
        <v>3.1392607821542851</v>
      </c>
      <c r="I85" s="19">
        <f t="shared" si="2"/>
        <v>13.633016450782819</v>
      </c>
      <c r="J85" s="26">
        <f t="shared" si="3"/>
        <v>1.5945139866287805E-3</v>
      </c>
      <c r="L85" s="16"/>
    </row>
    <row r="86" spans="2:12">
      <c r="B86" s="4" t="s">
        <v>112</v>
      </c>
      <c r="C86" s="19">
        <v>1.5196448520527617</v>
      </c>
      <c r="D86" s="19">
        <v>2.6322589636521512</v>
      </c>
      <c r="E86" s="19">
        <v>1.1474994346530873</v>
      </c>
      <c r="F86" s="19">
        <v>2.0689459092547837</v>
      </c>
      <c r="G86" s="19">
        <v>1.8952894629440602</v>
      </c>
      <c r="H86" s="19">
        <v>1.3743801849215267</v>
      </c>
      <c r="I86" s="19">
        <f t="shared" si="2"/>
        <v>10.638018807478371</v>
      </c>
      <c r="J86" s="26">
        <f t="shared" si="3"/>
        <v>1.2442198569759875E-3</v>
      </c>
      <c r="L86" s="16"/>
    </row>
    <row r="87" spans="2:12">
      <c r="B87" s="5" t="s">
        <v>113</v>
      </c>
      <c r="C87" s="20">
        <v>35.198992135416233</v>
      </c>
      <c r="D87" s="20">
        <v>73.129934160407302</v>
      </c>
      <c r="E87" s="20">
        <v>41.445299855412458</v>
      </c>
      <c r="F87" s="20">
        <v>64.659334941629169</v>
      </c>
      <c r="G87" s="20">
        <v>30.105083225624039</v>
      </c>
      <c r="H87" s="20">
        <v>19.779792437471372</v>
      </c>
      <c r="I87" s="20">
        <f t="shared" si="2"/>
        <v>264.31843675596059</v>
      </c>
      <c r="J87" s="27">
        <f t="shared" si="3"/>
        <v>3.0914614227362233E-2</v>
      </c>
      <c r="L87" s="16"/>
    </row>
    <row r="88" spans="2:12">
      <c r="B88" s="5" t="s">
        <v>114</v>
      </c>
      <c r="C88" s="20">
        <v>0.68344540365101436</v>
      </c>
      <c r="D88" s="20">
        <v>1.9802833282600363</v>
      </c>
      <c r="E88" s="20">
        <v>0.96552707636037371</v>
      </c>
      <c r="F88" s="20">
        <v>1.281218986174836</v>
      </c>
      <c r="G88" s="20">
        <v>1.6358332217822085</v>
      </c>
      <c r="H88" s="20">
        <v>1.6503019896789652</v>
      </c>
      <c r="I88" s="20">
        <f t="shared" si="2"/>
        <v>8.1966100059074343</v>
      </c>
      <c r="J88" s="27">
        <f t="shared" si="3"/>
        <v>9.5867333136023228E-4</v>
      </c>
      <c r="L88" s="16"/>
    </row>
    <row r="89" spans="2:12">
      <c r="B89" s="5" t="s">
        <v>115</v>
      </c>
      <c r="C89" s="20">
        <v>0.19019414798924064</v>
      </c>
      <c r="D89" s="20">
        <v>0.69856042335349156</v>
      </c>
      <c r="E89" s="20">
        <v>0.20708770105948907</v>
      </c>
      <c r="F89" s="20">
        <v>0.23993814944190417</v>
      </c>
      <c r="G89" s="20">
        <v>1.3581750135458803</v>
      </c>
      <c r="H89" s="20">
        <v>0.72959731638922676</v>
      </c>
      <c r="I89" s="20">
        <f>SUM(C89:H89)</f>
        <v>3.4235527517792326</v>
      </c>
      <c r="J89" s="27">
        <f>I89/I$93</f>
        <v>4.0041782142498486E-4</v>
      </c>
    </row>
    <row r="90" spans="2:12">
      <c r="B90" s="4" t="s">
        <v>116</v>
      </c>
      <c r="C90" s="19">
        <v>10.724808043606899</v>
      </c>
      <c r="D90" s="19">
        <v>16.368033602693231</v>
      </c>
      <c r="E90" s="19">
        <v>7.0032758632830543</v>
      </c>
      <c r="F90" s="19">
        <v>12.639886290729491</v>
      </c>
      <c r="G90" s="19">
        <v>10.059353558029528</v>
      </c>
      <c r="H90" s="19">
        <v>4.5232875044190077</v>
      </c>
      <c r="I90" s="19">
        <f t="shared" ref="I90:I92" si="4">SUM(C90:H90)</f>
        <v>61.318644862761211</v>
      </c>
      <c r="J90" s="26">
        <f t="shared" ref="J90:J93" si="5">I90/I$93</f>
        <v>7.1718124325436091E-3</v>
      </c>
    </row>
    <row r="91" spans="2:12">
      <c r="B91" s="4" t="s">
        <v>117</v>
      </c>
      <c r="C91" s="19">
        <v>8.6555964402083028</v>
      </c>
      <c r="D91" s="19">
        <v>27.413662824006909</v>
      </c>
      <c r="E91" s="19">
        <v>9.0326756683176743</v>
      </c>
      <c r="F91" s="19">
        <v>26.347760020417518</v>
      </c>
      <c r="G91" s="19">
        <v>19.842774550730446</v>
      </c>
      <c r="H91" s="19">
        <v>13.724555700005872</v>
      </c>
      <c r="I91" s="19">
        <f t="shared" si="4"/>
        <v>105.01702520368673</v>
      </c>
      <c r="J91" s="26">
        <f t="shared" si="5"/>
        <v>1.2282763402065026E-2</v>
      </c>
    </row>
    <row r="92" spans="2:12" ht="17.25" thickBot="1">
      <c r="B92" s="4" t="s">
        <v>118</v>
      </c>
      <c r="C92" s="21">
        <v>2.358200870191133</v>
      </c>
      <c r="D92" s="24">
        <v>4.0280681739241384</v>
      </c>
      <c r="E92" s="24">
        <v>3.4099803999181901</v>
      </c>
      <c r="F92" s="24">
        <v>2.7849136805407473</v>
      </c>
      <c r="G92" s="24">
        <v>2.6655449742481014</v>
      </c>
      <c r="H92" s="24">
        <v>1.2307882253028597</v>
      </c>
      <c r="I92" s="24">
        <f t="shared" si="4"/>
        <v>16.47749632412517</v>
      </c>
      <c r="J92" s="28">
        <f t="shared" si="5"/>
        <v>1.9272035978459667E-3</v>
      </c>
    </row>
    <row r="93" spans="2:12" ht="17.25" thickBot="1">
      <c r="B93" s="15" t="s">
        <v>119</v>
      </c>
      <c r="C93" s="22">
        <f>SUM(C6:C92)</f>
        <v>1591.0881635075805</v>
      </c>
      <c r="D93" s="22">
        <f t="shared" ref="D93:I93" si="6">SUM(D6:D92)</f>
        <v>2098.5013332482899</v>
      </c>
      <c r="E93" s="22">
        <f t="shared" si="6"/>
        <v>1256.8810433437438</v>
      </c>
      <c r="F93" s="22">
        <f t="shared" si="6"/>
        <v>1444.5596874548078</v>
      </c>
      <c r="G93" s="22">
        <f t="shared" si="6"/>
        <v>1354.373435243434</v>
      </c>
      <c r="H93" s="22">
        <f t="shared" si="6"/>
        <v>804.54733487673138</v>
      </c>
      <c r="I93" s="22">
        <f t="shared" si="6"/>
        <v>8549.950997674583</v>
      </c>
      <c r="J93" s="25">
        <f t="shared" si="5"/>
        <v>1</v>
      </c>
    </row>
    <row r="95" spans="2:12">
      <c r="B95" s="8" t="s">
        <v>130</v>
      </c>
    </row>
    <row r="96" spans="2:12">
      <c r="B96" s="8"/>
    </row>
  </sheetData>
  <mergeCells count="4">
    <mergeCell ref="B2:J3"/>
    <mergeCell ref="B4:B5"/>
    <mergeCell ref="C4:I4"/>
    <mergeCell ref="J4:J5"/>
  </mergeCells>
  <hyperlinks>
    <hyperlink ref="K1" location="Index!A1" display="Return to Index" xr:uid="{379E2A9A-D158-4012-BA83-A1D3331064A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8941-D5EE-467C-A45E-1105AEAA294B}">
  <sheetPr>
    <tabColor rgb="FF003469"/>
  </sheetPr>
  <dimension ref="B1:L96"/>
  <sheetViews>
    <sheetView showGridLines="0" zoomScaleNormal="100" workbookViewId="0">
      <pane xSplit="2" ySplit="5" topLeftCell="H6" activePane="bottomRight" state="frozen"/>
      <selection pane="bottomRight" activeCell="H5" sqref="H5"/>
      <selection pane="bottomLeft" activeCell="A6" sqref="A6"/>
      <selection pane="topRight" activeCell="C1" sqref="C1"/>
    </sheetView>
  </sheetViews>
  <sheetFormatPr defaultColWidth="8.7109375" defaultRowHeight="16.5"/>
  <cols>
    <col min="1" max="1" width="8.7109375" style="6"/>
    <col min="2" max="2" width="29" style="6" customWidth="1"/>
    <col min="3" max="9" width="11.7109375" style="6" customWidth="1"/>
    <col min="10" max="11" width="10.85546875" style="6" customWidth="1"/>
    <col min="12" max="12" width="16" style="6" bestFit="1" customWidth="1"/>
    <col min="13" max="16384" width="8.7109375" style="6"/>
  </cols>
  <sheetData>
    <row r="1" spans="2:12">
      <c r="K1" s="1" t="s">
        <v>21</v>
      </c>
    </row>
    <row r="2" spans="2:12" ht="14.45" customHeight="1">
      <c r="B2" s="89" t="s">
        <v>121</v>
      </c>
      <c r="C2" s="90"/>
      <c r="D2" s="90"/>
      <c r="E2" s="90"/>
      <c r="F2" s="90"/>
      <c r="G2" s="90"/>
      <c r="H2" s="90"/>
      <c r="I2" s="90"/>
      <c r="J2" s="91"/>
    </row>
    <row r="3" spans="2:12" ht="15" customHeight="1" thickBot="1">
      <c r="B3" s="92"/>
      <c r="C3" s="93"/>
      <c r="D3" s="93"/>
      <c r="E3" s="93"/>
      <c r="F3" s="93"/>
      <c r="G3" s="93"/>
      <c r="H3" s="93"/>
      <c r="I3" s="93"/>
      <c r="J3" s="94"/>
    </row>
    <row r="4" spans="2:12" ht="27.6" customHeight="1" thickBot="1">
      <c r="B4" s="95" t="s">
        <v>23</v>
      </c>
      <c r="C4" s="96" t="s">
        <v>131</v>
      </c>
      <c r="D4" s="96"/>
      <c r="E4" s="96"/>
      <c r="F4" s="96"/>
      <c r="G4" s="96"/>
      <c r="H4" s="96"/>
      <c r="I4" s="96"/>
      <c r="J4" s="96" t="s">
        <v>123</v>
      </c>
      <c r="K4" s="10"/>
    </row>
    <row r="5" spans="2:12" ht="29.45" customHeight="1" thickBot="1">
      <c r="B5" s="95"/>
      <c r="C5" s="79" t="s">
        <v>124</v>
      </c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31</v>
      </c>
      <c r="J5" s="96"/>
      <c r="K5" s="11"/>
    </row>
    <row r="6" spans="2:12" ht="15.75" customHeight="1">
      <c r="B6" s="3" t="s">
        <v>32</v>
      </c>
      <c r="C6" s="19">
        <v>5.7016133316595097</v>
      </c>
      <c r="D6" s="19">
        <v>6.2762126042149333</v>
      </c>
      <c r="E6" s="19">
        <v>2.5361772796562922</v>
      </c>
      <c r="F6" s="19">
        <v>2.7084975882644109</v>
      </c>
      <c r="G6" s="19">
        <v>4.8261464701850292</v>
      </c>
      <c r="H6" s="19">
        <v>21.339331931210562</v>
      </c>
      <c r="I6" s="19">
        <f>SUM(C6:H6)</f>
        <v>43.387979205190739</v>
      </c>
      <c r="J6" s="17">
        <f>I6/I$93</f>
        <v>3.3107595812901076E-3</v>
      </c>
      <c r="K6" s="12"/>
      <c r="L6" s="16"/>
    </row>
    <row r="7" spans="2:12" ht="15.75" customHeight="1">
      <c r="B7" s="4" t="s">
        <v>33</v>
      </c>
      <c r="C7" s="19">
        <v>32.106993138060389</v>
      </c>
      <c r="D7" s="19">
        <v>112.27829409394845</v>
      </c>
      <c r="E7" s="19">
        <v>56.864894543853389</v>
      </c>
      <c r="F7" s="19">
        <v>87.848858993741047</v>
      </c>
      <c r="G7" s="19">
        <v>51.88594936941125</v>
      </c>
      <c r="H7" s="19">
        <v>18.274518963495581</v>
      </c>
      <c r="I7" s="19">
        <f t="shared" ref="I7:I70" si="0">SUM(C7:H7)</f>
        <v>359.25950910251015</v>
      </c>
      <c r="J7" s="26">
        <f t="shared" ref="J7:J70" si="1">I7/I$93</f>
        <v>2.7413626624685467E-2</v>
      </c>
      <c r="K7" s="12"/>
      <c r="L7" s="16"/>
    </row>
    <row r="8" spans="2:12" ht="15.75" customHeight="1">
      <c r="B8" s="4" t="s">
        <v>34</v>
      </c>
      <c r="C8" s="19">
        <v>19.169275672015289</v>
      </c>
      <c r="D8" s="19">
        <v>17.263306947202697</v>
      </c>
      <c r="E8" s="19">
        <v>8.51038339152967</v>
      </c>
      <c r="F8" s="19">
        <v>11.676026581770628</v>
      </c>
      <c r="G8" s="19">
        <v>9.4652367979044882</v>
      </c>
      <c r="H8" s="19">
        <v>15.674315589112924</v>
      </c>
      <c r="I8" s="19">
        <f t="shared" si="0"/>
        <v>81.758544979535685</v>
      </c>
      <c r="J8" s="26">
        <f t="shared" si="1"/>
        <v>6.2386608249999521E-3</v>
      </c>
      <c r="K8" s="12"/>
      <c r="L8" s="16"/>
    </row>
    <row r="9" spans="2:12" ht="15.75" customHeight="1">
      <c r="B9" s="5" t="s">
        <v>35</v>
      </c>
      <c r="C9" s="20">
        <v>33.725943983891149</v>
      </c>
      <c r="D9" s="20">
        <v>32.979232701709016</v>
      </c>
      <c r="E9" s="20">
        <v>14.427890799510772</v>
      </c>
      <c r="F9" s="20">
        <v>24.451241156733648</v>
      </c>
      <c r="G9" s="20">
        <v>16.163901749128129</v>
      </c>
      <c r="H9" s="20">
        <v>11.44791165186588</v>
      </c>
      <c r="I9" s="20">
        <f t="shared" si="0"/>
        <v>133.1961220428386</v>
      </c>
      <c r="J9" s="27">
        <f t="shared" si="1"/>
        <v>1.0163652359989551E-2</v>
      </c>
      <c r="K9" s="12"/>
      <c r="L9" s="16"/>
    </row>
    <row r="10" spans="2:12" ht="15.75" customHeight="1">
      <c r="B10" s="5" t="s">
        <v>36</v>
      </c>
      <c r="C10" s="20">
        <v>4.6036843538986547</v>
      </c>
      <c r="D10" s="20">
        <v>11.624182222991388</v>
      </c>
      <c r="E10" s="20">
        <v>4.2782163899168806</v>
      </c>
      <c r="F10" s="20">
        <v>7.8780859765458366</v>
      </c>
      <c r="G10" s="20">
        <v>7.9625900168869244</v>
      </c>
      <c r="H10" s="20">
        <v>1.8905515582142303</v>
      </c>
      <c r="I10" s="20">
        <f t="shared" si="0"/>
        <v>38.23731051845391</v>
      </c>
      <c r="J10" s="27">
        <f t="shared" si="1"/>
        <v>2.9177330790872858E-3</v>
      </c>
      <c r="K10" s="12"/>
      <c r="L10" s="16"/>
    </row>
    <row r="11" spans="2:12" ht="15.75" customHeight="1">
      <c r="B11" s="5" t="s">
        <v>37</v>
      </c>
      <c r="C11" s="20">
        <v>0.65752797088937043</v>
      </c>
      <c r="D11" s="20">
        <v>0.99452714127485953</v>
      </c>
      <c r="E11" s="20">
        <v>0.56054839030425341</v>
      </c>
      <c r="F11" s="20">
        <v>0.42369003315895076</v>
      </c>
      <c r="G11" s="20">
        <v>0.99003134122865177</v>
      </c>
      <c r="H11" s="20">
        <v>1.7159352780748072</v>
      </c>
      <c r="I11" s="20">
        <f t="shared" si="0"/>
        <v>5.3422601549308926</v>
      </c>
      <c r="J11" s="27">
        <f t="shared" si="1"/>
        <v>4.0764606505494597E-4</v>
      </c>
      <c r="K11" s="12"/>
      <c r="L11" s="16"/>
    </row>
    <row r="12" spans="2:12" ht="15.75" customHeight="1">
      <c r="B12" s="4" t="s">
        <v>38</v>
      </c>
      <c r="C12" s="19">
        <v>29.383521058208032</v>
      </c>
      <c r="D12" s="19">
        <v>47.833071377891272</v>
      </c>
      <c r="E12" s="19">
        <v>19.231325939968272</v>
      </c>
      <c r="F12" s="19">
        <v>28.288281193447293</v>
      </c>
      <c r="G12" s="19">
        <v>18.079119269097617</v>
      </c>
      <c r="H12" s="19">
        <v>8.0920503382881286</v>
      </c>
      <c r="I12" s="19">
        <f t="shared" si="0"/>
        <v>150.9073691769006</v>
      </c>
      <c r="J12" s="26">
        <f t="shared" si="1"/>
        <v>1.1515125330610814E-2</v>
      </c>
      <c r="K12" s="12"/>
      <c r="L12" s="16"/>
    </row>
    <row r="13" spans="2:12" ht="15.75" customHeight="1">
      <c r="B13" s="4" t="s">
        <v>39</v>
      </c>
      <c r="C13" s="19">
        <v>8.4893967687599492</v>
      </c>
      <c r="D13" s="19">
        <v>11.00640309011427</v>
      </c>
      <c r="E13" s="19">
        <v>5.1670077175840099</v>
      </c>
      <c r="F13" s="19">
        <v>7.7876838282876291</v>
      </c>
      <c r="G13" s="19">
        <v>6.2226987194567727</v>
      </c>
      <c r="H13" s="19">
        <v>2.0469743860909251</v>
      </c>
      <c r="I13" s="19">
        <f t="shared" si="0"/>
        <v>40.720164510293557</v>
      </c>
      <c r="J13" s="26">
        <f t="shared" si="1"/>
        <v>3.1071895320728647E-3</v>
      </c>
      <c r="K13" s="12"/>
      <c r="L13" s="16"/>
    </row>
    <row r="14" spans="2:12" ht="15.75" customHeight="1">
      <c r="B14" s="4" t="s">
        <v>40</v>
      </c>
      <c r="C14" s="19">
        <v>13.035883724168471</v>
      </c>
      <c r="D14" s="19">
        <v>17.68522233692109</v>
      </c>
      <c r="E14" s="19">
        <v>11.427706841219239</v>
      </c>
      <c r="F14" s="19">
        <v>10.849248711712454</v>
      </c>
      <c r="G14" s="19">
        <v>11.819022246753347</v>
      </c>
      <c r="H14" s="19">
        <v>7.1558042991111179</v>
      </c>
      <c r="I14" s="19">
        <f t="shared" si="0"/>
        <v>71.972888159885713</v>
      </c>
      <c r="J14" s="26">
        <f t="shared" si="1"/>
        <v>5.4919572986232941E-3</v>
      </c>
      <c r="K14" s="12"/>
      <c r="L14" s="16"/>
    </row>
    <row r="15" spans="2:12" ht="15.75" customHeight="1">
      <c r="B15" s="5" t="s">
        <v>41</v>
      </c>
      <c r="C15" s="20">
        <v>17.864976334665883</v>
      </c>
      <c r="D15" s="20">
        <v>37.787499069437281</v>
      </c>
      <c r="E15" s="20">
        <v>29.908865035954335</v>
      </c>
      <c r="F15" s="20">
        <v>22.881356366667774</v>
      </c>
      <c r="G15" s="20">
        <v>16.75683541146676</v>
      </c>
      <c r="H15" s="20">
        <v>7.5659407135772723</v>
      </c>
      <c r="I15" s="20">
        <f t="shared" si="0"/>
        <v>132.76547293176932</v>
      </c>
      <c r="J15" s="27">
        <f t="shared" si="1"/>
        <v>1.0130791284254636E-2</v>
      </c>
      <c r="K15" s="12"/>
      <c r="L15" s="16"/>
    </row>
    <row r="16" spans="2:12" ht="15.75" customHeight="1">
      <c r="B16" s="5" t="s">
        <v>42</v>
      </c>
      <c r="C16" s="20">
        <v>78.859622950328159</v>
      </c>
      <c r="D16" s="20">
        <v>32.189374694214727</v>
      </c>
      <c r="E16" s="20">
        <v>22.225023630448906</v>
      </c>
      <c r="F16" s="20">
        <v>16.662814257552675</v>
      </c>
      <c r="G16" s="20">
        <v>15.343039715262291</v>
      </c>
      <c r="H16" s="20">
        <v>29.094786656087901</v>
      </c>
      <c r="I16" s="20">
        <f t="shared" si="0"/>
        <v>194.37466190389463</v>
      </c>
      <c r="J16" s="27">
        <f t="shared" si="1"/>
        <v>1.4831937002988047E-2</v>
      </c>
      <c r="K16" s="12"/>
      <c r="L16" s="16"/>
    </row>
    <row r="17" spans="2:12" ht="15.75" customHeight="1">
      <c r="B17" s="5" t="s">
        <v>43</v>
      </c>
      <c r="C17" s="20">
        <v>2.1469771086047538</v>
      </c>
      <c r="D17" s="20">
        <v>3.4182828481573195</v>
      </c>
      <c r="E17" s="20">
        <v>1.5426105571593367</v>
      </c>
      <c r="F17" s="20">
        <v>1.2963010534287067</v>
      </c>
      <c r="G17" s="20">
        <v>1.5553434082053157</v>
      </c>
      <c r="H17" s="20">
        <v>1.2394523805688171</v>
      </c>
      <c r="I17" s="20">
        <f t="shared" si="0"/>
        <v>11.19896735612425</v>
      </c>
      <c r="J17" s="27">
        <f t="shared" si="1"/>
        <v>8.5454748421211961E-4</v>
      </c>
      <c r="K17" s="12"/>
      <c r="L17" s="16"/>
    </row>
    <row r="18" spans="2:12" ht="15.75" customHeight="1">
      <c r="B18" s="4" t="s">
        <v>44</v>
      </c>
      <c r="C18" s="19">
        <v>3.3678882762154703</v>
      </c>
      <c r="D18" s="19">
        <v>12.67768125561398</v>
      </c>
      <c r="E18" s="19">
        <v>5.7994247282363833</v>
      </c>
      <c r="F18" s="19">
        <v>4.8896309826627604</v>
      </c>
      <c r="G18" s="19">
        <v>11.830296125432268</v>
      </c>
      <c r="H18" s="19">
        <v>6.4357997655376646</v>
      </c>
      <c r="I18" s="19">
        <f t="shared" si="0"/>
        <v>45.000721133698526</v>
      </c>
      <c r="J18" s="26">
        <f t="shared" si="1"/>
        <v>3.4338213345629282E-3</v>
      </c>
      <c r="K18" s="12"/>
      <c r="L18" s="16"/>
    </row>
    <row r="19" spans="2:12" ht="15.75" customHeight="1">
      <c r="B19" s="4" t="s">
        <v>45</v>
      </c>
      <c r="C19" s="19">
        <v>10.869181168203619</v>
      </c>
      <c r="D19" s="19">
        <v>18.990110706956695</v>
      </c>
      <c r="E19" s="19">
        <v>7.4885176246308429</v>
      </c>
      <c r="F19" s="19">
        <v>16.115016212196405</v>
      </c>
      <c r="G19" s="19">
        <v>9.3764934898458794</v>
      </c>
      <c r="H19" s="19">
        <v>7.3657926428268805</v>
      </c>
      <c r="I19" s="19">
        <f t="shared" si="0"/>
        <v>70.205111844660323</v>
      </c>
      <c r="J19" s="26">
        <f t="shared" si="1"/>
        <v>5.3570655041580194E-3</v>
      </c>
      <c r="K19" s="12"/>
      <c r="L19" s="16"/>
    </row>
    <row r="20" spans="2:12" ht="15.75" customHeight="1">
      <c r="B20" s="4" t="s">
        <v>46</v>
      </c>
      <c r="C20" s="19">
        <v>1.4878354511676919</v>
      </c>
      <c r="D20" s="19">
        <v>1.7585963450377728</v>
      </c>
      <c r="E20" s="19">
        <v>0.57009823447614905</v>
      </c>
      <c r="F20" s="19">
        <v>0.56021714564179814</v>
      </c>
      <c r="G20" s="19">
        <v>1.9916980204328836</v>
      </c>
      <c r="H20" s="19">
        <v>2.8646782942048405</v>
      </c>
      <c r="I20" s="19">
        <f t="shared" si="0"/>
        <v>9.2331234909611357</v>
      </c>
      <c r="J20" s="26">
        <f t="shared" si="1"/>
        <v>7.0454196353254579E-4</v>
      </c>
      <c r="K20" s="12"/>
      <c r="L20" s="16"/>
    </row>
    <row r="21" spans="2:12" ht="15.75" customHeight="1">
      <c r="B21" s="5" t="s">
        <v>47</v>
      </c>
      <c r="C21" s="20">
        <v>49.780088484767965</v>
      </c>
      <c r="D21" s="20">
        <v>15.659964858491499</v>
      </c>
      <c r="E21" s="20">
        <v>25.294899858491501</v>
      </c>
      <c r="F21" s="20">
        <v>15.647131999999999</v>
      </c>
      <c r="G21" s="20">
        <v>13.6729988584915</v>
      </c>
      <c r="H21" s="20">
        <v>17.234183999999999</v>
      </c>
      <c r="I21" s="20">
        <f t="shared" si="0"/>
        <v>137.28926806024248</v>
      </c>
      <c r="J21" s="27">
        <f t="shared" si="1"/>
        <v>1.0475983624154951E-2</v>
      </c>
      <c r="K21" s="12"/>
      <c r="L21" s="16"/>
    </row>
    <row r="22" spans="2:12" ht="15.75" customHeight="1">
      <c r="B22" s="5" t="s">
        <v>48</v>
      </c>
      <c r="C22" s="20">
        <v>1.9086404242397117</v>
      </c>
      <c r="D22" s="20">
        <v>2.846024667324182</v>
      </c>
      <c r="E22" s="20">
        <v>1.7257101236999179</v>
      </c>
      <c r="F22" s="20">
        <v>1.667070187195494</v>
      </c>
      <c r="G22" s="20">
        <v>2.4382456233497933</v>
      </c>
      <c r="H22" s="20">
        <v>1.2657377659439815</v>
      </c>
      <c r="I22" s="20">
        <f t="shared" si="0"/>
        <v>11.851428791753081</v>
      </c>
      <c r="J22" s="27">
        <f t="shared" si="1"/>
        <v>9.0433415298539173E-4</v>
      </c>
      <c r="K22" s="12"/>
      <c r="L22" s="16"/>
    </row>
    <row r="23" spans="2:12" ht="15.75" customHeight="1">
      <c r="B23" s="5" t="s">
        <v>49</v>
      </c>
      <c r="C23" s="20">
        <v>76.694920885115422</v>
      </c>
      <c r="D23" s="20">
        <v>54.279875347611878</v>
      </c>
      <c r="E23" s="20">
        <v>28.205011170644454</v>
      </c>
      <c r="F23" s="20">
        <v>35.827877101695435</v>
      </c>
      <c r="G23" s="20">
        <v>26.053383943754433</v>
      </c>
      <c r="H23" s="20">
        <v>42.631579261554144</v>
      </c>
      <c r="I23" s="20">
        <f t="shared" si="0"/>
        <v>263.69264771037575</v>
      </c>
      <c r="J23" s="27">
        <f t="shared" si="1"/>
        <v>2.0121309540464587E-2</v>
      </c>
      <c r="K23" s="12"/>
      <c r="L23" s="16"/>
    </row>
    <row r="24" spans="2:12" ht="15.75" customHeight="1">
      <c r="B24" s="4" t="s">
        <v>50</v>
      </c>
      <c r="C24" s="19">
        <v>127.95441947374138</v>
      </c>
      <c r="D24" s="19">
        <v>212.88185555922658</v>
      </c>
      <c r="E24" s="19">
        <v>144.65101170577347</v>
      </c>
      <c r="F24" s="19">
        <v>151.47063748009552</v>
      </c>
      <c r="G24" s="19">
        <v>98.338258519054222</v>
      </c>
      <c r="H24" s="19">
        <v>21.694988468190424</v>
      </c>
      <c r="I24" s="19">
        <f t="shared" si="0"/>
        <v>756.99117120608162</v>
      </c>
      <c r="J24" s="26">
        <f t="shared" si="1"/>
        <v>5.7762906199667459E-2</v>
      </c>
      <c r="K24" s="12"/>
      <c r="L24" s="16"/>
    </row>
    <row r="25" spans="2:12" ht="15.75" customHeight="1">
      <c r="B25" s="4" t="s">
        <v>51</v>
      </c>
      <c r="C25" s="19">
        <v>0.73486909285939239</v>
      </c>
      <c r="D25" s="19">
        <v>1.8089310345196203</v>
      </c>
      <c r="E25" s="19">
        <v>1.2280212498369922</v>
      </c>
      <c r="F25" s="19">
        <v>1.7562172573351413</v>
      </c>
      <c r="G25" s="19">
        <v>0.31750064733144123</v>
      </c>
      <c r="H25" s="19">
        <v>1.2276829050071036</v>
      </c>
      <c r="I25" s="19">
        <f t="shared" si="0"/>
        <v>7.0732221868896907</v>
      </c>
      <c r="J25" s="26">
        <f t="shared" si="1"/>
        <v>5.3972871184185549E-4</v>
      </c>
      <c r="K25" s="12"/>
      <c r="L25" s="16"/>
    </row>
    <row r="26" spans="2:12" ht="15.75" customHeight="1">
      <c r="B26" s="4" t="s">
        <v>52</v>
      </c>
      <c r="C26" s="19">
        <v>33.882002634419585</v>
      </c>
      <c r="D26" s="19">
        <v>27.075004425320763</v>
      </c>
      <c r="E26" s="19">
        <v>13.376214943703328</v>
      </c>
      <c r="F26" s="19">
        <v>23.813776334609688</v>
      </c>
      <c r="G26" s="19">
        <v>14.952642364373288</v>
      </c>
      <c r="H26" s="19">
        <v>14.51353515261613</v>
      </c>
      <c r="I26" s="19">
        <f t="shared" si="0"/>
        <v>127.61317585504278</v>
      </c>
      <c r="J26" s="26">
        <f t="shared" si="1"/>
        <v>9.7376405262588669E-3</v>
      </c>
      <c r="K26" s="12"/>
      <c r="L26" s="16"/>
    </row>
    <row r="27" spans="2:12" ht="15.75" customHeight="1">
      <c r="B27" s="5" t="s">
        <v>53</v>
      </c>
      <c r="C27" s="20">
        <v>1.7237269897110161</v>
      </c>
      <c r="D27" s="20">
        <v>2.742785680457184</v>
      </c>
      <c r="E27" s="20">
        <v>0.97076139730789013</v>
      </c>
      <c r="F27" s="20">
        <v>0.97086246714747071</v>
      </c>
      <c r="G27" s="20">
        <v>2.6316877470149524</v>
      </c>
      <c r="H27" s="20">
        <v>1.6434394617591299</v>
      </c>
      <c r="I27" s="20">
        <f t="shared" si="0"/>
        <v>10.683263743397642</v>
      </c>
      <c r="J27" s="27">
        <f t="shared" si="1"/>
        <v>8.151962466523791E-4</v>
      </c>
      <c r="K27" s="12"/>
      <c r="L27" s="16"/>
    </row>
    <row r="28" spans="2:12" ht="15.75" customHeight="1">
      <c r="B28" s="5" t="s">
        <v>54</v>
      </c>
      <c r="C28" s="20">
        <v>2.8012310861755867</v>
      </c>
      <c r="D28" s="20">
        <v>4.0036613456135628</v>
      </c>
      <c r="E28" s="20">
        <v>2.6617572387134274</v>
      </c>
      <c r="F28" s="20">
        <v>2.3334641624086747</v>
      </c>
      <c r="G28" s="20">
        <v>1.1066347987346696</v>
      </c>
      <c r="H28" s="20">
        <v>2.8883277725603493</v>
      </c>
      <c r="I28" s="20">
        <f t="shared" si="0"/>
        <v>15.79507640420627</v>
      </c>
      <c r="J28" s="27">
        <f t="shared" si="1"/>
        <v>1.2052578041288227E-3</v>
      </c>
      <c r="K28" s="12"/>
      <c r="L28" s="16"/>
    </row>
    <row r="29" spans="2:12" ht="15.75" customHeight="1">
      <c r="B29" s="5" t="s">
        <v>55</v>
      </c>
      <c r="C29" s="20">
        <v>14.193929936748651</v>
      </c>
      <c r="D29" s="20">
        <v>17.363194166341795</v>
      </c>
      <c r="E29" s="20">
        <v>8.3163757146602162</v>
      </c>
      <c r="F29" s="20">
        <v>12.954549976017029</v>
      </c>
      <c r="G29" s="20">
        <v>13.259831081100085</v>
      </c>
      <c r="H29" s="20">
        <v>3.0339390275533757</v>
      </c>
      <c r="I29" s="20">
        <f t="shared" si="0"/>
        <v>69.121819902421151</v>
      </c>
      <c r="J29" s="27">
        <f t="shared" si="1"/>
        <v>5.2744039180965593E-3</v>
      </c>
      <c r="K29" s="18"/>
      <c r="L29" s="16"/>
    </row>
    <row r="30" spans="2:12" ht="15.75" customHeight="1">
      <c r="B30" s="4" t="s">
        <v>56</v>
      </c>
      <c r="C30" s="19">
        <v>23.26248516715247</v>
      </c>
      <c r="D30" s="19">
        <v>28.141591023294364</v>
      </c>
      <c r="E30" s="19">
        <v>16.992239400709838</v>
      </c>
      <c r="F30" s="19">
        <v>17.613761526050403</v>
      </c>
      <c r="G30" s="19">
        <v>16.287337480893662</v>
      </c>
      <c r="H30" s="19">
        <v>3.8685335063154755</v>
      </c>
      <c r="I30" s="19">
        <f t="shared" si="0"/>
        <v>106.16594810441619</v>
      </c>
      <c r="J30" s="26">
        <f t="shared" si="1"/>
        <v>8.1010901252435742E-3</v>
      </c>
      <c r="K30" s="12"/>
      <c r="L30" s="16"/>
    </row>
    <row r="31" spans="2:12" ht="15.75" customHeight="1">
      <c r="B31" s="4" t="s">
        <v>57</v>
      </c>
      <c r="C31" s="19">
        <v>0.48291629978931555</v>
      </c>
      <c r="D31" s="19">
        <v>0.64909294126131878</v>
      </c>
      <c r="E31" s="19">
        <v>0.55054125644730156</v>
      </c>
      <c r="F31" s="19">
        <v>0.2719276751180959</v>
      </c>
      <c r="G31" s="19">
        <v>1.8287122349206366</v>
      </c>
      <c r="H31" s="19">
        <v>1.4105485358319283</v>
      </c>
      <c r="I31" s="19">
        <f t="shared" si="0"/>
        <v>5.1937389433685972</v>
      </c>
      <c r="J31" s="26">
        <f t="shared" si="1"/>
        <v>3.9631301767149336E-4</v>
      </c>
      <c r="K31" s="12"/>
      <c r="L31" s="16"/>
    </row>
    <row r="32" spans="2:12" ht="15.75" customHeight="1">
      <c r="B32" s="4" t="s">
        <v>58</v>
      </c>
      <c r="C32" s="19">
        <v>1220.4196720145669</v>
      </c>
      <c r="D32" s="19">
        <v>1204.5080765416358</v>
      </c>
      <c r="E32" s="19">
        <v>714.7616680891781</v>
      </c>
      <c r="F32" s="19">
        <v>623.07875301353067</v>
      </c>
      <c r="G32" s="19">
        <v>1062.9397934953302</v>
      </c>
      <c r="H32" s="19">
        <v>116.16300224873986</v>
      </c>
      <c r="I32" s="19">
        <f t="shared" si="0"/>
        <v>4941.8709654029808</v>
      </c>
      <c r="J32" s="26">
        <f t="shared" si="1"/>
        <v>0.37709400041036978</v>
      </c>
      <c r="K32" s="12"/>
      <c r="L32" s="16"/>
    </row>
    <row r="33" spans="2:12" ht="15.75" customHeight="1">
      <c r="B33" s="5" t="s">
        <v>59</v>
      </c>
      <c r="C33" s="20">
        <v>1.918774772749348</v>
      </c>
      <c r="D33" s="20">
        <v>2.8104809789911185</v>
      </c>
      <c r="E33" s="20">
        <v>1.7127210247770823</v>
      </c>
      <c r="F33" s="20">
        <v>0.83048181860391446</v>
      </c>
      <c r="G33" s="20">
        <v>3.133774201054818</v>
      </c>
      <c r="H33" s="20">
        <v>1.2439772984640576</v>
      </c>
      <c r="I33" s="20">
        <f t="shared" si="0"/>
        <v>11.65021009464034</v>
      </c>
      <c r="J33" s="27">
        <f t="shared" si="1"/>
        <v>8.8897997559330376E-4</v>
      </c>
      <c r="K33" s="12"/>
      <c r="L33" s="16"/>
    </row>
    <row r="34" spans="2:12" ht="15.75" customHeight="1">
      <c r="B34" s="5" t="s">
        <v>60</v>
      </c>
      <c r="C34" s="20">
        <v>9.361184755826466</v>
      </c>
      <c r="D34" s="20">
        <v>8.7187958081393369</v>
      </c>
      <c r="E34" s="20">
        <v>3.4476271351125884</v>
      </c>
      <c r="F34" s="20">
        <v>4.9294540802946445</v>
      </c>
      <c r="G34" s="20">
        <v>4.2079076788804315</v>
      </c>
      <c r="H34" s="20">
        <v>13.799894308162555</v>
      </c>
      <c r="I34" s="20">
        <f t="shared" si="0"/>
        <v>44.464863766416023</v>
      </c>
      <c r="J34" s="27">
        <f t="shared" si="1"/>
        <v>3.3929322462616413E-3</v>
      </c>
      <c r="K34" s="12"/>
      <c r="L34" s="16"/>
    </row>
    <row r="35" spans="2:12" ht="15.75" customHeight="1">
      <c r="B35" s="5" t="s">
        <v>61</v>
      </c>
      <c r="C35" s="20">
        <v>2.0822321963402142</v>
      </c>
      <c r="D35" s="20">
        <v>9.0693427705919785</v>
      </c>
      <c r="E35" s="20">
        <v>1.7039850422040017</v>
      </c>
      <c r="F35" s="20">
        <v>11.738903595773401</v>
      </c>
      <c r="G35" s="20">
        <v>5.6343656014294297</v>
      </c>
      <c r="H35" s="20">
        <v>4.1451932161471943</v>
      </c>
      <c r="I35" s="20">
        <f t="shared" si="0"/>
        <v>34.37402242248622</v>
      </c>
      <c r="J35" s="27">
        <f t="shared" si="1"/>
        <v>2.6229413346153777E-3</v>
      </c>
      <c r="K35" s="12"/>
      <c r="L35" s="16"/>
    </row>
    <row r="36" spans="2:12" ht="15.75" customHeight="1">
      <c r="B36" s="4" t="s">
        <v>62</v>
      </c>
      <c r="C36" s="19">
        <v>27.367410833665048</v>
      </c>
      <c r="D36" s="19">
        <v>21.845262515638492</v>
      </c>
      <c r="E36" s="19">
        <v>9.8068743853112554</v>
      </c>
      <c r="F36" s="19">
        <v>17.630526039655834</v>
      </c>
      <c r="G36" s="19">
        <v>13.696684253015947</v>
      </c>
      <c r="H36" s="19">
        <v>20.881441053864808</v>
      </c>
      <c r="I36" s="19">
        <f t="shared" si="0"/>
        <v>111.22819908115137</v>
      </c>
      <c r="J36" s="26">
        <f t="shared" si="1"/>
        <v>8.4873698329215978E-3</v>
      </c>
      <c r="K36" s="12"/>
      <c r="L36" s="16"/>
    </row>
    <row r="37" spans="2:12" ht="15.75" customHeight="1">
      <c r="B37" s="4" t="s">
        <v>63</v>
      </c>
      <c r="C37" s="19">
        <v>3.0175280273969092</v>
      </c>
      <c r="D37" s="19">
        <v>4.1196060164600006</v>
      </c>
      <c r="E37" s="19">
        <v>1.9442299410064421</v>
      </c>
      <c r="F37" s="19">
        <v>1.6930971304798235</v>
      </c>
      <c r="G37" s="19">
        <v>2.9135109050641859</v>
      </c>
      <c r="H37" s="19">
        <v>1.441208120149494</v>
      </c>
      <c r="I37" s="19">
        <f t="shared" si="0"/>
        <v>15.129180140556855</v>
      </c>
      <c r="J37" s="26">
        <f t="shared" si="1"/>
        <v>1.1544459784709263E-3</v>
      </c>
      <c r="K37" s="12"/>
      <c r="L37" s="16"/>
    </row>
    <row r="38" spans="2:12" ht="15.75" customHeight="1">
      <c r="B38" s="4" t="s">
        <v>64</v>
      </c>
      <c r="C38" s="19">
        <v>1.3430227215284374</v>
      </c>
      <c r="D38" s="19">
        <v>2.4966821969634418</v>
      </c>
      <c r="E38" s="19">
        <v>1.5552702029733638</v>
      </c>
      <c r="F38" s="19">
        <v>0.72654782312177313</v>
      </c>
      <c r="G38" s="19">
        <v>2.2807630145822029</v>
      </c>
      <c r="H38" s="19">
        <v>3.7609000781278756</v>
      </c>
      <c r="I38" s="19">
        <f t="shared" si="0"/>
        <v>12.163186037297095</v>
      </c>
      <c r="J38" s="26">
        <f t="shared" si="1"/>
        <v>9.2812307578449672E-4</v>
      </c>
      <c r="K38" s="12"/>
      <c r="L38" s="16"/>
    </row>
    <row r="39" spans="2:12" ht="15.75" customHeight="1">
      <c r="B39" s="5" t="s">
        <v>65</v>
      </c>
      <c r="C39" s="20">
        <v>19.110143991325234</v>
      </c>
      <c r="D39" s="20">
        <v>19.335052724478</v>
      </c>
      <c r="E39" s="20">
        <v>8.2033862290590367</v>
      </c>
      <c r="F39" s="20">
        <v>15.801462514717464</v>
      </c>
      <c r="G39" s="20">
        <v>8.2600971244926367</v>
      </c>
      <c r="H39" s="20">
        <v>8.6017818367904564</v>
      </c>
      <c r="I39" s="20">
        <f t="shared" si="0"/>
        <v>79.311924420862823</v>
      </c>
      <c r="J39" s="27">
        <f t="shared" si="1"/>
        <v>6.0519691973926794E-3</v>
      </c>
      <c r="K39" s="12"/>
      <c r="L39" s="16"/>
    </row>
    <row r="40" spans="2:12" ht="15.75" customHeight="1">
      <c r="B40" s="5" t="s">
        <v>66</v>
      </c>
      <c r="C40" s="20">
        <v>0.59276059734084585</v>
      </c>
      <c r="D40" s="20">
        <v>0.85252609437221816</v>
      </c>
      <c r="E40" s="20">
        <v>0.45412324483818145</v>
      </c>
      <c r="F40" s="20">
        <v>0.4169307340733559</v>
      </c>
      <c r="G40" s="20">
        <v>1.215889984523951</v>
      </c>
      <c r="H40" s="20">
        <v>1.4678485323913462</v>
      </c>
      <c r="I40" s="20">
        <f t="shared" si="0"/>
        <v>5.0000791875398987</v>
      </c>
      <c r="J40" s="27">
        <f t="shared" si="1"/>
        <v>3.8153563223282188E-4</v>
      </c>
      <c r="K40" s="12"/>
      <c r="L40" s="16"/>
    </row>
    <row r="41" spans="2:12" ht="15.75" customHeight="1">
      <c r="B41" s="5" t="s">
        <v>67</v>
      </c>
      <c r="C41" s="20">
        <v>9.9924818646871429</v>
      </c>
      <c r="D41" s="20">
        <v>10.40128814559613</v>
      </c>
      <c r="E41" s="20">
        <v>5.0642354792596658</v>
      </c>
      <c r="F41" s="20">
        <v>5.3208495041687591</v>
      </c>
      <c r="G41" s="20">
        <v>6.5012421551344373</v>
      </c>
      <c r="H41" s="20">
        <v>5.5134500138124301</v>
      </c>
      <c r="I41" s="20">
        <f t="shared" si="0"/>
        <v>42.793547162658562</v>
      </c>
      <c r="J41" s="27">
        <f t="shared" si="1"/>
        <v>3.2654008986252141E-3</v>
      </c>
      <c r="K41" s="12"/>
      <c r="L41" s="16"/>
    </row>
    <row r="42" spans="2:12" ht="15.75" customHeight="1">
      <c r="B42" s="4" t="s">
        <v>68</v>
      </c>
      <c r="C42" s="19">
        <v>0</v>
      </c>
      <c r="D42" s="19">
        <v>0.57835685199189235</v>
      </c>
      <c r="E42" s="19">
        <v>0.12285245755866915</v>
      </c>
      <c r="F42" s="19">
        <v>0</v>
      </c>
      <c r="G42" s="19">
        <v>0.59293380514976857</v>
      </c>
      <c r="H42" s="19">
        <v>1.0282649838504667</v>
      </c>
      <c r="I42" s="19">
        <f t="shared" si="0"/>
        <v>2.3224080985507971</v>
      </c>
      <c r="J42" s="26">
        <f t="shared" si="1"/>
        <v>1.7721348181670842E-4</v>
      </c>
      <c r="K42" s="12"/>
      <c r="L42" s="16"/>
    </row>
    <row r="43" spans="2:12" ht="15.75" customHeight="1">
      <c r="B43" s="4" t="s">
        <v>69</v>
      </c>
      <c r="C43" s="19">
        <v>33.053906545902898</v>
      </c>
      <c r="D43" s="19">
        <v>17.296829855387383</v>
      </c>
      <c r="E43" s="19">
        <v>9.8940282860070941</v>
      </c>
      <c r="F43" s="19">
        <v>8.6262277851066784</v>
      </c>
      <c r="G43" s="19">
        <v>8.159372456946052</v>
      </c>
      <c r="H43" s="19">
        <v>6.9446470461833343</v>
      </c>
      <c r="I43" s="19">
        <f t="shared" si="0"/>
        <v>83.975011975533434</v>
      </c>
      <c r="J43" s="26">
        <f t="shared" si="1"/>
        <v>6.4077903737376112E-3</v>
      </c>
      <c r="K43" s="12"/>
      <c r="L43" s="16"/>
    </row>
    <row r="44" spans="2:12" ht="15.75" customHeight="1">
      <c r="B44" s="4" t="s">
        <v>70</v>
      </c>
      <c r="C44" s="19">
        <v>21.918034717613519</v>
      </c>
      <c r="D44" s="19">
        <v>8.7756409179225816</v>
      </c>
      <c r="E44" s="19">
        <v>5.729219357858506</v>
      </c>
      <c r="F44" s="19">
        <v>4.911328173685523</v>
      </c>
      <c r="G44" s="19">
        <v>3.3155947604069929</v>
      </c>
      <c r="H44" s="19">
        <v>4.2368102436130766</v>
      </c>
      <c r="I44" s="19">
        <f t="shared" si="0"/>
        <v>48.886628171100206</v>
      </c>
      <c r="J44" s="26">
        <f t="shared" si="1"/>
        <v>3.7303390381240361E-3</v>
      </c>
      <c r="K44" s="12"/>
      <c r="L44" s="16"/>
    </row>
    <row r="45" spans="2:12" ht="15.75" customHeight="1">
      <c r="B45" s="5" t="s">
        <v>71</v>
      </c>
      <c r="C45" s="20">
        <v>1.1063373333028752</v>
      </c>
      <c r="D45" s="20">
        <v>2.7069850967985016</v>
      </c>
      <c r="E45" s="20">
        <v>2.3265650652503074</v>
      </c>
      <c r="F45" s="20">
        <v>0.83975097208758132</v>
      </c>
      <c r="G45" s="20">
        <v>3.6581849938054529</v>
      </c>
      <c r="H45" s="20">
        <v>4.9947155698605048</v>
      </c>
      <c r="I45" s="20">
        <f t="shared" si="0"/>
        <v>15.632539031105225</v>
      </c>
      <c r="J45" s="27">
        <f t="shared" si="1"/>
        <v>1.1928552406730065E-3</v>
      </c>
      <c r="K45" s="12"/>
      <c r="L45" s="16"/>
    </row>
    <row r="46" spans="2:12" ht="15.75" customHeight="1">
      <c r="B46" s="5" t="s">
        <v>72</v>
      </c>
      <c r="C46" s="20">
        <v>0.19241720103487714</v>
      </c>
      <c r="D46" s="20">
        <v>0.52232872581953038</v>
      </c>
      <c r="E46" s="20">
        <v>0.36144191372693929</v>
      </c>
      <c r="F46" s="20">
        <v>0.22268241371701025</v>
      </c>
      <c r="G46" s="20">
        <v>1.1690604110620504</v>
      </c>
      <c r="H46" s="20">
        <v>1.1988922357047447</v>
      </c>
      <c r="I46" s="20">
        <f t="shared" si="0"/>
        <v>3.6668229010651521</v>
      </c>
      <c r="J46" s="27">
        <f t="shared" si="1"/>
        <v>2.7980028742945168E-4</v>
      </c>
      <c r="K46" s="12"/>
      <c r="L46" s="16"/>
    </row>
    <row r="47" spans="2:12" ht="15.75" customHeight="1">
      <c r="B47" s="5" t="s">
        <v>73</v>
      </c>
      <c r="C47" s="20">
        <v>8.7235061611256963</v>
      </c>
      <c r="D47" s="20">
        <v>14.721522501912004</v>
      </c>
      <c r="E47" s="20">
        <v>5.6359768529746654</v>
      </c>
      <c r="F47" s="20">
        <v>11.60463140809223</v>
      </c>
      <c r="G47" s="20">
        <v>7.633964400573122</v>
      </c>
      <c r="H47" s="20">
        <v>2.9002379191447125</v>
      </c>
      <c r="I47" s="20">
        <f t="shared" si="0"/>
        <v>51.219839243822427</v>
      </c>
      <c r="J47" s="27">
        <f t="shared" si="1"/>
        <v>3.908376850801496E-3</v>
      </c>
      <c r="K47" s="12"/>
      <c r="L47" s="16"/>
    </row>
    <row r="48" spans="2:12" ht="15.75" customHeight="1">
      <c r="B48" s="4" t="s">
        <v>74</v>
      </c>
      <c r="C48" s="19">
        <v>5.5512987627436692</v>
      </c>
      <c r="D48" s="19">
        <v>9.1044231982643655</v>
      </c>
      <c r="E48" s="19">
        <v>5.4717274571445333</v>
      </c>
      <c r="F48" s="19">
        <v>10.980252112149623</v>
      </c>
      <c r="G48" s="19">
        <v>8.7439814651797683</v>
      </c>
      <c r="H48" s="19">
        <v>2.6694905516578915</v>
      </c>
      <c r="I48" s="19">
        <f t="shared" si="0"/>
        <v>42.521173547139846</v>
      </c>
      <c r="J48" s="26">
        <f t="shared" si="1"/>
        <v>3.2446171798674313E-3</v>
      </c>
      <c r="K48" s="12"/>
      <c r="L48" s="16"/>
    </row>
    <row r="49" spans="2:12" ht="15.75" customHeight="1">
      <c r="B49" s="4" t="s">
        <v>75</v>
      </c>
      <c r="C49" s="19">
        <v>8.8179512896725889</v>
      </c>
      <c r="D49" s="19">
        <v>8.1583844013228308</v>
      </c>
      <c r="E49" s="19">
        <v>4.9843061384794956</v>
      </c>
      <c r="F49" s="19">
        <v>4.8979168659760095</v>
      </c>
      <c r="G49" s="19">
        <v>5.4112196697239812</v>
      </c>
      <c r="H49" s="19">
        <v>1.7313186591945993</v>
      </c>
      <c r="I49" s="19">
        <f t="shared" si="0"/>
        <v>34.001097024369507</v>
      </c>
      <c r="J49" s="26">
        <f t="shared" si="1"/>
        <v>2.5944849197848474E-3</v>
      </c>
      <c r="K49" s="12"/>
      <c r="L49" s="16"/>
    </row>
    <row r="50" spans="2:12" ht="15.75" customHeight="1">
      <c r="B50" s="4" t="s">
        <v>76</v>
      </c>
      <c r="C50" s="19">
        <v>0.20746456364965532</v>
      </c>
      <c r="D50" s="19">
        <v>0.96461280895188184</v>
      </c>
      <c r="E50" s="19">
        <v>0.25035624344145585</v>
      </c>
      <c r="F50" s="19">
        <v>0.14596867311034503</v>
      </c>
      <c r="G50" s="19">
        <v>1.507573116398369</v>
      </c>
      <c r="H50" s="19">
        <v>1.7956656041267678</v>
      </c>
      <c r="I50" s="19">
        <f t="shared" si="0"/>
        <v>4.8716410096784752</v>
      </c>
      <c r="J50" s="26">
        <f t="shared" si="1"/>
        <v>3.7173503917115475E-4</v>
      </c>
      <c r="K50" s="12"/>
      <c r="L50" s="16"/>
    </row>
    <row r="51" spans="2:12" ht="15.75" customHeight="1">
      <c r="B51" s="5" t="s">
        <v>77</v>
      </c>
      <c r="C51" s="20">
        <v>5.8529496278189486</v>
      </c>
      <c r="D51" s="20">
        <v>8.0913431607413369</v>
      </c>
      <c r="E51" s="20">
        <v>3.9544420503003086</v>
      </c>
      <c r="F51" s="20">
        <v>7.5805443970728694</v>
      </c>
      <c r="G51" s="20">
        <v>6.150578619497356</v>
      </c>
      <c r="H51" s="20">
        <v>2.7080578570344227</v>
      </c>
      <c r="I51" s="20">
        <f t="shared" si="0"/>
        <v>34.337915712465247</v>
      </c>
      <c r="J51" s="27">
        <f t="shared" si="1"/>
        <v>2.6201861789630376E-3</v>
      </c>
      <c r="K51" s="12"/>
      <c r="L51" s="16"/>
    </row>
    <row r="52" spans="2:12" ht="15.75" customHeight="1">
      <c r="B52" s="5" t="s">
        <v>78</v>
      </c>
      <c r="C52" s="20">
        <v>1.4483102513859369</v>
      </c>
      <c r="D52" s="20">
        <v>3.8308985075290645</v>
      </c>
      <c r="E52" s="20">
        <v>1.4985997924880596</v>
      </c>
      <c r="F52" s="20">
        <v>2.3964273465591837</v>
      </c>
      <c r="G52" s="20">
        <v>4.0074900647579614</v>
      </c>
      <c r="H52" s="20">
        <v>3.7887395433723157</v>
      </c>
      <c r="I52" s="20">
        <f t="shared" si="0"/>
        <v>16.970465506092523</v>
      </c>
      <c r="J52" s="27">
        <f t="shared" si="1"/>
        <v>1.294946948497831E-3</v>
      </c>
      <c r="K52" s="12"/>
      <c r="L52" s="16"/>
    </row>
    <row r="53" spans="2:12" ht="15.75" customHeight="1">
      <c r="B53" s="5" t="s">
        <v>79</v>
      </c>
      <c r="C53" s="20">
        <v>12.338086458170912</v>
      </c>
      <c r="D53" s="20">
        <v>14.539379288880468</v>
      </c>
      <c r="E53" s="20">
        <v>8.6628574960799725</v>
      </c>
      <c r="F53" s="20">
        <v>11.47070544249148</v>
      </c>
      <c r="G53" s="20">
        <v>9.6738850346735763</v>
      </c>
      <c r="H53" s="20">
        <v>8.1708361589022989</v>
      </c>
      <c r="I53" s="20">
        <f t="shared" si="0"/>
        <v>64.855749879198711</v>
      </c>
      <c r="J53" s="27">
        <f t="shared" si="1"/>
        <v>4.9488775289314134E-3</v>
      </c>
      <c r="K53" s="12"/>
      <c r="L53" s="16"/>
    </row>
    <row r="54" spans="2:12" ht="15.75" customHeight="1">
      <c r="B54" s="4" t="s">
        <v>80</v>
      </c>
      <c r="C54" s="19">
        <v>5.170241643460348</v>
      </c>
      <c r="D54" s="19">
        <v>9.7264948908687714</v>
      </c>
      <c r="E54" s="19">
        <v>3.2363483118534035</v>
      </c>
      <c r="F54" s="19">
        <v>5.3171555252657763</v>
      </c>
      <c r="G54" s="19">
        <v>7.2236284270230859</v>
      </c>
      <c r="H54" s="19">
        <v>6.5663491731769552</v>
      </c>
      <c r="I54" s="19">
        <f t="shared" si="0"/>
        <v>37.240217971648342</v>
      </c>
      <c r="J54" s="26">
        <f t="shared" si="1"/>
        <v>2.8416490170212064E-3</v>
      </c>
      <c r="K54" s="12"/>
      <c r="L54" s="16"/>
    </row>
    <row r="55" spans="2:12" ht="15.75" customHeight="1">
      <c r="B55" s="4" t="s">
        <v>81</v>
      </c>
      <c r="C55" s="19">
        <v>7.5445653391184502</v>
      </c>
      <c r="D55" s="19">
        <v>10.293696222048435</v>
      </c>
      <c r="E55" s="19">
        <v>5.9902237042841753</v>
      </c>
      <c r="F55" s="19">
        <v>10.194011298203884</v>
      </c>
      <c r="G55" s="19">
        <v>7.4809274789225118</v>
      </c>
      <c r="H55" s="19">
        <v>3.917781761483214</v>
      </c>
      <c r="I55" s="19">
        <f t="shared" si="0"/>
        <v>45.421205804060669</v>
      </c>
      <c r="J55" s="26">
        <f t="shared" si="1"/>
        <v>3.4659068033192266E-3</v>
      </c>
      <c r="K55" s="12"/>
      <c r="L55" s="16"/>
    </row>
    <row r="56" spans="2:12" ht="15.75" customHeight="1">
      <c r="B56" s="4" t="s">
        <v>82</v>
      </c>
      <c r="C56" s="19">
        <v>1.1147383758687142</v>
      </c>
      <c r="D56" s="19">
        <v>1.9700861447651767</v>
      </c>
      <c r="E56" s="19">
        <v>0.83506918837236543</v>
      </c>
      <c r="F56" s="19">
        <v>0.53060497821919239</v>
      </c>
      <c r="G56" s="19">
        <v>1.3331682743351214</v>
      </c>
      <c r="H56" s="19">
        <v>1.6959867873390171</v>
      </c>
      <c r="I56" s="19">
        <f t="shared" si="0"/>
        <v>7.4796537488995867</v>
      </c>
      <c r="J56" s="26">
        <f t="shared" si="1"/>
        <v>5.7074184526527123E-4</v>
      </c>
      <c r="K56" s="12"/>
      <c r="L56" s="16"/>
    </row>
    <row r="57" spans="2:12" ht="15.75" customHeight="1">
      <c r="B57" s="5" t="s">
        <v>83</v>
      </c>
      <c r="C57" s="20">
        <v>5.8487543300904443</v>
      </c>
      <c r="D57" s="20">
        <v>10.503593753065099</v>
      </c>
      <c r="E57" s="20">
        <v>5.1776556317532636</v>
      </c>
      <c r="F57" s="20">
        <v>3.8856676443669707</v>
      </c>
      <c r="G57" s="20">
        <v>6.5847478866834557</v>
      </c>
      <c r="H57" s="20">
        <v>2.1555154773056238</v>
      </c>
      <c r="I57" s="20">
        <f t="shared" si="0"/>
        <v>34.155934723264863</v>
      </c>
      <c r="J57" s="27">
        <f t="shared" si="1"/>
        <v>2.6062999525324751E-3</v>
      </c>
      <c r="K57" s="12"/>
      <c r="L57" s="16"/>
    </row>
    <row r="58" spans="2:12" ht="15.75" customHeight="1">
      <c r="B58" s="5" t="s">
        <v>84</v>
      </c>
      <c r="C58" s="20">
        <v>8.754940597473869</v>
      </c>
      <c r="D58" s="20">
        <v>10.808986618976983</v>
      </c>
      <c r="E58" s="20">
        <v>4.7473539927678621</v>
      </c>
      <c r="F58" s="20">
        <v>9.5415092007975666</v>
      </c>
      <c r="G58" s="20">
        <v>6.8311156117607066</v>
      </c>
      <c r="H58" s="20">
        <v>1.6670621456341344</v>
      </c>
      <c r="I58" s="20">
        <f t="shared" si="0"/>
        <v>42.350968167411125</v>
      </c>
      <c r="J58" s="27">
        <f t="shared" si="1"/>
        <v>3.2316295021270359E-3</v>
      </c>
      <c r="K58" s="12"/>
      <c r="L58" s="16"/>
    </row>
    <row r="59" spans="2:12" ht="15.75" customHeight="1">
      <c r="B59" s="5" t="s">
        <v>85</v>
      </c>
      <c r="C59" s="20">
        <v>0.26674172033016708</v>
      </c>
      <c r="D59" s="20">
        <v>0.55535911293640683</v>
      </c>
      <c r="E59" s="20">
        <v>0.25690453945263658</v>
      </c>
      <c r="F59" s="20">
        <v>0.18759737224067494</v>
      </c>
      <c r="G59" s="20">
        <v>0.12664534774929279</v>
      </c>
      <c r="H59" s="20">
        <v>1.3138472556902685</v>
      </c>
      <c r="I59" s="20">
        <f t="shared" si="0"/>
        <v>2.7070953483994469</v>
      </c>
      <c r="J59" s="27">
        <f t="shared" si="1"/>
        <v>2.0656739554044762E-4</v>
      </c>
      <c r="K59" s="12"/>
      <c r="L59" s="16"/>
    </row>
    <row r="60" spans="2:12" ht="15.75" customHeight="1">
      <c r="B60" s="4" t="s">
        <v>86</v>
      </c>
      <c r="C60" s="19">
        <v>197.15778286640978</v>
      </c>
      <c r="D60" s="19">
        <v>167.84701582887755</v>
      </c>
      <c r="E60" s="19">
        <v>84.719257241537903</v>
      </c>
      <c r="F60" s="19">
        <v>114.26583041538284</v>
      </c>
      <c r="G60" s="19">
        <v>79.869827686114974</v>
      </c>
      <c r="H60" s="19">
        <v>13.089599424462012</v>
      </c>
      <c r="I60" s="19">
        <f t="shared" si="0"/>
        <v>656.94931346278497</v>
      </c>
      <c r="J60" s="26">
        <f t="shared" si="1"/>
        <v>5.0129120411043865E-2</v>
      </c>
      <c r="K60" s="12"/>
      <c r="L60" s="16"/>
    </row>
    <row r="61" spans="2:12" ht="15.75" customHeight="1">
      <c r="B61" s="4" t="s">
        <v>87</v>
      </c>
      <c r="C61" s="19">
        <v>21.135248654215623</v>
      </c>
      <c r="D61" s="19">
        <v>23.202868580834192</v>
      </c>
      <c r="E61" s="19">
        <v>11.061669202055869</v>
      </c>
      <c r="F61" s="19">
        <v>16.566795475098854</v>
      </c>
      <c r="G61" s="19">
        <v>13.078828776070813</v>
      </c>
      <c r="H61" s="19">
        <v>29.456816930117832</v>
      </c>
      <c r="I61" s="19">
        <f t="shared" si="0"/>
        <v>114.50222761839316</v>
      </c>
      <c r="J61" s="26">
        <f t="shared" si="1"/>
        <v>8.7371975858535362E-3</v>
      </c>
      <c r="K61" s="12"/>
      <c r="L61" s="16"/>
    </row>
    <row r="62" spans="2:12" ht="15.75" customHeight="1">
      <c r="B62" s="4" t="s">
        <v>88</v>
      </c>
      <c r="C62" s="19">
        <v>18.803841812221012</v>
      </c>
      <c r="D62" s="19">
        <v>11.390038800435711</v>
      </c>
      <c r="E62" s="19">
        <v>5.7579293871786561</v>
      </c>
      <c r="F62" s="19">
        <v>8.1548594826798713</v>
      </c>
      <c r="G62" s="19">
        <v>7.2286510002133735</v>
      </c>
      <c r="H62" s="19">
        <v>1.3242502127462397</v>
      </c>
      <c r="I62" s="19">
        <f t="shared" si="0"/>
        <v>52.659570695474862</v>
      </c>
      <c r="J62" s="26">
        <f t="shared" si="1"/>
        <v>4.0182368808227313E-3</v>
      </c>
      <c r="K62" s="12"/>
      <c r="L62" s="16"/>
    </row>
    <row r="63" spans="2:12" ht="15.75" customHeight="1">
      <c r="B63" s="5" t="s">
        <v>89</v>
      </c>
      <c r="C63" s="20">
        <v>15.780037161838893</v>
      </c>
      <c r="D63" s="20">
        <v>20.375233609287001</v>
      </c>
      <c r="E63" s="20">
        <v>15.107898287718493</v>
      </c>
      <c r="F63" s="20">
        <v>12.783501270776677</v>
      </c>
      <c r="G63" s="20">
        <v>13.349918384518681</v>
      </c>
      <c r="H63" s="20">
        <v>18.550957618863137</v>
      </c>
      <c r="I63" s="20">
        <f t="shared" si="0"/>
        <v>95.947546333002876</v>
      </c>
      <c r="J63" s="27">
        <f t="shared" si="1"/>
        <v>7.3213655980839624E-3</v>
      </c>
      <c r="K63" s="12"/>
      <c r="L63" s="16"/>
    </row>
    <row r="64" spans="2:12" ht="15.75" customHeight="1">
      <c r="B64" s="5" t="s">
        <v>90</v>
      </c>
      <c r="C64" s="20">
        <v>2.1700499402229236</v>
      </c>
      <c r="D64" s="20">
        <v>3.1033934439625899</v>
      </c>
      <c r="E64" s="20">
        <v>1.6729252082276935</v>
      </c>
      <c r="F64" s="20">
        <v>1.3989391171174952</v>
      </c>
      <c r="G64" s="20">
        <v>2.6140199180586521</v>
      </c>
      <c r="H64" s="20">
        <v>0.79401758734771166</v>
      </c>
      <c r="I64" s="20">
        <f t="shared" si="0"/>
        <v>11.753345214937067</v>
      </c>
      <c r="J64" s="27">
        <f t="shared" si="1"/>
        <v>8.9684979562053031E-4</v>
      </c>
      <c r="K64" s="12"/>
      <c r="L64" s="16"/>
    </row>
    <row r="65" spans="2:12" ht="15.75" customHeight="1">
      <c r="B65" s="5" t="s">
        <v>91</v>
      </c>
      <c r="C65" s="20">
        <v>8.408582374870452</v>
      </c>
      <c r="D65" s="20">
        <v>13.417597116358705</v>
      </c>
      <c r="E65" s="20">
        <v>5.6135708802578481</v>
      </c>
      <c r="F65" s="20">
        <v>6.962510176113188</v>
      </c>
      <c r="G65" s="20">
        <v>8.1182105297506979</v>
      </c>
      <c r="H65" s="20">
        <v>5.8442010811631224</v>
      </c>
      <c r="I65" s="20">
        <f t="shared" si="0"/>
        <v>48.364672158514011</v>
      </c>
      <c r="J65" s="27">
        <f t="shared" si="1"/>
        <v>3.6905107054536132E-3</v>
      </c>
      <c r="K65" s="12"/>
      <c r="L65" s="16"/>
    </row>
    <row r="66" spans="2:12" ht="15.75" customHeight="1">
      <c r="B66" s="4" t="s">
        <v>92</v>
      </c>
      <c r="C66" s="19">
        <v>5.2260438305662014</v>
      </c>
      <c r="D66" s="19">
        <v>5.1495568926902857</v>
      </c>
      <c r="E66" s="19">
        <v>2.5511960572394168</v>
      </c>
      <c r="F66" s="19">
        <v>3.2873347012373464</v>
      </c>
      <c r="G66" s="19">
        <v>3.1480023568303062</v>
      </c>
      <c r="H66" s="19">
        <v>4.1693584882524197</v>
      </c>
      <c r="I66" s="19">
        <f t="shared" si="0"/>
        <v>23.531492326815975</v>
      </c>
      <c r="J66" s="26">
        <f t="shared" si="1"/>
        <v>1.7955921227541334E-3</v>
      </c>
      <c r="K66" s="12"/>
      <c r="L66" s="16"/>
    </row>
    <row r="67" spans="2:12" ht="15.75" customHeight="1">
      <c r="B67" s="4" t="s">
        <v>93</v>
      </c>
      <c r="C67" s="19">
        <v>188.54843800938198</v>
      </c>
      <c r="D67" s="19">
        <v>298.95805960546465</v>
      </c>
      <c r="E67" s="19">
        <v>330.91147734024514</v>
      </c>
      <c r="F67" s="19">
        <v>152.52418493209004</v>
      </c>
      <c r="G67" s="19">
        <v>93.207846650416201</v>
      </c>
      <c r="H67" s="19">
        <v>40.202850514471727</v>
      </c>
      <c r="I67" s="19">
        <f t="shared" si="0"/>
        <v>1104.3528570520698</v>
      </c>
      <c r="J67" s="26">
        <f t="shared" si="1"/>
        <v>8.4268658499145499E-2</v>
      </c>
      <c r="K67" s="12"/>
      <c r="L67" s="16"/>
    </row>
    <row r="68" spans="2:12" ht="15.75" customHeight="1">
      <c r="B68" s="4" t="s">
        <v>94</v>
      </c>
      <c r="C68" s="19">
        <v>0.23710497023395649</v>
      </c>
      <c r="D68" s="19">
        <v>0.4822033606965857</v>
      </c>
      <c r="E68" s="19">
        <v>0.16967014390039944</v>
      </c>
      <c r="F68" s="19">
        <v>0.16672937744467195</v>
      </c>
      <c r="G68" s="19">
        <v>0.58531594729376124</v>
      </c>
      <c r="H68" s="19">
        <v>0.54159013582248072</v>
      </c>
      <c r="I68" s="19">
        <f t="shared" si="0"/>
        <v>2.1826139353918554</v>
      </c>
      <c r="J68" s="26">
        <f t="shared" si="1"/>
        <v>1.6654635987267631E-4</v>
      </c>
      <c r="K68" s="12"/>
      <c r="L68" s="16"/>
    </row>
    <row r="69" spans="2:12" ht="15.75" customHeight="1">
      <c r="B69" s="5" t="s">
        <v>95</v>
      </c>
      <c r="C69" s="20">
        <v>8.1442814909296111</v>
      </c>
      <c r="D69" s="20">
        <v>9.6580749098880823</v>
      </c>
      <c r="E69" s="20">
        <v>6.2187273363884161</v>
      </c>
      <c r="F69" s="20">
        <v>6.7401511532995837</v>
      </c>
      <c r="G69" s="20">
        <v>4.6776905864647249</v>
      </c>
      <c r="H69" s="20">
        <v>2.2949874469529981</v>
      </c>
      <c r="I69" s="20">
        <f t="shared" si="0"/>
        <v>37.733912923923413</v>
      </c>
      <c r="J69" s="27">
        <f t="shared" si="1"/>
        <v>2.8793208635423209E-3</v>
      </c>
      <c r="K69" s="12"/>
      <c r="L69" s="16"/>
    </row>
    <row r="70" spans="2:12" ht="15.75" customHeight="1">
      <c r="B70" s="5" t="s">
        <v>96</v>
      </c>
      <c r="C70" s="20">
        <v>0.80362386667069952</v>
      </c>
      <c r="D70" s="20">
        <v>1.6178391232458975</v>
      </c>
      <c r="E70" s="20">
        <v>0.99544695453977905</v>
      </c>
      <c r="F70" s="20">
        <v>1.4624106743154646</v>
      </c>
      <c r="G70" s="20">
        <v>3.4884420043205262</v>
      </c>
      <c r="H70" s="20">
        <v>2.5022829453780324</v>
      </c>
      <c r="I70" s="20">
        <f t="shared" si="0"/>
        <v>10.870045568470401</v>
      </c>
      <c r="J70" s="27">
        <f t="shared" si="1"/>
        <v>8.294488052711153E-4</v>
      </c>
      <c r="K70" s="12"/>
      <c r="L70" s="16"/>
    </row>
    <row r="71" spans="2:12" ht="15.75" customHeight="1">
      <c r="B71" s="5" t="s">
        <v>97</v>
      </c>
      <c r="C71" s="20">
        <v>14.407724011871968</v>
      </c>
      <c r="D71" s="20">
        <v>29.03490767353729</v>
      </c>
      <c r="E71" s="20">
        <v>9.7831716158993647</v>
      </c>
      <c r="F71" s="20">
        <v>11.597492591424221</v>
      </c>
      <c r="G71" s="20">
        <v>15.595083422746661</v>
      </c>
      <c r="H71" s="20">
        <v>5.7694980695158655</v>
      </c>
      <c r="I71" s="20">
        <f t="shared" ref="I71:I88" si="2">SUM(C71:H71)</f>
        <v>86.187877384995375</v>
      </c>
      <c r="J71" s="27">
        <f t="shared" ref="J71:J88" si="3">I71/I$93</f>
        <v>6.576645100108575E-3</v>
      </c>
      <c r="K71" s="12"/>
      <c r="L71" s="16"/>
    </row>
    <row r="72" spans="2:12" ht="15.75" customHeight="1">
      <c r="B72" s="4" t="s">
        <v>98</v>
      </c>
      <c r="C72" s="19">
        <v>2.6036710346413026</v>
      </c>
      <c r="D72" s="19">
        <v>3.5076189151989561</v>
      </c>
      <c r="E72" s="19">
        <v>1.8184458777447736</v>
      </c>
      <c r="F72" s="19">
        <v>1.6508560632976228</v>
      </c>
      <c r="G72" s="19">
        <v>1.1091698786152675</v>
      </c>
      <c r="H72" s="19">
        <v>0.58386512743885743</v>
      </c>
      <c r="I72" s="19">
        <f t="shared" si="2"/>
        <v>11.273626896936779</v>
      </c>
      <c r="J72" s="26">
        <f t="shared" si="3"/>
        <v>8.6024444900761833E-4</v>
      </c>
      <c r="K72" s="12"/>
      <c r="L72" s="16"/>
    </row>
    <row r="73" spans="2:12" ht="15.75" customHeight="1">
      <c r="B73" s="4" t="s">
        <v>99</v>
      </c>
      <c r="C73" s="19">
        <v>12.835604681972256</v>
      </c>
      <c r="D73" s="19">
        <v>7.0814596685588178</v>
      </c>
      <c r="E73" s="19">
        <v>4.3043042102511233</v>
      </c>
      <c r="F73" s="19">
        <v>5.2082513208116481</v>
      </c>
      <c r="G73" s="19">
        <v>6.3233771223099122</v>
      </c>
      <c r="H73" s="19">
        <v>3.6410349695898554</v>
      </c>
      <c r="I73" s="19">
        <f t="shared" si="2"/>
        <v>39.394031973493611</v>
      </c>
      <c r="J73" s="26">
        <f t="shared" si="3"/>
        <v>3.0059977715276832E-3</v>
      </c>
      <c r="K73" s="12"/>
      <c r="L73" s="16"/>
    </row>
    <row r="74" spans="2:12" ht="15.75" customHeight="1">
      <c r="B74" s="4" t="s">
        <v>100</v>
      </c>
      <c r="C74" s="19">
        <v>153.14211626916006</v>
      </c>
      <c r="D74" s="19">
        <v>128.82494964062059</v>
      </c>
      <c r="E74" s="19">
        <v>74.272016961083423</v>
      </c>
      <c r="F74" s="19">
        <v>83.472932016402723</v>
      </c>
      <c r="G74" s="19">
        <v>49.91372742250114</v>
      </c>
      <c r="H74" s="19">
        <v>58.069748395358545</v>
      </c>
      <c r="I74" s="19">
        <f t="shared" si="2"/>
        <v>547.69549070512653</v>
      </c>
      <c r="J74" s="26">
        <f t="shared" si="3"/>
        <v>4.1792407175867075E-2</v>
      </c>
      <c r="K74" s="12"/>
      <c r="L74" s="16"/>
    </row>
    <row r="75" spans="2:12" ht="15.75" customHeight="1">
      <c r="B75" s="5" t="s">
        <v>101</v>
      </c>
      <c r="C75" s="20">
        <v>49.92191397901022</v>
      </c>
      <c r="D75" s="20">
        <v>55.107439560604213</v>
      </c>
      <c r="E75" s="20">
        <v>82.012636301883191</v>
      </c>
      <c r="F75" s="20">
        <v>42.723670650481075</v>
      </c>
      <c r="G75" s="20">
        <v>31.253574930565954</v>
      </c>
      <c r="H75" s="20">
        <v>9.224080297203324</v>
      </c>
      <c r="I75" s="20">
        <f t="shared" si="2"/>
        <v>270.24331571974801</v>
      </c>
      <c r="J75" s="27">
        <f t="shared" si="3"/>
        <v>2.0621164276111856E-2</v>
      </c>
      <c r="K75" s="12"/>
      <c r="L75" s="16"/>
    </row>
    <row r="76" spans="2:12" ht="15.75" customHeight="1">
      <c r="B76" s="5" t="s">
        <v>102</v>
      </c>
      <c r="C76" s="20">
        <v>7.6580080127176977</v>
      </c>
      <c r="D76" s="20">
        <v>21.273749481948116</v>
      </c>
      <c r="E76" s="20">
        <v>7.7167240315756001</v>
      </c>
      <c r="F76" s="20">
        <v>10.161596830826324</v>
      </c>
      <c r="G76" s="20">
        <v>14.223656549564335</v>
      </c>
      <c r="H76" s="20">
        <v>6.8556022888459092</v>
      </c>
      <c r="I76" s="20">
        <f t="shared" si="2"/>
        <v>67.889337195477992</v>
      </c>
      <c r="J76" s="27">
        <f t="shared" si="3"/>
        <v>5.180358193784553E-3</v>
      </c>
      <c r="K76" s="12"/>
      <c r="L76" s="16"/>
    </row>
    <row r="77" spans="2:12" ht="15.75" customHeight="1">
      <c r="B77" s="5" t="s">
        <v>103</v>
      </c>
      <c r="C77" s="20">
        <v>0.61423240953078106</v>
      </c>
      <c r="D77" s="20">
        <v>1.2767964770141558</v>
      </c>
      <c r="E77" s="20">
        <v>0.82095475861169964</v>
      </c>
      <c r="F77" s="20">
        <v>0.41290734176050187</v>
      </c>
      <c r="G77" s="20">
        <v>1.961959040502756</v>
      </c>
      <c r="H77" s="20">
        <v>1.297924635650318</v>
      </c>
      <c r="I77" s="20">
        <f t="shared" si="2"/>
        <v>6.3847746630702122</v>
      </c>
      <c r="J77" s="27">
        <f t="shared" si="3"/>
        <v>4.8719609157573112E-4</v>
      </c>
      <c r="K77" s="12"/>
      <c r="L77" s="16"/>
    </row>
    <row r="78" spans="2:12" ht="15.75" customHeight="1">
      <c r="B78" s="4" t="s">
        <v>104</v>
      </c>
      <c r="C78" s="19">
        <v>55.174297190948089</v>
      </c>
      <c r="D78" s="19">
        <v>76.641943871836247</v>
      </c>
      <c r="E78" s="19">
        <v>32.905495056853056</v>
      </c>
      <c r="F78" s="19">
        <v>65.594844207459133</v>
      </c>
      <c r="G78" s="19">
        <v>38.086614058969921</v>
      </c>
      <c r="H78" s="19">
        <v>16.053912994423783</v>
      </c>
      <c r="I78" s="19">
        <f t="shared" si="2"/>
        <v>284.45710738049024</v>
      </c>
      <c r="J78" s="26">
        <f t="shared" si="3"/>
        <v>2.1705760696348775E-2</v>
      </c>
      <c r="K78" s="12"/>
      <c r="L78" s="16"/>
    </row>
    <row r="79" spans="2:12" ht="15.75" customHeight="1">
      <c r="B79" s="4" t="s">
        <v>105</v>
      </c>
      <c r="C79" s="19">
        <v>14.083768177677541</v>
      </c>
      <c r="D79" s="19">
        <v>18.461129424788538</v>
      </c>
      <c r="E79" s="19">
        <v>8.5013553410894769</v>
      </c>
      <c r="F79" s="19">
        <v>14.844591326827608</v>
      </c>
      <c r="G79" s="19">
        <v>10.486631520128025</v>
      </c>
      <c r="H79" s="19">
        <v>3.0122790393753442</v>
      </c>
      <c r="I79" s="19">
        <f t="shared" si="2"/>
        <v>69.389754829886542</v>
      </c>
      <c r="J79" s="26">
        <f t="shared" si="3"/>
        <v>5.2948489386879351E-3</v>
      </c>
      <c r="K79" s="12"/>
      <c r="L79" s="16"/>
    </row>
    <row r="80" spans="2:12" ht="15.75" customHeight="1">
      <c r="B80" s="4" t="s">
        <v>106</v>
      </c>
      <c r="C80" s="19">
        <v>3.5168179502670025</v>
      </c>
      <c r="D80" s="19">
        <v>5.2665313927007071</v>
      </c>
      <c r="E80" s="19">
        <v>1.9804592912757404</v>
      </c>
      <c r="F80" s="19">
        <v>2.5880231029597089</v>
      </c>
      <c r="G80" s="19">
        <v>3.4362716655195804</v>
      </c>
      <c r="H80" s="19">
        <v>1.6543079729138712</v>
      </c>
      <c r="I80" s="19">
        <f t="shared" si="2"/>
        <v>18.44241137563661</v>
      </c>
      <c r="J80" s="26">
        <f t="shared" si="3"/>
        <v>1.407265129247546E-3</v>
      </c>
      <c r="K80" s="12"/>
      <c r="L80" s="16"/>
    </row>
    <row r="81" spans="2:12" ht="15.75" customHeight="1">
      <c r="B81" s="5" t="s">
        <v>107</v>
      </c>
      <c r="C81" s="20">
        <v>0.77212962062447199</v>
      </c>
      <c r="D81" s="20">
        <v>2.288555125997092</v>
      </c>
      <c r="E81" s="20">
        <v>1.0197077139356749</v>
      </c>
      <c r="F81" s="20">
        <v>0.89711450305039631</v>
      </c>
      <c r="G81" s="20">
        <v>2.5714508499593176</v>
      </c>
      <c r="H81" s="20">
        <v>1.2335676427879605</v>
      </c>
      <c r="I81" s="20">
        <f t="shared" si="2"/>
        <v>8.7825254563549127</v>
      </c>
      <c r="J81" s="27">
        <f t="shared" si="3"/>
        <v>6.7015866687501053E-4</v>
      </c>
      <c r="K81" s="12"/>
      <c r="L81" s="16"/>
    </row>
    <row r="82" spans="2:12" ht="15.75" customHeight="1">
      <c r="B82" s="5" t="s">
        <v>108</v>
      </c>
      <c r="C82" s="20">
        <v>3.4088752877002966</v>
      </c>
      <c r="D82" s="20">
        <v>5.0459516086231275</v>
      </c>
      <c r="E82" s="20">
        <v>2.2588050158746422</v>
      </c>
      <c r="F82" s="20">
        <v>1.9257598621369658</v>
      </c>
      <c r="G82" s="20">
        <v>3.647946081453056</v>
      </c>
      <c r="H82" s="20">
        <v>7.3191133084775331</v>
      </c>
      <c r="I82" s="20">
        <f t="shared" si="2"/>
        <v>23.606451164265621</v>
      </c>
      <c r="J82" s="27">
        <f t="shared" si="3"/>
        <v>1.8013119256542671E-3</v>
      </c>
      <c r="K82" s="13"/>
      <c r="L82" s="16"/>
    </row>
    <row r="83" spans="2:12" ht="15.75" customHeight="1">
      <c r="B83" s="5" t="s">
        <v>109</v>
      </c>
      <c r="C83" s="20">
        <v>0.26032824021928175</v>
      </c>
      <c r="D83" s="20">
        <v>0.50019046200810668</v>
      </c>
      <c r="E83" s="20">
        <v>0.21618203662985258</v>
      </c>
      <c r="F83" s="20">
        <v>0.21243511411869398</v>
      </c>
      <c r="G83" s="20">
        <v>0.50948586118503925</v>
      </c>
      <c r="H83" s="20">
        <v>0.86998998750888057</v>
      </c>
      <c r="I83" s="20">
        <f t="shared" si="2"/>
        <v>2.5686117016698549</v>
      </c>
      <c r="J83" s="27">
        <f t="shared" si="3"/>
        <v>1.9600027375554687E-4</v>
      </c>
      <c r="K83" s="13"/>
      <c r="L83" s="16"/>
    </row>
    <row r="84" spans="2:12">
      <c r="B84" s="4" t="s">
        <v>110</v>
      </c>
      <c r="C84" s="19">
        <v>3.8704933278951188</v>
      </c>
      <c r="D84" s="19">
        <v>5.5644951887899721</v>
      </c>
      <c r="E84" s="19">
        <v>2.9482586170941474</v>
      </c>
      <c r="F84" s="19">
        <v>2.0644132437769125</v>
      </c>
      <c r="G84" s="19">
        <v>5.774969282029133</v>
      </c>
      <c r="H84" s="19">
        <v>3.3726078638932231</v>
      </c>
      <c r="I84" s="19">
        <f t="shared" si="2"/>
        <v>23.595237523478506</v>
      </c>
      <c r="J84" s="26">
        <f t="shared" si="3"/>
        <v>1.8004562585004337E-3</v>
      </c>
      <c r="L84" s="16"/>
    </row>
    <row r="85" spans="2:12">
      <c r="B85" s="4" t="s">
        <v>111</v>
      </c>
      <c r="C85" s="19">
        <v>2.1834001700082286</v>
      </c>
      <c r="D85" s="19">
        <v>4.2575907407256741</v>
      </c>
      <c r="E85" s="19">
        <v>1.5374276177601736</v>
      </c>
      <c r="F85" s="19">
        <v>3.086976599302262</v>
      </c>
      <c r="G85" s="19">
        <v>2.8985550001195723</v>
      </c>
      <c r="H85" s="19">
        <v>3.0447238059565391</v>
      </c>
      <c r="I85" s="19">
        <f t="shared" si="2"/>
        <v>17.008673933872451</v>
      </c>
      <c r="J85" s="26">
        <f t="shared" si="3"/>
        <v>1.2978624776530422E-3</v>
      </c>
      <c r="L85" s="16"/>
    </row>
    <row r="86" spans="2:12">
      <c r="B86" s="4" t="s">
        <v>112</v>
      </c>
      <c r="C86" s="19">
        <v>2.2704904033497724</v>
      </c>
      <c r="D86" s="19">
        <v>3.7243161756259764</v>
      </c>
      <c r="E86" s="19">
        <v>1.6485256627582572</v>
      </c>
      <c r="F86" s="19">
        <v>2.4253556178998368</v>
      </c>
      <c r="G86" s="19">
        <v>2.5373853761294494</v>
      </c>
      <c r="H86" s="19">
        <v>1.293771491172081</v>
      </c>
      <c r="I86" s="19">
        <f t="shared" si="2"/>
        <v>13.899844726935374</v>
      </c>
      <c r="J86" s="26">
        <f t="shared" si="3"/>
        <v>1.0606404112648916E-3</v>
      </c>
      <c r="L86" s="16"/>
    </row>
    <row r="87" spans="2:12">
      <c r="B87" s="5" t="s">
        <v>113</v>
      </c>
      <c r="C87" s="20">
        <v>71.08888031681218</v>
      </c>
      <c r="D87" s="20">
        <v>115.15244746288222</v>
      </c>
      <c r="E87" s="20">
        <v>67.269932646641323</v>
      </c>
      <c r="F87" s="20">
        <v>90.993045210962947</v>
      </c>
      <c r="G87" s="20">
        <v>43.532432400522723</v>
      </c>
      <c r="H87" s="20">
        <v>20.194363587521636</v>
      </c>
      <c r="I87" s="20">
        <f t="shared" si="2"/>
        <v>408.23110162534306</v>
      </c>
      <c r="J87" s="27">
        <f t="shared" si="3"/>
        <v>3.1150448945661574E-2</v>
      </c>
      <c r="L87" s="16"/>
    </row>
    <row r="88" spans="2:12">
      <c r="B88" s="5" t="s">
        <v>114</v>
      </c>
      <c r="C88" s="20">
        <v>1.143182719080813</v>
      </c>
      <c r="D88" s="20">
        <v>2.5666522167045298</v>
      </c>
      <c r="E88" s="20">
        <v>1.2532968818588512</v>
      </c>
      <c r="F88" s="20">
        <v>1.6337584587261369</v>
      </c>
      <c r="G88" s="20">
        <v>2.1106083815012284</v>
      </c>
      <c r="H88" s="20">
        <v>1.6222584249201215</v>
      </c>
      <c r="I88" s="20">
        <f t="shared" si="2"/>
        <v>10.32975708279168</v>
      </c>
      <c r="J88" s="27">
        <f t="shared" si="3"/>
        <v>7.8822159641305563E-4</v>
      </c>
      <c r="L88" s="16"/>
    </row>
    <row r="89" spans="2:12">
      <c r="B89" s="5" t="s">
        <v>115</v>
      </c>
      <c r="C89" s="20">
        <v>0.32574372628186232</v>
      </c>
      <c r="D89" s="20">
        <v>0.9110846483923345</v>
      </c>
      <c r="E89" s="20">
        <v>0.26154750946808686</v>
      </c>
      <c r="F89" s="20">
        <v>0.2570143009451169</v>
      </c>
      <c r="G89" s="20">
        <v>1.8754109618506787</v>
      </c>
      <c r="H89" s="20">
        <v>0.54596433476488193</v>
      </c>
      <c r="I89" s="20">
        <f>SUM(C89:H89)</f>
        <v>4.1767654817029616</v>
      </c>
      <c r="J89" s="27">
        <f>I89/I$93</f>
        <v>3.1871192414731131E-4</v>
      </c>
    </row>
    <row r="90" spans="2:12">
      <c r="B90" s="4" t="s">
        <v>116</v>
      </c>
      <c r="C90" s="19">
        <v>16.81380522071882</v>
      </c>
      <c r="D90" s="19">
        <v>25.839168081268763</v>
      </c>
      <c r="E90" s="19">
        <v>9.9004706691736111</v>
      </c>
      <c r="F90" s="19">
        <v>16.215227139891013</v>
      </c>
      <c r="G90" s="19">
        <v>13.300780197135763</v>
      </c>
      <c r="H90" s="19">
        <v>4.0542795437945616</v>
      </c>
      <c r="I90" s="19">
        <f t="shared" ref="I90:I92" si="4">SUM(C90:H90)</f>
        <v>86.123730851982543</v>
      </c>
      <c r="J90" s="26">
        <f t="shared" ref="J90:J93" si="5">I90/I$93</f>
        <v>6.571750340023658E-3</v>
      </c>
    </row>
    <row r="91" spans="2:12">
      <c r="B91" s="4" t="s">
        <v>117</v>
      </c>
      <c r="C91" s="19">
        <v>16.997510055344719</v>
      </c>
      <c r="D91" s="19">
        <v>43.453876658449204</v>
      </c>
      <c r="E91" s="19">
        <v>14.956956820102191</v>
      </c>
      <c r="F91" s="19">
        <v>37.121580834762966</v>
      </c>
      <c r="G91" s="19">
        <v>28.407779874964913</v>
      </c>
      <c r="H91" s="19">
        <v>14.599254045060905</v>
      </c>
      <c r="I91" s="19">
        <f t="shared" si="4"/>
        <v>155.5369582886849</v>
      </c>
      <c r="J91" s="26">
        <f t="shared" si="5"/>
        <v>1.1868390377521377E-2</v>
      </c>
    </row>
    <row r="92" spans="2:12" ht="17.25" thickBot="1">
      <c r="B92" s="4" t="s">
        <v>118</v>
      </c>
      <c r="C92" s="21">
        <v>4.0496583713788352</v>
      </c>
      <c r="D92" s="24">
        <v>5.0664902187413965</v>
      </c>
      <c r="E92" s="24">
        <v>4.8515485569661481</v>
      </c>
      <c r="F92" s="24">
        <v>3.1262991784188134</v>
      </c>
      <c r="G92" s="24">
        <v>3.2750007634119869</v>
      </c>
      <c r="H92" s="24">
        <v>1.0759457619086776</v>
      </c>
      <c r="I92" s="24">
        <f t="shared" si="4"/>
        <v>21.444942850825861</v>
      </c>
      <c r="J92" s="28">
        <f t="shared" si="5"/>
        <v>1.6363760496385716E-3</v>
      </c>
    </row>
    <row r="93" spans="2:12" ht="17.25" thickBot="1">
      <c r="B93" s="15" t="s">
        <v>119</v>
      </c>
      <c r="C93" s="22">
        <f>SUM(C6:C92)</f>
        <v>2921.5626946144189</v>
      </c>
      <c r="D93" s="22">
        <f t="shared" ref="D93:I93" si="6">SUM(D6:D92)</f>
        <v>3265.5692403029543</v>
      </c>
      <c r="E93" s="22">
        <f t="shared" si="6"/>
        <v>2049.3192756517701</v>
      </c>
      <c r="F93" s="22">
        <f t="shared" si="6"/>
        <v>2006.6716064048455</v>
      </c>
      <c r="G93" s="22">
        <f t="shared" si="6"/>
        <v>2087.7423601696132</v>
      </c>
      <c r="H93" s="22">
        <f t="shared" si="6"/>
        <v>774.27826195918453</v>
      </c>
      <c r="I93" s="22">
        <f t="shared" si="6"/>
        <v>13105.143439102785</v>
      </c>
      <c r="J93" s="25">
        <f t="shared" si="5"/>
        <v>1</v>
      </c>
    </row>
    <row r="95" spans="2:12">
      <c r="B95" s="8" t="s">
        <v>130</v>
      </c>
    </row>
    <row r="96" spans="2:12">
      <c r="B96" s="8"/>
    </row>
  </sheetData>
  <mergeCells count="4">
    <mergeCell ref="B2:J3"/>
    <mergeCell ref="B4:B5"/>
    <mergeCell ref="C4:I4"/>
    <mergeCell ref="J4:J5"/>
  </mergeCells>
  <hyperlinks>
    <hyperlink ref="K1" location="Index!A1" display="Return to Index" xr:uid="{DA885842-9327-494C-8431-8768F59B730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fd5ca8-7012-4bd6-a784-af10198b5bca" xsi:nil="true"/>
    <lcf76f155ced4ddcb4097134ff3c332f xmlns="0bc5a564-5c17-478d-bec0-5efede9780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F1A281F5996348A3C97265EB65F9CF" ma:contentTypeVersion="14" ma:contentTypeDescription="Create a new document." ma:contentTypeScope="" ma:versionID="fbf8f0e90f41394c16a3d45986abbb06">
  <xsd:schema xmlns:xsd="http://www.w3.org/2001/XMLSchema" xmlns:xs="http://www.w3.org/2001/XMLSchema" xmlns:p="http://schemas.microsoft.com/office/2006/metadata/properties" xmlns:ns2="0bc5a564-5c17-478d-bec0-5efede9780e5" xmlns:ns3="53fd5ca8-7012-4bd6-a784-af10198b5bca" targetNamespace="http://schemas.microsoft.com/office/2006/metadata/properties" ma:root="true" ma:fieldsID="d16093ea41b9232b1b504e31f652ae62" ns2:_="" ns3:_="">
    <xsd:import namespace="0bc5a564-5c17-478d-bec0-5efede9780e5"/>
    <xsd:import namespace="53fd5ca8-7012-4bd6-a784-af10198b5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5a564-5c17-478d-bec0-5efede978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d5ca8-7012-4bd6-a784-af10198b5bc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1fc655-3324-40e4-ad2e-c170b763b733}" ma:internalName="TaxCatchAll" ma:showField="CatchAllData" ma:web="53fd5ca8-7012-4bd6-a784-af10198b5b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C360EE-873A-4A83-8CB1-B6A96424C5B4}"/>
</file>

<file path=customXml/itemProps2.xml><?xml version="1.0" encoding="utf-8"?>
<ds:datastoreItem xmlns:ds="http://schemas.openxmlformats.org/officeDocument/2006/customXml" ds:itemID="{E5668C51-915B-42B4-969B-FB948444E77D}"/>
</file>

<file path=customXml/itemProps3.xml><?xml version="1.0" encoding="utf-8"?>
<ds:datastoreItem xmlns:ds="http://schemas.openxmlformats.org/officeDocument/2006/customXml" ds:itemID="{B80FED06-4632-42F7-ADCA-52646C6B51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KD</dc:creator>
  <cp:keywords/>
  <dc:description/>
  <cp:lastModifiedBy/>
  <cp:revision/>
  <dcterms:created xsi:type="dcterms:W3CDTF">2019-06-07T19:03:45Z</dcterms:created>
  <dcterms:modified xsi:type="dcterms:W3CDTF">2025-11-17T15:43:15Z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f5784-19ed-4d1e-9a93-4ea41014d730_Enabled">
    <vt:lpwstr>true</vt:lpwstr>
  </property>
  <property fmtid="{D5CDD505-2E9C-101B-9397-08002B2CF9AE}" pid="3" name="MSIP_Label_231f5784-19ed-4d1e-9a93-4ea41014d730_SetDate">
    <vt:lpwstr>2024-07-15T19:59:45Z</vt:lpwstr>
  </property>
  <property fmtid="{D5CDD505-2E9C-101B-9397-08002B2CF9AE}" pid="4" name="MSIP_Label_231f5784-19ed-4d1e-9a93-4ea41014d730_Method">
    <vt:lpwstr>Privileged</vt:lpwstr>
  </property>
  <property fmtid="{D5CDD505-2E9C-101B-9397-08002B2CF9AE}" pid="5" name="MSIP_Label_231f5784-19ed-4d1e-9a93-4ea41014d730_Name">
    <vt:lpwstr>External</vt:lpwstr>
  </property>
  <property fmtid="{D5CDD505-2E9C-101B-9397-08002B2CF9AE}" pid="6" name="MSIP_Label_231f5784-19ed-4d1e-9a93-4ea41014d730_SiteId">
    <vt:lpwstr>2c277f63-6743-4f98-ac15-4851e55c0cc7</vt:lpwstr>
  </property>
  <property fmtid="{D5CDD505-2E9C-101B-9397-08002B2CF9AE}" pid="7" name="MSIP_Label_231f5784-19ed-4d1e-9a93-4ea41014d730_ActionId">
    <vt:lpwstr>31df48aa-af3b-4f6e-9422-1c02e4b6b0ed</vt:lpwstr>
  </property>
  <property fmtid="{D5CDD505-2E9C-101B-9397-08002B2CF9AE}" pid="8" name="MSIP_Label_231f5784-19ed-4d1e-9a93-4ea41014d730_ContentBits">
    <vt:lpwstr>0</vt:lpwstr>
  </property>
  <property fmtid="{D5CDD505-2E9C-101B-9397-08002B2CF9AE}" pid="9" name="ContentTypeId">
    <vt:lpwstr>0x010100BCF1A281F5996348A3C97265EB65F9CF</vt:lpwstr>
  </property>
  <property fmtid="{D5CDD505-2E9C-101B-9397-08002B2CF9AE}" pid="10" name="MediaServiceImageTags">
    <vt:lpwstr/>
  </property>
</Properties>
</file>