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S:\Groups\PFA\Archive - Look on Sharepoint for me!\AAA_ProgramMgmt\WIF\2025 WIF-PSIG Report\"/>
    </mc:Choice>
  </mc:AlternateContent>
  <xr:revisionPtr revIDLastSave="0" documentId="13_ncr:1_{90CDE2EF-7011-4C3D-9BE3-BFA8657C0C88}" xr6:coauthVersionLast="47" xr6:coauthVersionMax="47" xr10:uidLastSave="{00000000-0000-0000-0000-000000000000}"/>
  <bookViews>
    <workbookView xWindow="-120" yWindow="-120" windowWidth="29040" windowHeight="15840" xr2:uid="{00000000-000D-0000-FFFF-FFFF00000000}"/>
  </bookViews>
  <sheets>
    <sheet name="Proj Wkst" sheetId="1" r:id="rId1"/>
    <sheet name="Instructions" sheetId="3" r:id="rId2"/>
    <sheet name="table_CW" sheetId="2" state="hidden" r:id="rId3"/>
    <sheet name="table_DW" sheetId="5" state="hidden" r:id="rId4"/>
  </sheets>
  <externalReferences>
    <externalReference r:id="rId5"/>
    <externalReference r:id="rId6"/>
  </externalReferences>
  <definedNames>
    <definedName name="_xlnm._FilterDatabase" localSheetId="2" hidden="1">table_CW!$E$7:$J$322</definedName>
    <definedName name="_xlnm._FilterDatabase" localSheetId="3" hidden="1">table_DW!$E$7:$J$856</definedName>
    <definedName name="Clean_Water">table_CW!$D$8:$D$323</definedName>
    <definedName name="Drinking_Water">table_DW!$D$8:$D$856</definedName>
    <definedName name="_xlnm.Print_Area" localSheetId="1">Instructions!$A$1:$J$64</definedName>
    <definedName name="_xlnm.Print_Area" localSheetId="0">'Proj Wkst'!$A$1:$U$64</definedName>
    <definedName name="_xlnm.Print_Area" localSheetId="2">table_CW!$A$1:$L$323</definedName>
    <definedName name="_xlnm.Print_Area" localSheetId="3">table_DW!$A$1:$N$856</definedName>
    <definedName name="_xlnm.Print_Titles" localSheetId="2">table_CW!$1:$7</definedName>
    <definedName name="_xlnm.Print_Titles" localSheetId="3">table_DW!$1:$7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853" i="5" l="1"/>
  <c r="K853" i="5"/>
  <c r="H853" i="5"/>
  <c r="G853" i="5"/>
  <c r="L852" i="5"/>
  <c r="K852" i="5"/>
  <c r="H852" i="5"/>
  <c r="G852" i="5"/>
  <c r="L855" i="5"/>
  <c r="K855" i="5"/>
  <c r="H855" i="5"/>
  <c r="G855" i="5"/>
  <c r="L854" i="5"/>
  <c r="K854" i="5"/>
  <c r="H854" i="5"/>
  <c r="G854" i="5"/>
  <c r="L851" i="5"/>
  <c r="K851" i="5"/>
  <c r="H851" i="5"/>
  <c r="G851" i="5"/>
  <c r="L850" i="5"/>
  <c r="K850" i="5"/>
  <c r="H850" i="5"/>
  <c r="G850" i="5"/>
  <c r="M849" i="5"/>
  <c r="L849" i="5"/>
  <c r="K849" i="5"/>
  <c r="H849" i="5"/>
  <c r="G849" i="5"/>
  <c r="M848" i="5"/>
  <c r="L848" i="5"/>
  <c r="K848" i="5"/>
  <c r="H848" i="5"/>
  <c r="G848" i="5"/>
  <c r="M847" i="5"/>
  <c r="L847" i="5"/>
  <c r="K847" i="5"/>
  <c r="H847" i="5"/>
  <c r="G847" i="5"/>
  <c r="L846" i="5"/>
  <c r="K846" i="5"/>
  <c r="H846" i="5"/>
  <c r="G846" i="5"/>
  <c r="L845" i="5"/>
  <c r="K845" i="5"/>
  <c r="H845" i="5"/>
  <c r="G845" i="5"/>
  <c r="L844" i="5"/>
  <c r="K844" i="5"/>
  <c r="H844" i="5"/>
  <c r="G844" i="5"/>
  <c r="M843" i="5"/>
  <c r="L843" i="5"/>
  <c r="K843" i="5"/>
  <c r="H843" i="5"/>
  <c r="G843" i="5"/>
  <c r="M842" i="5"/>
  <c r="L842" i="5"/>
  <c r="K842" i="5"/>
  <c r="H842" i="5"/>
  <c r="G842" i="5"/>
  <c r="L841" i="5"/>
  <c r="K841" i="5"/>
  <c r="H841" i="5"/>
  <c r="G841" i="5"/>
  <c r="L840" i="5"/>
  <c r="K840" i="5"/>
  <c r="H840" i="5"/>
  <c r="G840" i="5"/>
  <c r="L839" i="5"/>
  <c r="K839" i="5"/>
  <c r="H839" i="5"/>
  <c r="G839" i="5"/>
  <c r="L838" i="5"/>
  <c r="K838" i="5"/>
  <c r="H838" i="5"/>
  <c r="G838" i="5"/>
  <c r="L837" i="5"/>
  <c r="K837" i="5"/>
  <c r="H837" i="5"/>
  <c r="G837" i="5"/>
  <c r="L836" i="5"/>
  <c r="K836" i="5"/>
  <c r="H836" i="5"/>
  <c r="G836" i="5"/>
  <c r="L835" i="5"/>
  <c r="K835" i="5"/>
  <c r="H835" i="5"/>
  <c r="G835" i="5"/>
  <c r="L834" i="5"/>
  <c r="K834" i="5"/>
  <c r="H834" i="5"/>
  <c r="G834" i="5"/>
  <c r="L833" i="5"/>
  <c r="K833" i="5"/>
  <c r="H833" i="5"/>
  <c r="G833" i="5"/>
  <c r="L832" i="5"/>
  <c r="K832" i="5"/>
  <c r="H832" i="5"/>
  <c r="G832" i="5"/>
  <c r="L831" i="5"/>
  <c r="K831" i="5"/>
  <c r="H831" i="5"/>
  <c r="G831" i="5"/>
  <c r="L830" i="5"/>
  <c r="K830" i="5"/>
  <c r="H830" i="5"/>
  <c r="G830" i="5"/>
  <c r="M829" i="5"/>
  <c r="L829" i="5"/>
  <c r="K829" i="5"/>
  <c r="H829" i="5"/>
  <c r="G829" i="5"/>
  <c r="M828" i="5"/>
  <c r="L828" i="5"/>
  <c r="K828" i="5"/>
  <c r="H828" i="5"/>
  <c r="G828" i="5"/>
  <c r="M827" i="5"/>
  <c r="L827" i="5"/>
  <c r="K827" i="5"/>
  <c r="H827" i="5"/>
  <c r="G827" i="5"/>
  <c r="L826" i="5"/>
  <c r="K826" i="5"/>
  <c r="H826" i="5"/>
  <c r="G826" i="5"/>
  <c r="M825" i="5"/>
  <c r="L825" i="5"/>
  <c r="K825" i="5"/>
  <c r="I825" i="5"/>
  <c r="H825" i="5"/>
  <c r="G825" i="5"/>
  <c r="E825" i="5"/>
  <c r="M824" i="5"/>
  <c r="L824" i="5"/>
  <c r="K824" i="5"/>
  <c r="I824" i="5"/>
  <c r="H824" i="5"/>
  <c r="G824" i="5"/>
  <c r="E824" i="5"/>
  <c r="L823" i="5"/>
  <c r="K823" i="5"/>
  <c r="H823" i="5"/>
  <c r="G823" i="5"/>
  <c r="L822" i="5"/>
  <c r="K822" i="5"/>
  <c r="H822" i="5"/>
  <c r="G822" i="5"/>
  <c r="L821" i="5"/>
  <c r="K821" i="5"/>
  <c r="H821" i="5"/>
  <c r="G821" i="5"/>
  <c r="L820" i="5"/>
  <c r="K820" i="5"/>
  <c r="H820" i="5"/>
  <c r="G820" i="5"/>
  <c r="L819" i="5"/>
  <c r="K819" i="5"/>
  <c r="H819" i="5"/>
  <c r="G819" i="5"/>
  <c r="L818" i="5"/>
  <c r="K818" i="5"/>
  <c r="H818" i="5"/>
  <c r="G818" i="5"/>
  <c r="L817" i="5"/>
  <c r="K817" i="5"/>
  <c r="H817" i="5"/>
  <c r="G817" i="5"/>
  <c r="L816" i="5"/>
  <c r="K816" i="5"/>
  <c r="H816" i="5"/>
  <c r="G816" i="5"/>
  <c r="L815" i="5"/>
  <c r="K815" i="5"/>
  <c r="H815" i="5"/>
  <c r="G815" i="5"/>
  <c r="L814" i="5"/>
  <c r="K814" i="5"/>
  <c r="H814" i="5"/>
  <c r="G814" i="5"/>
  <c r="L813" i="5"/>
  <c r="K813" i="5"/>
  <c r="H813" i="5"/>
  <c r="G813" i="5"/>
  <c r="L812" i="5"/>
  <c r="K812" i="5"/>
  <c r="H812" i="5"/>
  <c r="G812" i="5"/>
  <c r="L811" i="5"/>
  <c r="K811" i="5"/>
  <c r="H811" i="5"/>
  <c r="G811" i="5"/>
  <c r="L810" i="5"/>
  <c r="K810" i="5"/>
  <c r="H810" i="5"/>
  <c r="G810" i="5"/>
  <c r="L809" i="5"/>
  <c r="K809" i="5"/>
  <c r="H809" i="5"/>
  <c r="G809" i="5"/>
  <c r="L808" i="5"/>
  <c r="K808" i="5"/>
  <c r="H808" i="5"/>
  <c r="G808" i="5"/>
  <c r="L807" i="5"/>
  <c r="K807" i="5"/>
  <c r="H807" i="5"/>
  <c r="G807" i="5"/>
  <c r="L806" i="5"/>
  <c r="K806" i="5"/>
  <c r="H806" i="5"/>
  <c r="G806" i="5"/>
  <c r="L805" i="5"/>
  <c r="K805" i="5"/>
  <c r="H805" i="5"/>
  <c r="G805" i="5"/>
  <c r="L804" i="5"/>
  <c r="K804" i="5"/>
  <c r="H804" i="5"/>
  <c r="G804" i="5"/>
  <c r="M803" i="5"/>
  <c r="L803" i="5"/>
  <c r="K803" i="5"/>
  <c r="H803" i="5"/>
  <c r="G803" i="5"/>
  <c r="M802" i="5"/>
  <c r="L802" i="5"/>
  <c r="K802" i="5"/>
  <c r="H802" i="5"/>
  <c r="G802" i="5"/>
  <c r="M801" i="5"/>
  <c r="L801" i="5"/>
  <c r="K801" i="5"/>
  <c r="H801" i="5"/>
  <c r="G801" i="5"/>
  <c r="L800" i="5"/>
  <c r="K800" i="5"/>
  <c r="H800" i="5"/>
  <c r="G800" i="5"/>
  <c r="L799" i="5"/>
  <c r="K799" i="5"/>
  <c r="H799" i="5"/>
  <c r="G799" i="5"/>
  <c r="L798" i="5"/>
  <c r="K798" i="5"/>
  <c r="H798" i="5"/>
  <c r="G798" i="5"/>
  <c r="L797" i="5"/>
  <c r="K797" i="5"/>
  <c r="H797" i="5"/>
  <c r="G797" i="5"/>
  <c r="L796" i="5"/>
  <c r="K796" i="5"/>
  <c r="H796" i="5"/>
  <c r="G796" i="5"/>
  <c r="L795" i="5"/>
  <c r="K795" i="5"/>
  <c r="H795" i="5"/>
  <c r="G795" i="5"/>
  <c r="L794" i="5"/>
  <c r="K794" i="5"/>
  <c r="H794" i="5"/>
  <c r="G794" i="5"/>
  <c r="L793" i="5"/>
  <c r="K793" i="5"/>
  <c r="H793" i="5"/>
  <c r="G793" i="5"/>
  <c r="L792" i="5"/>
  <c r="K792" i="5"/>
  <c r="H792" i="5"/>
  <c r="G792" i="5"/>
  <c r="M791" i="5"/>
  <c r="L791" i="5"/>
  <c r="K791" i="5"/>
  <c r="H791" i="5"/>
  <c r="G791" i="5"/>
  <c r="M790" i="5"/>
  <c r="L790" i="5"/>
  <c r="K790" i="5"/>
  <c r="H790" i="5"/>
  <c r="G790" i="5"/>
  <c r="L789" i="5"/>
  <c r="K789" i="5"/>
  <c r="H789" i="5"/>
  <c r="G789" i="5"/>
  <c r="L788" i="5"/>
  <c r="K788" i="5"/>
  <c r="H788" i="5"/>
  <c r="G788" i="5"/>
  <c r="L787" i="5"/>
  <c r="K787" i="5"/>
  <c r="H787" i="5"/>
  <c r="G787" i="5"/>
  <c r="L786" i="5"/>
  <c r="K786" i="5"/>
  <c r="H786" i="5"/>
  <c r="G786" i="5"/>
  <c r="L785" i="5"/>
  <c r="K785" i="5"/>
  <c r="H785" i="5"/>
  <c r="G785" i="5"/>
  <c r="L784" i="5"/>
  <c r="K784" i="5"/>
  <c r="H784" i="5"/>
  <c r="G784" i="5"/>
  <c r="L783" i="5"/>
  <c r="K783" i="5"/>
  <c r="H783" i="5"/>
  <c r="G783" i="5"/>
  <c r="L782" i="5"/>
  <c r="K782" i="5"/>
  <c r="H782" i="5"/>
  <c r="G782" i="5"/>
  <c r="L781" i="5"/>
  <c r="K781" i="5"/>
  <c r="H781" i="5"/>
  <c r="G781" i="5"/>
  <c r="L780" i="5"/>
  <c r="K780" i="5"/>
  <c r="H780" i="5"/>
  <c r="G780" i="5"/>
  <c r="L779" i="5"/>
  <c r="K779" i="5"/>
  <c r="H779" i="5"/>
  <c r="G779" i="5"/>
  <c r="L778" i="5"/>
  <c r="K778" i="5"/>
  <c r="H778" i="5"/>
  <c r="G778" i="5"/>
  <c r="M777" i="5"/>
  <c r="L777" i="5"/>
  <c r="K777" i="5"/>
  <c r="H777" i="5"/>
  <c r="G777" i="5"/>
  <c r="L776" i="5"/>
  <c r="K776" i="5"/>
  <c r="H776" i="5"/>
  <c r="G776" i="5"/>
  <c r="L775" i="5"/>
  <c r="K775" i="5"/>
  <c r="H775" i="5"/>
  <c r="G775" i="5"/>
  <c r="L774" i="5"/>
  <c r="K774" i="5"/>
  <c r="H774" i="5"/>
  <c r="G774" i="5"/>
  <c r="L773" i="5"/>
  <c r="K773" i="5"/>
  <c r="H773" i="5"/>
  <c r="G773" i="5"/>
  <c r="L772" i="5"/>
  <c r="K772" i="5"/>
  <c r="H772" i="5"/>
  <c r="G772" i="5"/>
  <c r="L771" i="5"/>
  <c r="K771" i="5"/>
  <c r="H771" i="5"/>
  <c r="G771" i="5"/>
  <c r="L770" i="5"/>
  <c r="K770" i="5"/>
  <c r="H770" i="5"/>
  <c r="G770" i="5"/>
  <c r="L769" i="5"/>
  <c r="K769" i="5"/>
  <c r="H769" i="5"/>
  <c r="G769" i="5"/>
  <c r="M768" i="5"/>
  <c r="L768" i="5"/>
  <c r="K768" i="5"/>
  <c r="H768" i="5"/>
  <c r="G768" i="5"/>
  <c r="M767" i="5"/>
  <c r="L767" i="5"/>
  <c r="K767" i="5"/>
  <c r="H767" i="5"/>
  <c r="G767" i="5"/>
  <c r="M766" i="5"/>
  <c r="L766" i="5"/>
  <c r="K766" i="5"/>
  <c r="H766" i="5"/>
  <c r="G766" i="5"/>
  <c r="M765" i="5"/>
  <c r="L765" i="5"/>
  <c r="K765" i="5"/>
  <c r="H765" i="5"/>
  <c r="G765" i="5"/>
  <c r="M764" i="5"/>
  <c r="L764" i="5"/>
  <c r="K764" i="5"/>
  <c r="H764" i="5"/>
  <c r="G764" i="5"/>
  <c r="M763" i="5"/>
  <c r="L763" i="5"/>
  <c r="K763" i="5"/>
  <c r="H763" i="5"/>
  <c r="G763" i="5"/>
  <c r="M762" i="5"/>
  <c r="L762" i="5"/>
  <c r="K762" i="5"/>
  <c r="H762" i="5"/>
  <c r="G762" i="5"/>
  <c r="L761" i="5"/>
  <c r="K761" i="5"/>
  <c r="H761" i="5"/>
  <c r="G761" i="5"/>
  <c r="L760" i="5"/>
  <c r="K760" i="5"/>
  <c r="H760" i="5"/>
  <c r="G760" i="5"/>
  <c r="L759" i="5"/>
  <c r="K759" i="5"/>
  <c r="H759" i="5"/>
  <c r="G759" i="5"/>
  <c r="L758" i="5"/>
  <c r="K758" i="5"/>
  <c r="H758" i="5"/>
  <c r="G758" i="5"/>
  <c r="L757" i="5"/>
  <c r="K757" i="5"/>
  <c r="H757" i="5"/>
  <c r="G757" i="5"/>
  <c r="L756" i="5"/>
  <c r="K756" i="5"/>
  <c r="H756" i="5"/>
  <c r="G756" i="5"/>
  <c r="M755" i="5"/>
  <c r="L755" i="5"/>
  <c r="K755" i="5"/>
  <c r="H755" i="5"/>
  <c r="G755" i="5"/>
  <c r="M754" i="5"/>
  <c r="L754" i="5"/>
  <c r="K754" i="5"/>
  <c r="H754" i="5"/>
  <c r="G754" i="5"/>
  <c r="L753" i="5"/>
  <c r="K753" i="5"/>
  <c r="H753" i="5"/>
  <c r="G753" i="5"/>
  <c r="M752" i="5"/>
  <c r="L752" i="5"/>
  <c r="K752" i="5"/>
  <c r="H752" i="5"/>
  <c r="G752" i="5"/>
  <c r="L751" i="5"/>
  <c r="K751" i="5"/>
  <c r="H751" i="5"/>
  <c r="G751" i="5"/>
  <c r="L750" i="5"/>
  <c r="K750" i="5"/>
  <c r="H750" i="5"/>
  <c r="G750" i="5"/>
  <c r="L749" i="5"/>
  <c r="K749" i="5"/>
  <c r="H749" i="5"/>
  <c r="G749" i="5"/>
  <c r="M748" i="5"/>
  <c r="L748" i="5"/>
  <c r="K748" i="5"/>
  <c r="H748" i="5"/>
  <c r="G748" i="5"/>
  <c r="L747" i="5"/>
  <c r="K747" i="5"/>
  <c r="H747" i="5"/>
  <c r="G747" i="5"/>
  <c r="M746" i="5"/>
  <c r="L746" i="5"/>
  <c r="K746" i="5"/>
  <c r="H746" i="5"/>
  <c r="G746" i="5"/>
  <c r="L745" i="5"/>
  <c r="K745" i="5"/>
  <c r="H745" i="5"/>
  <c r="G745" i="5"/>
  <c r="M744" i="5"/>
  <c r="L744" i="5"/>
  <c r="K744" i="5"/>
  <c r="I744" i="5"/>
  <c r="H744" i="5"/>
  <c r="G744" i="5"/>
  <c r="E744" i="5"/>
  <c r="L743" i="5"/>
  <c r="K743" i="5"/>
  <c r="H743" i="5"/>
  <c r="G743" i="5"/>
  <c r="L742" i="5"/>
  <c r="K742" i="5"/>
  <c r="H742" i="5"/>
  <c r="G742" i="5"/>
  <c r="M741" i="5"/>
  <c r="L741" i="5"/>
  <c r="K741" i="5"/>
  <c r="H741" i="5"/>
  <c r="G741" i="5"/>
  <c r="M740" i="5"/>
  <c r="L740" i="5"/>
  <c r="K740" i="5"/>
  <c r="H740" i="5"/>
  <c r="G740" i="5"/>
  <c r="E740" i="5"/>
  <c r="M739" i="5"/>
  <c r="L739" i="5"/>
  <c r="K739" i="5"/>
  <c r="H739" i="5"/>
  <c r="G739" i="5"/>
  <c r="E739" i="5"/>
  <c r="M738" i="5"/>
  <c r="L738" i="5"/>
  <c r="K738" i="5"/>
  <c r="H738" i="5"/>
  <c r="G738" i="5"/>
  <c r="L737" i="5"/>
  <c r="K737" i="5"/>
  <c r="H737" i="5"/>
  <c r="G737" i="5"/>
  <c r="L736" i="5"/>
  <c r="K736" i="5"/>
  <c r="H736" i="5"/>
  <c r="G736" i="5"/>
  <c r="L735" i="5"/>
  <c r="K735" i="5"/>
  <c r="H735" i="5"/>
  <c r="G735" i="5"/>
  <c r="L734" i="5"/>
  <c r="K734" i="5"/>
  <c r="H734" i="5"/>
  <c r="G734" i="5"/>
  <c r="L733" i="5"/>
  <c r="K733" i="5"/>
  <c r="H733" i="5"/>
  <c r="G733" i="5"/>
  <c r="L732" i="5"/>
  <c r="K732" i="5"/>
  <c r="H732" i="5"/>
  <c r="G732" i="5"/>
  <c r="L731" i="5"/>
  <c r="K731" i="5"/>
  <c r="H731" i="5"/>
  <c r="G731" i="5"/>
  <c r="L730" i="5"/>
  <c r="K730" i="5"/>
  <c r="H730" i="5"/>
  <c r="G730" i="5"/>
  <c r="L729" i="5"/>
  <c r="K729" i="5"/>
  <c r="H729" i="5"/>
  <c r="G729" i="5"/>
  <c r="L728" i="5"/>
  <c r="K728" i="5"/>
  <c r="H728" i="5"/>
  <c r="G728" i="5"/>
  <c r="L727" i="5"/>
  <c r="K727" i="5"/>
  <c r="H727" i="5"/>
  <c r="G727" i="5"/>
  <c r="L726" i="5"/>
  <c r="K726" i="5"/>
  <c r="H726" i="5"/>
  <c r="G726" i="5"/>
  <c r="L725" i="5"/>
  <c r="K725" i="5"/>
  <c r="H725" i="5"/>
  <c r="G725" i="5"/>
  <c r="L724" i="5"/>
  <c r="K724" i="5"/>
  <c r="H724" i="5"/>
  <c r="G724" i="5"/>
  <c r="L723" i="5"/>
  <c r="K723" i="5"/>
  <c r="H723" i="5"/>
  <c r="G723" i="5"/>
  <c r="L722" i="5"/>
  <c r="K722" i="5"/>
  <c r="H722" i="5"/>
  <c r="G722" i="5"/>
  <c r="L721" i="5"/>
  <c r="K721" i="5"/>
  <c r="H721" i="5"/>
  <c r="G721" i="5"/>
  <c r="L720" i="5"/>
  <c r="K720" i="5"/>
  <c r="H720" i="5"/>
  <c r="G720" i="5"/>
  <c r="L719" i="5"/>
  <c r="K719" i="5"/>
  <c r="H719" i="5"/>
  <c r="G719" i="5"/>
  <c r="L718" i="5"/>
  <c r="K718" i="5"/>
  <c r="H718" i="5"/>
  <c r="G718" i="5"/>
  <c r="L717" i="5"/>
  <c r="K717" i="5"/>
  <c r="H717" i="5"/>
  <c r="G717" i="5"/>
  <c r="L716" i="5"/>
  <c r="K716" i="5"/>
  <c r="H716" i="5"/>
  <c r="G716" i="5"/>
  <c r="L715" i="5"/>
  <c r="K715" i="5"/>
  <c r="H715" i="5"/>
  <c r="G715" i="5"/>
  <c r="L714" i="5"/>
  <c r="K714" i="5"/>
  <c r="H714" i="5"/>
  <c r="G714" i="5"/>
  <c r="L713" i="5"/>
  <c r="K713" i="5"/>
  <c r="H713" i="5"/>
  <c r="G713" i="5"/>
  <c r="L712" i="5"/>
  <c r="K712" i="5"/>
  <c r="H712" i="5"/>
  <c r="G712" i="5"/>
  <c r="M711" i="5"/>
  <c r="L711" i="5"/>
  <c r="K711" i="5"/>
  <c r="H711" i="5"/>
  <c r="G711" i="5"/>
  <c r="L710" i="5"/>
  <c r="K710" i="5"/>
  <c r="H710" i="5"/>
  <c r="G710" i="5"/>
  <c r="L709" i="5"/>
  <c r="K709" i="5"/>
  <c r="H709" i="5"/>
  <c r="G709" i="5"/>
  <c r="L708" i="5"/>
  <c r="K708" i="5"/>
  <c r="H708" i="5"/>
  <c r="G708" i="5"/>
  <c r="L707" i="5"/>
  <c r="K707" i="5"/>
  <c r="H707" i="5"/>
  <c r="G707" i="5"/>
  <c r="M706" i="5"/>
  <c r="L706" i="5"/>
  <c r="K706" i="5"/>
  <c r="I706" i="5"/>
  <c r="H706" i="5"/>
  <c r="G706" i="5"/>
  <c r="E706" i="5"/>
  <c r="L705" i="5"/>
  <c r="K705" i="5"/>
  <c r="H705" i="5"/>
  <c r="G705" i="5"/>
  <c r="L704" i="5"/>
  <c r="K704" i="5"/>
  <c r="H704" i="5"/>
  <c r="G704" i="5"/>
  <c r="L703" i="5"/>
  <c r="K703" i="5"/>
  <c r="H703" i="5"/>
  <c r="G703" i="5"/>
  <c r="L702" i="5"/>
  <c r="K702" i="5"/>
  <c r="H702" i="5"/>
  <c r="G702" i="5"/>
  <c r="L701" i="5"/>
  <c r="K701" i="5"/>
  <c r="H701" i="5"/>
  <c r="G701" i="5"/>
  <c r="L700" i="5"/>
  <c r="K700" i="5"/>
  <c r="H700" i="5"/>
  <c r="G700" i="5"/>
  <c r="L699" i="5"/>
  <c r="K699" i="5"/>
  <c r="H699" i="5"/>
  <c r="G699" i="5"/>
  <c r="L698" i="5"/>
  <c r="K698" i="5"/>
  <c r="H698" i="5"/>
  <c r="G698" i="5"/>
  <c r="L697" i="5"/>
  <c r="K697" i="5"/>
  <c r="H697" i="5"/>
  <c r="G697" i="5"/>
  <c r="L696" i="5"/>
  <c r="K696" i="5"/>
  <c r="H696" i="5"/>
  <c r="G696" i="5"/>
  <c r="L695" i="5"/>
  <c r="K695" i="5"/>
  <c r="H695" i="5"/>
  <c r="G695" i="5"/>
  <c r="L694" i="5"/>
  <c r="K694" i="5"/>
  <c r="H694" i="5"/>
  <c r="G694" i="5"/>
  <c r="L693" i="5"/>
  <c r="K693" i="5"/>
  <c r="H693" i="5"/>
  <c r="G693" i="5"/>
  <c r="L692" i="5"/>
  <c r="K692" i="5"/>
  <c r="H692" i="5"/>
  <c r="G692" i="5"/>
  <c r="L691" i="5"/>
  <c r="K691" i="5"/>
  <c r="H691" i="5"/>
  <c r="G691" i="5"/>
  <c r="L690" i="5"/>
  <c r="K690" i="5"/>
  <c r="H690" i="5"/>
  <c r="G690" i="5"/>
  <c r="L689" i="5"/>
  <c r="K689" i="5"/>
  <c r="H689" i="5"/>
  <c r="G689" i="5"/>
  <c r="L688" i="5"/>
  <c r="K688" i="5"/>
  <c r="H688" i="5"/>
  <c r="G688" i="5"/>
  <c r="L687" i="5"/>
  <c r="K687" i="5"/>
  <c r="H687" i="5"/>
  <c r="G687" i="5"/>
  <c r="L686" i="5"/>
  <c r="K686" i="5"/>
  <c r="H686" i="5"/>
  <c r="G686" i="5"/>
  <c r="L685" i="5"/>
  <c r="K685" i="5"/>
  <c r="H685" i="5"/>
  <c r="G685" i="5"/>
  <c r="L684" i="5"/>
  <c r="K684" i="5"/>
  <c r="H684" i="5"/>
  <c r="G684" i="5"/>
  <c r="L683" i="5"/>
  <c r="K683" i="5"/>
  <c r="H683" i="5"/>
  <c r="G683" i="5"/>
  <c r="L682" i="5"/>
  <c r="K682" i="5"/>
  <c r="H682" i="5"/>
  <c r="G682" i="5"/>
  <c r="L681" i="5"/>
  <c r="K681" i="5"/>
  <c r="H681" i="5"/>
  <c r="G681" i="5"/>
  <c r="L680" i="5"/>
  <c r="K680" i="5"/>
  <c r="H680" i="5"/>
  <c r="G680" i="5"/>
  <c r="M679" i="5"/>
  <c r="L679" i="5"/>
  <c r="K679" i="5"/>
  <c r="H679" i="5"/>
  <c r="G679" i="5"/>
  <c r="M678" i="5"/>
  <c r="L678" i="5"/>
  <c r="K678" i="5"/>
  <c r="H678" i="5"/>
  <c r="G678" i="5"/>
  <c r="L677" i="5"/>
  <c r="K677" i="5"/>
  <c r="H677" i="5"/>
  <c r="G677" i="5"/>
  <c r="L676" i="5"/>
  <c r="K676" i="5"/>
  <c r="H676" i="5"/>
  <c r="G676" i="5"/>
  <c r="L675" i="5"/>
  <c r="K675" i="5"/>
  <c r="H675" i="5"/>
  <c r="G675" i="5"/>
  <c r="L674" i="5"/>
  <c r="K674" i="5"/>
  <c r="H674" i="5"/>
  <c r="G674" i="5"/>
  <c r="M673" i="5"/>
  <c r="L673" i="5"/>
  <c r="K673" i="5"/>
  <c r="H673" i="5"/>
  <c r="G673" i="5"/>
  <c r="M672" i="5"/>
  <c r="L672" i="5"/>
  <c r="K672" i="5"/>
  <c r="H672" i="5"/>
  <c r="G672" i="5"/>
  <c r="L671" i="5"/>
  <c r="K671" i="5"/>
  <c r="H671" i="5"/>
  <c r="G671" i="5"/>
  <c r="L670" i="5"/>
  <c r="K670" i="5"/>
  <c r="H670" i="5"/>
  <c r="G670" i="5"/>
  <c r="L669" i="5"/>
  <c r="K669" i="5"/>
  <c r="H669" i="5"/>
  <c r="G669" i="5"/>
  <c r="L668" i="5"/>
  <c r="K668" i="5"/>
  <c r="H668" i="5"/>
  <c r="G668" i="5"/>
  <c r="L667" i="5"/>
  <c r="K667" i="5"/>
  <c r="H667" i="5"/>
  <c r="G667" i="5"/>
  <c r="L666" i="5"/>
  <c r="K666" i="5"/>
  <c r="H666" i="5"/>
  <c r="G666" i="5"/>
  <c r="L665" i="5"/>
  <c r="K665" i="5"/>
  <c r="H665" i="5"/>
  <c r="G665" i="5"/>
  <c r="L664" i="5"/>
  <c r="K664" i="5"/>
  <c r="H664" i="5"/>
  <c r="G664" i="5"/>
  <c r="L663" i="5"/>
  <c r="K663" i="5"/>
  <c r="H663" i="5"/>
  <c r="G663" i="5"/>
  <c r="L662" i="5"/>
  <c r="K662" i="5"/>
  <c r="H662" i="5"/>
  <c r="G662" i="5"/>
  <c r="L661" i="5"/>
  <c r="K661" i="5"/>
  <c r="H661" i="5"/>
  <c r="G661" i="5"/>
  <c r="L660" i="5"/>
  <c r="K660" i="5"/>
  <c r="H660" i="5"/>
  <c r="G660" i="5"/>
  <c r="M659" i="5"/>
  <c r="L659" i="5"/>
  <c r="K659" i="5"/>
  <c r="H659" i="5"/>
  <c r="G659" i="5"/>
  <c r="L658" i="5"/>
  <c r="K658" i="5"/>
  <c r="H658" i="5"/>
  <c r="G658" i="5"/>
  <c r="L657" i="5"/>
  <c r="K657" i="5"/>
  <c r="H657" i="5"/>
  <c r="G657" i="5"/>
  <c r="L656" i="5"/>
  <c r="K656" i="5"/>
  <c r="H656" i="5"/>
  <c r="G656" i="5"/>
  <c r="M655" i="5"/>
  <c r="L655" i="5"/>
  <c r="K655" i="5"/>
  <c r="I655" i="5"/>
  <c r="H655" i="5"/>
  <c r="G655" i="5"/>
  <c r="E655" i="5"/>
  <c r="L654" i="5"/>
  <c r="K654" i="5"/>
  <c r="H654" i="5"/>
  <c r="G654" i="5"/>
  <c r="L653" i="5"/>
  <c r="K653" i="5"/>
  <c r="H653" i="5"/>
  <c r="G653" i="5"/>
  <c r="L652" i="5"/>
  <c r="K652" i="5"/>
  <c r="H652" i="5"/>
  <c r="G652" i="5"/>
  <c r="L651" i="5"/>
  <c r="K651" i="5"/>
  <c r="H651" i="5"/>
  <c r="G651" i="5"/>
  <c r="L650" i="5"/>
  <c r="K650" i="5"/>
  <c r="H650" i="5"/>
  <c r="G650" i="5"/>
  <c r="L649" i="5"/>
  <c r="K649" i="5"/>
  <c r="H649" i="5"/>
  <c r="G649" i="5"/>
  <c r="L648" i="5"/>
  <c r="K648" i="5"/>
  <c r="H648" i="5"/>
  <c r="G648" i="5"/>
  <c r="L647" i="5"/>
  <c r="K647" i="5"/>
  <c r="H647" i="5"/>
  <c r="G647" i="5"/>
  <c r="L646" i="5"/>
  <c r="K646" i="5"/>
  <c r="H646" i="5"/>
  <c r="G646" i="5"/>
  <c r="L645" i="5"/>
  <c r="K645" i="5"/>
  <c r="H645" i="5"/>
  <c r="G645" i="5"/>
  <c r="L644" i="5"/>
  <c r="K644" i="5"/>
  <c r="H644" i="5"/>
  <c r="G644" i="5"/>
  <c r="M643" i="5"/>
  <c r="L643" i="5"/>
  <c r="K643" i="5"/>
  <c r="H643" i="5"/>
  <c r="G643" i="5"/>
  <c r="L642" i="5"/>
  <c r="K642" i="5"/>
  <c r="H642" i="5"/>
  <c r="G642" i="5"/>
  <c r="L641" i="5"/>
  <c r="K641" i="5"/>
  <c r="H641" i="5"/>
  <c r="G641" i="5"/>
  <c r="L640" i="5"/>
  <c r="K640" i="5"/>
  <c r="H640" i="5"/>
  <c r="G640" i="5"/>
  <c r="L639" i="5"/>
  <c r="K639" i="5"/>
  <c r="H639" i="5"/>
  <c r="G639" i="5"/>
  <c r="L638" i="5"/>
  <c r="K638" i="5"/>
  <c r="H638" i="5"/>
  <c r="G638" i="5"/>
  <c r="L637" i="5"/>
  <c r="K637" i="5"/>
  <c r="H637" i="5"/>
  <c r="G637" i="5"/>
  <c r="M636" i="5"/>
  <c r="L636" i="5"/>
  <c r="K636" i="5"/>
  <c r="H636" i="5"/>
  <c r="G636" i="5"/>
  <c r="L635" i="5"/>
  <c r="K635" i="5"/>
  <c r="H635" i="5"/>
  <c r="G635" i="5"/>
  <c r="L634" i="5"/>
  <c r="K634" i="5"/>
  <c r="H634" i="5"/>
  <c r="G634" i="5"/>
  <c r="L633" i="5"/>
  <c r="K633" i="5"/>
  <c r="H633" i="5"/>
  <c r="G633" i="5"/>
  <c r="L632" i="5"/>
  <c r="K632" i="5"/>
  <c r="H632" i="5"/>
  <c r="G632" i="5"/>
  <c r="L631" i="5"/>
  <c r="K631" i="5"/>
  <c r="H631" i="5"/>
  <c r="G631" i="5"/>
  <c r="L630" i="5"/>
  <c r="K630" i="5"/>
  <c r="H630" i="5"/>
  <c r="G630" i="5"/>
  <c r="L629" i="5"/>
  <c r="K629" i="5"/>
  <c r="H629" i="5"/>
  <c r="G629" i="5"/>
  <c r="L628" i="5"/>
  <c r="K628" i="5"/>
  <c r="H628" i="5"/>
  <c r="G628" i="5"/>
  <c r="M627" i="5"/>
  <c r="L627" i="5"/>
  <c r="K627" i="5"/>
  <c r="H627" i="5"/>
  <c r="G627" i="5"/>
  <c r="L626" i="5"/>
  <c r="K626" i="5"/>
  <c r="H626" i="5"/>
  <c r="G626" i="5"/>
  <c r="L625" i="5"/>
  <c r="K625" i="5"/>
  <c r="H625" i="5"/>
  <c r="G625" i="5"/>
  <c r="L624" i="5"/>
  <c r="K624" i="5"/>
  <c r="H624" i="5"/>
  <c r="G624" i="5"/>
  <c r="L623" i="5"/>
  <c r="K623" i="5"/>
  <c r="H623" i="5"/>
  <c r="G623" i="5"/>
  <c r="L622" i="5"/>
  <c r="K622" i="5"/>
  <c r="H622" i="5"/>
  <c r="G622" i="5"/>
  <c r="L621" i="5"/>
  <c r="K621" i="5"/>
  <c r="H621" i="5"/>
  <c r="G621" i="5"/>
  <c r="L620" i="5"/>
  <c r="K620" i="5"/>
  <c r="H620" i="5"/>
  <c r="G620" i="5"/>
  <c r="L619" i="5"/>
  <c r="K619" i="5"/>
  <c r="H619" i="5"/>
  <c r="G619" i="5"/>
  <c r="L618" i="5"/>
  <c r="K618" i="5"/>
  <c r="H618" i="5"/>
  <c r="G618" i="5"/>
  <c r="L617" i="5"/>
  <c r="K617" i="5"/>
  <c r="H617" i="5"/>
  <c r="G617" i="5"/>
  <c r="L616" i="5"/>
  <c r="K616" i="5"/>
  <c r="H616" i="5"/>
  <c r="G616" i="5"/>
  <c r="L615" i="5"/>
  <c r="K615" i="5"/>
  <c r="H615" i="5"/>
  <c r="G615" i="5"/>
  <c r="L614" i="5"/>
  <c r="K614" i="5"/>
  <c r="H614" i="5"/>
  <c r="G614" i="5"/>
  <c r="L613" i="5"/>
  <c r="K613" i="5"/>
  <c r="H613" i="5"/>
  <c r="G613" i="5"/>
  <c r="L612" i="5"/>
  <c r="K612" i="5"/>
  <c r="H612" i="5"/>
  <c r="G612" i="5"/>
  <c r="L611" i="5"/>
  <c r="K611" i="5"/>
  <c r="H611" i="5"/>
  <c r="G611" i="5"/>
  <c r="L610" i="5"/>
  <c r="K610" i="5"/>
  <c r="H610" i="5"/>
  <c r="G610" i="5"/>
  <c r="L609" i="5"/>
  <c r="K609" i="5"/>
  <c r="H609" i="5"/>
  <c r="G609" i="5"/>
  <c r="L608" i="5"/>
  <c r="K608" i="5"/>
  <c r="H608" i="5"/>
  <c r="G608" i="5"/>
  <c r="L607" i="5"/>
  <c r="K607" i="5"/>
  <c r="H607" i="5"/>
  <c r="G607" i="5"/>
  <c r="L606" i="5"/>
  <c r="K606" i="5"/>
  <c r="H606" i="5"/>
  <c r="G606" i="5"/>
  <c r="L605" i="5"/>
  <c r="K605" i="5"/>
  <c r="H605" i="5"/>
  <c r="G605" i="5"/>
  <c r="M604" i="5"/>
  <c r="L604" i="5"/>
  <c r="K604" i="5"/>
  <c r="I604" i="5"/>
  <c r="H604" i="5"/>
  <c r="G604" i="5"/>
  <c r="E604" i="5"/>
  <c r="L603" i="5"/>
  <c r="K603" i="5"/>
  <c r="H603" i="5"/>
  <c r="G603" i="5"/>
  <c r="L602" i="5"/>
  <c r="K602" i="5"/>
  <c r="H602" i="5"/>
  <c r="G602" i="5"/>
  <c r="L601" i="5"/>
  <c r="K601" i="5"/>
  <c r="H601" i="5"/>
  <c r="G601" i="5"/>
  <c r="L600" i="5"/>
  <c r="K600" i="5"/>
  <c r="H600" i="5"/>
  <c r="G600" i="5"/>
  <c r="L599" i="5"/>
  <c r="K599" i="5"/>
  <c r="H599" i="5"/>
  <c r="G599" i="5"/>
  <c r="L598" i="5"/>
  <c r="K598" i="5"/>
  <c r="H598" i="5"/>
  <c r="G598" i="5"/>
  <c r="L597" i="5"/>
  <c r="K597" i="5"/>
  <c r="H597" i="5"/>
  <c r="G597" i="5"/>
  <c r="L596" i="5"/>
  <c r="K596" i="5"/>
  <c r="H596" i="5"/>
  <c r="G596" i="5"/>
  <c r="L595" i="5"/>
  <c r="K595" i="5"/>
  <c r="H595" i="5"/>
  <c r="G595" i="5"/>
  <c r="L594" i="5"/>
  <c r="K594" i="5"/>
  <c r="H594" i="5"/>
  <c r="G594" i="5"/>
  <c r="L593" i="5"/>
  <c r="K593" i="5"/>
  <c r="H593" i="5"/>
  <c r="G593" i="5"/>
  <c r="L592" i="5"/>
  <c r="K592" i="5"/>
  <c r="H592" i="5"/>
  <c r="G592" i="5"/>
  <c r="M591" i="5"/>
  <c r="L591" i="5"/>
  <c r="K591" i="5"/>
  <c r="H591" i="5"/>
  <c r="G591" i="5"/>
  <c r="L590" i="5"/>
  <c r="K590" i="5"/>
  <c r="H590" i="5"/>
  <c r="G590" i="5"/>
  <c r="M589" i="5"/>
  <c r="L589" i="5"/>
  <c r="K589" i="5"/>
  <c r="H589" i="5"/>
  <c r="G589" i="5"/>
  <c r="L588" i="5"/>
  <c r="K588" i="5"/>
  <c r="H588" i="5"/>
  <c r="G588" i="5"/>
  <c r="L587" i="5"/>
  <c r="K587" i="5"/>
  <c r="H587" i="5"/>
  <c r="G587" i="5"/>
  <c r="L586" i="5"/>
  <c r="K586" i="5"/>
  <c r="H586" i="5"/>
  <c r="G586" i="5"/>
  <c r="L585" i="5"/>
  <c r="K585" i="5"/>
  <c r="H585" i="5"/>
  <c r="G585" i="5"/>
  <c r="M584" i="5"/>
  <c r="L584" i="5"/>
  <c r="K584" i="5"/>
  <c r="I584" i="5"/>
  <c r="H584" i="5"/>
  <c r="G584" i="5"/>
  <c r="E584" i="5"/>
  <c r="L583" i="5"/>
  <c r="K583" i="5"/>
  <c r="H583" i="5"/>
  <c r="G583" i="5"/>
  <c r="L582" i="5"/>
  <c r="K582" i="5"/>
  <c r="H582" i="5"/>
  <c r="G582" i="5"/>
  <c r="L581" i="5"/>
  <c r="K581" i="5"/>
  <c r="H581" i="5"/>
  <c r="G581" i="5"/>
  <c r="L580" i="5"/>
  <c r="K580" i="5"/>
  <c r="H580" i="5"/>
  <c r="G580" i="5"/>
  <c r="L579" i="5"/>
  <c r="K579" i="5"/>
  <c r="H579" i="5"/>
  <c r="G579" i="5"/>
  <c r="M578" i="5"/>
  <c r="L578" i="5"/>
  <c r="K578" i="5"/>
  <c r="H578" i="5"/>
  <c r="G578" i="5"/>
  <c r="L577" i="5"/>
  <c r="K577" i="5"/>
  <c r="H577" i="5"/>
  <c r="G577" i="5"/>
  <c r="L576" i="5"/>
  <c r="K576" i="5"/>
  <c r="H576" i="5"/>
  <c r="G576" i="5"/>
  <c r="L575" i="5"/>
  <c r="K575" i="5"/>
  <c r="H575" i="5"/>
  <c r="G575" i="5"/>
  <c r="M574" i="5"/>
  <c r="L574" i="5"/>
  <c r="K574" i="5"/>
  <c r="H574" i="5"/>
  <c r="G574" i="5"/>
  <c r="M573" i="5"/>
  <c r="L573" i="5"/>
  <c r="K573" i="5"/>
  <c r="H573" i="5"/>
  <c r="G573" i="5"/>
  <c r="M572" i="5"/>
  <c r="L572" i="5"/>
  <c r="K572" i="5"/>
  <c r="H572" i="5"/>
  <c r="G572" i="5"/>
  <c r="L571" i="5"/>
  <c r="K571" i="5"/>
  <c r="H571" i="5"/>
  <c r="G571" i="5"/>
  <c r="L570" i="5"/>
  <c r="K570" i="5"/>
  <c r="H570" i="5"/>
  <c r="G570" i="5"/>
  <c r="L569" i="5"/>
  <c r="K569" i="5"/>
  <c r="H569" i="5"/>
  <c r="G569" i="5"/>
  <c r="L568" i="5"/>
  <c r="K568" i="5"/>
  <c r="H568" i="5"/>
  <c r="G568" i="5"/>
  <c r="L567" i="5"/>
  <c r="K567" i="5"/>
  <c r="H567" i="5"/>
  <c r="G567" i="5"/>
  <c r="L566" i="5"/>
  <c r="K566" i="5"/>
  <c r="H566" i="5"/>
  <c r="G566" i="5"/>
  <c r="L565" i="5"/>
  <c r="K565" i="5"/>
  <c r="H565" i="5"/>
  <c r="G565" i="5"/>
  <c r="L564" i="5"/>
  <c r="K564" i="5"/>
  <c r="H564" i="5"/>
  <c r="G564" i="5"/>
  <c r="L563" i="5"/>
  <c r="K563" i="5"/>
  <c r="H563" i="5"/>
  <c r="G563" i="5"/>
  <c r="L562" i="5"/>
  <c r="K562" i="5"/>
  <c r="H562" i="5"/>
  <c r="G562" i="5"/>
  <c r="L561" i="5"/>
  <c r="K561" i="5"/>
  <c r="H561" i="5"/>
  <c r="G561" i="5"/>
  <c r="L560" i="5"/>
  <c r="K560" i="5"/>
  <c r="H560" i="5"/>
  <c r="G560" i="5"/>
  <c r="M559" i="5"/>
  <c r="L559" i="5"/>
  <c r="K559" i="5"/>
  <c r="H559" i="5"/>
  <c r="G559" i="5"/>
  <c r="M558" i="5"/>
  <c r="L558" i="5"/>
  <c r="K558" i="5"/>
  <c r="H558" i="5"/>
  <c r="G558" i="5"/>
  <c r="L557" i="5"/>
  <c r="K557" i="5"/>
  <c r="H557" i="5"/>
  <c r="G557" i="5"/>
  <c r="L556" i="5"/>
  <c r="K556" i="5"/>
  <c r="H556" i="5"/>
  <c r="G556" i="5"/>
  <c r="L555" i="5"/>
  <c r="K555" i="5"/>
  <c r="H555" i="5"/>
  <c r="G555" i="5"/>
  <c r="L554" i="5"/>
  <c r="K554" i="5"/>
  <c r="H554" i="5"/>
  <c r="G554" i="5"/>
  <c r="L553" i="5"/>
  <c r="K553" i="5"/>
  <c r="H553" i="5"/>
  <c r="G553" i="5"/>
  <c r="M552" i="5"/>
  <c r="L552" i="5"/>
  <c r="K552" i="5"/>
  <c r="H552" i="5"/>
  <c r="G552" i="5"/>
  <c r="M551" i="5"/>
  <c r="L551" i="5"/>
  <c r="K551" i="5"/>
  <c r="H551" i="5"/>
  <c r="G551" i="5"/>
  <c r="M550" i="5"/>
  <c r="L550" i="5"/>
  <c r="K550" i="5"/>
  <c r="H550" i="5"/>
  <c r="G550" i="5"/>
  <c r="M549" i="5"/>
  <c r="L549" i="5"/>
  <c r="K549" i="5"/>
  <c r="H549" i="5"/>
  <c r="G549" i="5"/>
  <c r="L548" i="5"/>
  <c r="K548" i="5"/>
  <c r="H548" i="5"/>
  <c r="G548" i="5"/>
  <c r="L547" i="5"/>
  <c r="K547" i="5"/>
  <c r="H547" i="5"/>
  <c r="G547" i="5"/>
  <c r="L546" i="5"/>
  <c r="K546" i="5"/>
  <c r="H546" i="5"/>
  <c r="G546" i="5"/>
  <c r="L545" i="5"/>
  <c r="K545" i="5"/>
  <c r="H545" i="5"/>
  <c r="G545" i="5"/>
  <c r="L544" i="5"/>
  <c r="K544" i="5"/>
  <c r="H544" i="5"/>
  <c r="G544" i="5"/>
  <c r="L543" i="5"/>
  <c r="K543" i="5"/>
  <c r="H543" i="5"/>
  <c r="G543" i="5"/>
  <c r="L542" i="5"/>
  <c r="K542" i="5"/>
  <c r="H542" i="5"/>
  <c r="G542" i="5"/>
  <c r="L541" i="5"/>
  <c r="K541" i="5"/>
  <c r="H541" i="5"/>
  <c r="G541" i="5"/>
  <c r="L540" i="5"/>
  <c r="K540" i="5"/>
  <c r="H540" i="5"/>
  <c r="G540" i="5"/>
  <c r="L539" i="5"/>
  <c r="K539" i="5"/>
  <c r="H539" i="5"/>
  <c r="G539" i="5"/>
  <c r="L538" i="5"/>
  <c r="K538" i="5"/>
  <c r="H538" i="5"/>
  <c r="G538" i="5"/>
  <c r="L537" i="5"/>
  <c r="K537" i="5"/>
  <c r="H537" i="5"/>
  <c r="G537" i="5"/>
  <c r="L536" i="5"/>
  <c r="K536" i="5"/>
  <c r="H536" i="5"/>
  <c r="G536" i="5"/>
  <c r="M535" i="5"/>
  <c r="L535" i="5"/>
  <c r="K535" i="5"/>
  <c r="H535" i="5"/>
  <c r="G535" i="5"/>
  <c r="M534" i="5"/>
  <c r="L534" i="5"/>
  <c r="K534" i="5"/>
  <c r="H534" i="5"/>
  <c r="G534" i="5"/>
  <c r="M533" i="5"/>
  <c r="L533" i="5"/>
  <c r="K533" i="5"/>
  <c r="H533" i="5"/>
  <c r="G533" i="5"/>
  <c r="L532" i="5"/>
  <c r="K532" i="5"/>
  <c r="H532" i="5"/>
  <c r="G532" i="5"/>
  <c r="L531" i="5"/>
  <c r="K531" i="5"/>
  <c r="H531" i="5"/>
  <c r="G531" i="5"/>
  <c r="L530" i="5"/>
  <c r="K530" i="5"/>
  <c r="H530" i="5"/>
  <c r="G530" i="5"/>
  <c r="L529" i="5"/>
  <c r="K529" i="5"/>
  <c r="H529" i="5"/>
  <c r="G529" i="5"/>
  <c r="L528" i="5"/>
  <c r="K528" i="5"/>
  <c r="H528" i="5"/>
  <c r="G528" i="5"/>
  <c r="L527" i="5"/>
  <c r="K527" i="5"/>
  <c r="H527" i="5"/>
  <c r="G527" i="5"/>
  <c r="L526" i="5"/>
  <c r="K526" i="5"/>
  <c r="H526" i="5"/>
  <c r="G526" i="5"/>
  <c r="L525" i="5"/>
  <c r="K525" i="5"/>
  <c r="H525" i="5"/>
  <c r="G525" i="5"/>
  <c r="L524" i="5"/>
  <c r="K524" i="5"/>
  <c r="H524" i="5"/>
  <c r="G524" i="5"/>
  <c r="L523" i="5"/>
  <c r="K523" i="5"/>
  <c r="H523" i="5"/>
  <c r="G523" i="5"/>
  <c r="L522" i="5"/>
  <c r="K522" i="5"/>
  <c r="H522" i="5"/>
  <c r="G522" i="5"/>
  <c r="L521" i="5"/>
  <c r="K521" i="5"/>
  <c r="H521" i="5"/>
  <c r="G521" i="5"/>
  <c r="L517" i="5"/>
  <c r="K517" i="5"/>
  <c r="H517" i="5"/>
  <c r="G517" i="5"/>
  <c r="L516" i="5"/>
  <c r="K516" i="5"/>
  <c r="H516" i="5"/>
  <c r="G516" i="5"/>
  <c r="L520" i="5"/>
  <c r="K520" i="5"/>
  <c r="H520" i="5"/>
  <c r="G520" i="5"/>
  <c r="L519" i="5"/>
  <c r="K519" i="5"/>
  <c r="H519" i="5"/>
  <c r="G519" i="5"/>
  <c r="L518" i="5"/>
  <c r="K518" i="5"/>
  <c r="H518" i="5"/>
  <c r="G518" i="5"/>
  <c r="L515" i="5"/>
  <c r="K515" i="5"/>
  <c r="H515" i="5"/>
  <c r="G515" i="5"/>
  <c r="L514" i="5"/>
  <c r="K514" i="5"/>
  <c r="H514" i="5"/>
  <c r="G514" i="5"/>
  <c r="L513" i="5"/>
  <c r="K513" i="5"/>
  <c r="H513" i="5"/>
  <c r="G513" i="5"/>
  <c r="M512" i="5"/>
  <c r="L512" i="5"/>
  <c r="K512" i="5"/>
  <c r="H512" i="5"/>
  <c r="G512" i="5"/>
  <c r="L511" i="5"/>
  <c r="K511" i="5"/>
  <c r="H511" i="5"/>
  <c r="G511" i="5"/>
  <c r="M509" i="5"/>
  <c r="L509" i="5"/>
  <c r="K509" i="5"/>
  <c r="I509" i="5"/>
  <c r="H509" i="5"/>
  <c r="G509" i="5"/>
  <c r="E509" i="5"/>
  <c r="L510" i="5"/>
  <c r="K510" i="5"/>
  <c r="H510" i="5"/>
  <c r="G510" i="5"/>
  <c r="L508" i="5"/>
  <c r="K508" i="5"/>
  <c r="H508" i="5"/>
  <c r="G508" i="5"/>
  <c r="L507" i="5"/>
  <c r="K507" i="5"/>
  <c r="H507" i="5"/>
  <c r="G507" i="5"/>
  <c r="L506" i="5"/>
  <c r="K506" i="5"/>
  <c r="H506" i="5"/>
  <c r="G506" i="5"/>
  <c r="L505" i="5"/>
  <c r="K505" i="5"/>
  <c r="H505" i="5"/>
  <c r="G505" i="5"/>
  <c r="L504" i="5"/>
  <c r="K504" i="5"/>
  <c r="H504" i="5"/>
  <c r="G504" i="5"/>
  <c r="L503" i="5"/>
  <c r="K503" i="5"/>
  <c r="H503" i="5"/>
  <c r="G503" i="5"/>
  <c r="L502" i="5"/>
  <c r="K502" i="5"/>
  <c r="H502" i="5"/>
  <c r="G502" i="5"/>
  <c r="L501" i="5"/>
  <c r="K501" i="5"/>
  <c r="H501" i="5"/>
  <c r="G501" i="5"/>
  <c r="L500" i="5"/>
  <c r="K500" i="5"/>
  <c r="H500" i="5"/>
  <c r="G500" i="5"/>
  <c r="L499" i="5"/>
  <c r="K499" i="5"/>
  <c r="H499" i="5"/>
  <c r="G499" i="5"/>
  <c r="L498" i="5"/>
  <c r="K498" i="5"/>
  <c r="H498" i="5"/>
  <c r="G498" i="5"/>
  <c r="L497" i="5"/>
  <c r="K497" i="5"/>
  <c r="H497" i="5"/>
  <c r="G497" i="5"/>
  <c r="M496" i="5"/>
  <c r="L496" i="5"/>
  <c r="K496" i="5"/>
  <c r="H496" i="5"/>
  <c r="G496" i="5"/>
  <c r="M495" i="5"/>
  <c r="L495" i="5"/>
  <c r="K495" i="5"/>
  <c r="H495" i="5"/>
  <c r="G495" i="5"/>
  <c r="M494" i="5"/>
  <c r="L494" i="5"/>
  <c r="K494" i="5"/>
  <c r="H494" i="5"/>
  <c r="G494" i="5"/>
  <c r="L493" i="5"/>
  <c r="K493" i="5"/>
  <c r="H493" i="5"/>
  <c r="G493" i="5"/>
  <c r="L492" i="5"/>
  <c r="K492" i="5"/>
  <c r="H492" i="5"/>
  <c r="G492" i="5"/>
  <c r="L491" i="5"/>
  <c r="K491" i="5"/>
  <c r="H491" i="5"/>
  <c r="G491" i="5"/>
  <c r="L490" i="5"/>
  <c r="K490" i="5"/>
  <c r="H490" i="5"/>
  <c r="G490" i="5"/>
  <c r="L489" i="5"/>
  <c r="K489" i="5"/>
  <c r="H489" i="5"/>
  <c r="G489" i="5"/>
  <c r="L488" i="5"/>
  <c r="K488" i="5"/>
  <c r="H488" i="5"/>
  <c r="G488" i="5"/>
  <c r="L487" i="5"/>
  <c r="K487" i="5"/>
  <c r="H487" i="5"/>
  <c r="G487" i="5"/>
  <c r="L486" i="5"/>
  <c r="K486" i="5"/>
  <c r="H486" i="5"/>
  <c r="G486" i="5"/>
  <c r="M485" i="5"/>
  <c r="L485" i="5"/>
  <c r="K485" i="5"/>
  <c r="H485" i="5"/>
  <c r="G485" i="5"/>
  <c r="L484" i="5"/>
  <c r="K484" i="5"/>
  <c r="H484" i="5"/>
  <c r="G484" i="5"/>
  <c r="L483" i="5"/>
  <c r="K483" i="5"/>
  <c r="H483" i="5"/>
  <c r="G483" i="5"/>
  <c r="L482" i="5"/>
  <c r="K482" i="5"/>
  <c r="H482" i="5"/>
  <c r="G482" i="5"/>
  <c r="L481" i="5"/>
  <c r="K481" i="5"/>
  <c r="H481" i="5"/>
  <c r="G481" i="5"/>
  <c r="L480" i="5"/>
  <c r="K480" i="5"/>
  <c r="H480" i="5"/>
  <c r="G480" i="5"/>
  <c r="L479" i="5"/>
  <c r="K479" i="5"/>
  <c r="H479" i="5"/>
  <c r="G479" i="5"/>
  <c r="L478" i="5"/>
  <c r="K478" i="5"/>
  <c r="H478" i="5"/>
  <c r="G478" i="5"/>
  <c r="L477" i="5"/>
  <c r="K477" i="5"/>
  <c r="H477" i="5"/>
  <c r="G477" i="5"/>
  <c r="L476" i="5"/>
  <c r="K476" i="5"/>
  <c r="H476" i="5"/>
  <c r="G476" i="5"/>
  <c r="L475" i="5"/>
  <c r="K475" i="5"/>
  <c r="H475" i="5"/>
  <c r="G475" i="5"/>
  <c r="L474" i="5"/>
  <c r="K474" i="5"/>
  <c r="H474" i="5"/>
  <c r="G474" i="5"/>
  <c r="M473" i="5"/>
  <c r="L473" i="5"/>
  <c r="K473" i="5"/>
  <c r="H473" i="5"/>
  <c r="G473" i="5"/>
  <c r="L472" i="5"/>
  <c r="K472" i="5"/>
  <c r="H472" i="5"/>
  <c r="G472" i="5"/>
  <c r="L471" i="5"/>
  <c r="K471" i="5"/>
  <c r="H471" i="5"/>
  <c r="G471" i="5"/>
  <c r="L470" i="5"/>
  <c r="K470" i="5"/>
  <c r="H470" i="5"/>
  <c r="G470" i="5"/>
  <c r="M469" i="5"/>
  <c r="L469" i="5"/>
  <c r="K469" i="5"/>
  <c r="I469" i="5"/>
  <c r="H469" i="5"/>
  <c r="G469" i="5"/>
  <c r="E469" i="5"/>
  <c r="L468" i="5"/>
  <c r="K468" i="5"/>
  <c r="H468" i="5"/>
  <c r="G468" i="5"/>
  <c r="L467" i="5"/>
  <c r="K467" i="5"/>
  <c r="H467" i="5"/>
  <c r="G467" i="5"/>
  <c r="L466" i="5"/>
  <c r="K466" i="5"/>
  <c r="H466" i="5"/>
  <c r="G466" i="5"/>
  <c r="L465" i="5"/>
  <c r="K465" i="5"/>
  <c r="H465" i="5"/>
  <c r="G465" i="5"/>
  <c r="L464" i="5"/>
  <c r="K464" i="5"/>
  <c r="H464" i="5"/>
  <c r="G464" i="5"/>
  <c r="M463" i="5"/>
  <c r="L463" i="5"/>
  <c r="K463" i="5"/>
  <c r="I463" i="5"/>
  <c r="H463" i="5"/>
  <c r="G463" i="5"/>
  <c r="E463" i="5"/>
  <c r="L462" i="5"/>
  <c r="K462" i="5"/>
  <c r="H462" i="5"/>
  <c r="G462" i="5"/>
  <c r="L461" i="5"/>
  <c r="K461" i="5"/>
  <c r="H461" i="5"/>
  <c r="G461" i="5"/>
  <c r="L460" i="5"/>
  <c r="K460" i="5"/>
  <c r="H460" i="5"/>
  <c r="G460" i="5"/>
  <c r="L459" i="5"/>
  <c r="K459" i="5"/>
  <c r="H459" i="5"/>
  <c r="G459" i="5"/>
  <c r="M458" i="5"/>
  <c r="L458" i="5"/>
  <c r="K458" i="5"/>
  <c r="I458" i="5"/>
  <c r="H458" i="5"/>
  <c r="G458" i="5"/>
  <c r="E458" i="5"/>
  <c r="L457" i="5"/>
  <c r="K457" i="5"/>
  <c r="H457" i="5"/>
  <c r="G457" i="5"/>
  <c r="L456" i="5"/>
  <c r="K456" i="5"/>
  <c r="H456" i="5"/>
  <c r="G456" i="5"/>
  <c r="L455" i="5"/>
  <c r="K455" i="5"/>
  <c r="H455" i="5"/>
  <c r="G455" i="5"/>
  <c r="L454" i="5"/>
  <c r="K454" i="5"/>
  <c r="H454" i="5"/>
  <c r="G454" i="5"/>
  <c r="L453" i="5"/>
  <c r="K453" i="5"/>
  <c r="H453" i="5"/>
  <c r="G453" i="5"/>
  <c r="L452" i="5"/>
  <c r="K452" i="5"/>
  <c r="H452" i="5"/>
  <c r="G452" i="5"/>
  <c r="L451" i="5"/>
  <c r="K451" i="5"/>
  <c r="H451" i="5"/>
  <c r="G451" i="5"/>
  <c r="L450" i="5"/>
  <c r="K450" i="5"/>
  <c r="H450" i="5"/>
  <c r="G450" i="5"/>
  <c r="L449" i="5"/>
  <c r="K449" i="5"/>
  <c r="H449" i="5"/>
  <c r="G449" i="5"/>
  <c r="L448" i="5"/>
  <c r="K448" i="5"/>
  <c r="H448" i="5"/>
  <c r="G448" i="5"/>
  <c r="L447" i="5"/>
  <c r="K447" i="5"/>
  <c r="H447" i="5"/>
  <c r="G447" i="5"/>
  <c r="L446" i="5"/>
  <c r="K446" i="5"/>
  <c r="H446" i="5"/>
  <c r="G446" i="5"/>
  <c r="L445" i="5"/>
  <c r="K445" i="5"/>
  <c r="H445" i="5"/>
  <c r="G445" i="5"/>
  <c r="L444" i="5"/>
  <c r="K444" i="5"/>
  <c r="H444" i="5"/>
  <c r="G444" i="5"/>
  <c r="L443" i="5"/>
  <c r="K443" i="5"/>
  <c r="H443" i="5"/>
  <c r="G443" i="5"/>
  <c r="L442" i="5"/>
  <c r="K442" i="5"/>
  <c r="H442" i="5"/>
  <c r="G442" i="5"/>
  <c r="L441" i="5"/>
  <c r="K441" i="5"/>
  <c r="H441" i="5"/>
  <c r="G441" i="5"/>
  <c r="L440" i="5"/>
  <c r="K440" i="5"/>
  <c r="H440" i="5"/>
  <c r="G440" i="5"/>
  <c r="L439" i="5"/>
  <c r="K439" i="5"/>
  <c r="H439" i="5"/>
  <c r="G439" i="5"/>
  <c r="L438" i="5"/>
  <c r="K438" i="5"/>
  <c r="H438" i="5"/>
  <c r="G438" i="5"/>
  <c r="L437" i="5"/>
  <c r="K437" i="5"/>
  <c r="H437" i="5"/>
  <c r="G437" i="5"/>
  <c r="L436" i="5"/>
  <c r="K436" i="5"/>
  <c r="H436" i="5"/>
  <c r="G436" i="5"/>
  <c r="L435" i="5"/>
  <c r="K435" i="5"/>
  <c r="H435" i="5"/>
  <c r="G435" i="5"/>
  <c r="M434" i="5"/>
  <c r="L434" i="5"/>
  <c r="K434" i="5"/>
  <c r="H434" i="5"/>
  <c r="G434" i="5"/>
  <c r="M433" i="5"/>
  <c r="L433" i="5"/>
  <c r="K433" i="5"/>
  <c r="H433" i="5"/>
  <c r="G433" i="5"/>
  <c r="L432" i="5"/>
  <c r="K432" i="5"/>
  <c r="H432" i="5"/>
  <c r="G432" i="5"/>
  <c r="L431" i="5"/>
  <c r="K431" i="5"/>
  <c r="H431" i="5"/>
  <c r="G431" i="5"/>
  <c r="L430" i="5"/>
  <c r="K430" i="5"/>
  <c r="H430" i="5"/>
  <c r="G430" i="5"/>
  <c r="M429" i="5"/>
  <c r="L429" i="5"/>
  <c r="K429" i="5"/>
  <c r="H429" i="5"/>
  <c r="G429" i="5"/>
  <c r="M428" i="5"/>
  <c r="L428" i="5"/>
  <c r="K428" i="5"/>
  <c r="H428" i="5"/>
  <c r="G428" i="5"/>
  <c r="L427" i="5"/>
  <c r="K427" i="5"/>
  <c r="H427" i="5"/>
  <c r="G427" i="5"/>
  <c r="M426" i="5"/>
  <c r="L426" i="5"/>
  <c r="K426" i="5"/>
  <c r="H426" i="5"/>
  <c r="G426" i="5"/>
  <c r="L425" i="5"/>
  <c r="K425" i="5"/>
  <c r="H425" i="5"/>
  <c r="G425" i="5"/>
  <c r="L424" i="5"/>
  <c r="K424" i="5"/>
  <c r="H424" i="5"/>
  <c r="G424" i="5"/>
  <c r="L423" i="5"/>
  <c r="K423" i="5"/>
  <c r="H423" i="5"/>
  <c r="G423" i="5"/>
  <c r="L422" i="5"/>
  <c r="K422" i="5"/>
  <c r="H422" i="5"/>
  <c r="G422" i="5"/>
  <c r="M421" i="5"/>
  <c r="L421" i="5"/>
  <c r="K421" i="5"/>
  <c r="H421" i="5"/>
  <c r="G421" i="5"/>
  <c r="M420" i="5"/>
  <c r="L420" i="5"/>
  <c r="K420" i="5"/>
  <c r="H420" i="5"/>
  <c r="G420" i="5"/>
  <c r="L419" i="5"/>
  <c r="K419" i="5"/>
  <c r="H419" i="5"/>
  <c r="G419" i="5"/>
  <c r="M418" i="5"/>
  <c r="L418" i="5"/>
  <c r="K418" i="5"/>
  <c r="H418" i="5"/>
  <c r="G418" i="5"/>
  <c r="L417" i="5"/>
  <c r="K417" i="5"/>
  <c r="H417" i="5"/>
  <c r="G417" i="5"/>
  <c r="M416" i="5"/>
  <c r="L416" i="5"/>
  <c r="K416" i="5"/>
  <c r="H416" i="5"/>
  <c r="G416" i="5"/>
  <c r="L415" i="5"/>
  <c r="K415" i="5"/>
  <c r="H415" i="5"/>
  <c r="G415" i="5"/>
  <c r="L414" i="5"/>
  <c r="K414" i="5"/>
  <c r="H414" i="5"/>
  <c r="G414" i="5"/>
  <c r="L413" i="5"/>
  <c r="K413" i="5"/>
  <c r="H413" i="5"/>
  <c r="G413" i="5"/>
  <c r="L412" i="5"/>
  <c r="K412" i="5"/>
  <c r="H412" i="5"/>
  <c r="G412" i="5"/>
  <c r="L411" i="5"/>
  <c r="K411" i="5"/>
  <c r="H411" i="5"/>
  <c r="G411" i="5"/>
  <c r="M410" i="5"/>
  <c r="L410" i="5"/>
  <c r="K410" i="5"/>
  <c r="H410" i="5"/>
  <c r="G410" i="5"/>
  <c r="M409" i="5"/>
  <c r="L409" i="5"/>
  <c r="K409" i="5"/>
  <c r="H409" i="5"/>
  <c r="G409" i="5"/>
  <c r="M408" i="5"/>
  <c r="L408" i="5"/>
  <c r="K408" i="5"/>
  <c r="H408" i="5"/>
  <c r="G408" i="5"/>
  <c r="L407" i="5"/>
  <c r="K407" i="5"/>
  <c r="H407" i="5"/>
  <c r="G407" i="5"/>
  <c r="L406" i="5"/>
  <c r="K406" i="5"/>
  <c r="H406" i="5"/>
  <c r="G406" i="5"/>
  <c r="M405" i="5"/>
  <c r="L405" i="5"/>
  <c r="K405" i="5"/>
  <c r="H405" i="5"/>
  <c r="G405" i="5"/>
  <c r="L404" i="5"/>
  <c r="K404" i="5"/>
  <c r="H404" i="5"/>
  <c r="G404" i="5"/>
  <c r="M403" i="5"/>
  <c r="L403" i="5"/>
  <c r="K403" i="5"/>
  <c r="H403" i="5"/>
  <c r="G403" i="5"/>
  <c r="L402" i="5"/>
  <c r="K402" i="5"/>
  <c r="H402" i="5"/>
  <c r="G402" i="5"/>
  <c r="L401" i="5"/>
  <c r="K401" i="5"/>
  <c r="H401" i="5"/>
  <c r="G401" i="5"/>
  <c r="L400" i="5"/>
  <c r="K400" i="5"/>
  <c r="H400" i="5"/>
  <c r="G400" i="5"/>
  <c r="L399" i="5"/>
  <c r="K399" i="5"/>
  <c r="H399" i="5"/>
  <c r="G399" i="5"/>
  <c r="L398" i="5"/>
  <c r="K398" i="5"/>
  <c r="H398" i="5"/>
  <c r="G398" i="5"/>
  <c r="L397" i="5"/>
  <c r="K397" i="5"/>
  <c r="H397" i="5"/>
  <c r="G397" i="5"/>
  <c r="L396" i="5"/>
  <c r="K396" i="5"/>
  <c r="H396" i="5"/>
  <c r="G396" i="5"/>
  <c r="L395" i="5"/>
  <c r="K395" i="5"/>
  <c r="H395" i="5"/>
  <c r="G395" i="5"/>
  <c r="L394" i="5"/>
  <c r="K394" i="5"/>
  <c r="H394" i="5"/>
  <c r="G394" i="5"/>
  <c r="L393" i="5"/>
  <c r="K393" i="5"/>
  <c r="H393" i="5"/>
  <c r="G393" i="5"/>
  <c r="L392" i="5"/>
  <c r="K392" i="5"/>
  <c r="H392" i="5"/>
  <c r="G392" i="5"/>
  <c r="M391" i="5"/>
  <c r="L391" i="5"/>
  <c r="K391" i="5"/>
  <c r="H391" i="5"/>
  <c r="G391" i="5"/>
  <c r="M390" i="5"/>
  <c r="L390" i="5"/>
  <c r="K390" i="5"/>
  <c r="H390" i="5"/>
  <c r="G390" i="5"/>
  <c r="M389" i="5"/>
  <c r="L389" i="5"/>
  <c r="K389" i="5"/>
  <c r="H389" i="5"/>
  <c r="G389" i="5"/>
  <c r="M388" i="5"/>
  <c r="L388" i="5"/>
  <c r="K388" i="5"/>
  <c r="I388" i="5"/>
  <c r="H388" i="5"/>
  <c r="G388" i="5"/>
  <c r="E388" i="5"/>
  <c r="L387" i="5"/>
  <c r="K387" i="5"/>
  <c r="H387" i="5"/>
  <c r="G387" i="5"/>
  <c r="L386" i="5"/>
  <c r="K386" i="5"/>
  <c r="H386" i="5"/>
  <c r="G386" i="5"/>
  <c r="L385" i="5"/>
  <c r="K385" i="5"/>
  <c r="H385" i="5"/>
  <c r="G385" i="5"/>
  <c r="L384" i="5"/>
  <c r="K384" i="5"/>
  <c r="H384" i="5"/>
  <c r="G384" i="5"/>
  <c r="L383" i="5"/>
  <c r="K383" i="5"/>
  <c r="H383" i="5"/>
  <c r="G383" i="5"/>
  <c r="L382" i="5"/>
  <c r="K382" i="5"/>
  <c r="H382" i="5"/>
  <c r="G382" i="5"/>
  <c r="L381" i="5"/>
  <c r="K381" i="5"/>
  <c r="H381" i="5"/>
  <c r="G381" i="5"/>
  <c r="M380" i="5"/>
  <c r="L380" i="5"/>
  <c r="K380" i="5"/>
  <c r="H380" i="5"/>
  <c r="G380" i="5"/>
  <c r="M379" i="5"/>
  <c r="L379" i="5"/>
  <c r="K379" i="5"/>
  <c r="H379" i="5"/>
  <c r="G379" i="5"/>
  <c r="M378" i="5"/>
  <c r="L378" i="5"/>
  <c r="K378" i="5"/>
  <c r="H378" i="5"/>
  <c r="G378" i="5"/>
  <c r="M377" i="5"/>
  <c r="L377" i="5"/>
  <c r="K377" i="5"/>
  <c r="H377" i="5"/>
  <c r="G377" i="5"/>
  <c r="L376" i="5"/>
  <c r="K376" i="5"/>
  <c r="H376" i="5"/>
  <c r="G376" i="5"/>
  <c r="L375" i="5"/>
  <c r="K375" i="5"/>
  <c r="H375" i="5"/>
  <c r="G375" i="5"/>
  <c r="L374" i="5"/>
  <c r="K374" i="5"/>
  <c r="H374" i="5"/>
  <c r="G374" i="5"/>
  <c r="L373" i="5"/>
  <c r="K373" i="5"/>
  <c r="H373" i="5"/>
  <c r="G373" i="5"/>
  <c r="M372" i="5"/>
  <c r="L372" i="5"/>
  <c r="K372" i="5"/>
  <c r="H372" i="5"/>
  <c r="G372" i="5"/>
  <c r="L371" i="5"/>
  <c r="K371" i="5"/>
  <c r="H371" i="5"/>
  <c r="G371" i="5"/>
  <c r="L370" i="5"/>
  <c r="K370" i="5"/>
  <c r="H370" i="5"/>
  <c r="G370" i="5"/>
  <c r="L369" i="5"/>
  <c r="K369" i="5"/>
  <c r="H369" i="5"/>
  <c r="G369" i="5"/>
  <c r="L368" i="5"/>
  <c r="K368" i="5"/>
  <c r="H368" i="5"/>
  <c r="G368" i="5"/>
  <c r="M367" i="5"/>
  <c r="L367" i="5"/>
  <c r="K367" i="5"/>
  <c r="I367" i="5"/>
  <c r="H367" i="5"/>
  <c r="G367" i="5"/>
  <c r="E367" i="5"/>
  <c r="M366" i="5"/>
  <c r="L366" i="5"/>
  <c r="K366" i="5"/>
  <c r="H366" i="5"/>
  <c r="G366" i="5"/>
  <c r="M365" i="5"/>
  <c r="L365" i="5"/>
  <c r="K365" i="5"/>
  <c r="H365" i="5"/>
  <c r="G365" i="5"/>
  <c r="M364" i="5"/>
  <c r="L364" i="5"/>
  <c r="K364" i="5"/>
  <c r="H364" i="5"/>
  <c r="G364" i="5"/>
  <c r="M363" i="5"/>
  <c r="L363" i="5"/>
  <c r="K363" i="5"/>
  <c r="H363" i="5"/>
  <c r="G363" i="5"/>
  <c r="M362" i="5"/>
  <c r="L362" i="5"/>
  <c r="K362" i="5"/>
  <c r="H362" i="5"/>
  <c r="G362" i="5"/>
  <c r="M361" i="5"/>
  <c r="L361" i="5"/>
  <c r="K361" i="5"/>
  <c r="H361" i="5"/>
  <c r="G361" i="5"/>
  <c r="M360" i="5"/>
  <c r="L360" i="5"/>
  <c r="K360" i="5"/>
  <c r="H360" i="5"/>
  <c r="G360" i="5"/>
  <c r="M359" i="5"/>
  <c r="L359" i="5"/>
  <c r="K359" i="5"/>
  <c r="H359" i="5"/>
  <c r="G359" i="5"/>
  <c r="M358" i="5"/>
  <c r="L358" i="5"/>
  <c r="K358" i="5"/>
  <c r="H358" i="5"/>
  <c r="G358" i="5"/>
  <c r="L357" i="5"/>
  <c r="K357" i="5"/>
  <c r="H357" i="5"/>
  <c r="G357" i="5"/>
  <c r="L356" i="5"/>
  <c r="K356" i="5"/>
  <c r="H356" i="5"/>
  <c r="G356" i="5"/>
  <c r="L355" i="5"/>
  <c r="K355" i="5"/>
  <c r="H355" i="5"/>
  <c r="G355" i="5"/>
  <c r="M354" i="5"/>
  <c r="L354" i="5"/>
  <c r="K354" i="5"/>
  <c r="H354" i="5"/>
  <c r="G354" i="5"/>
  <c r="M353" i="5"/>
  <c r="L353" i="5"/>
  <c r="K353" i="5"/>
  <c r="H353" i="5"/>
  <c r="G353" i="5"/>
  <c r="L352" i="5"/>
  <c r="K352" i="5"/>
  <c r="H352" i="5"/>
  <c r="G352" i="5"/>
  <c r="L351" i="5"/>
  <c r="K351" i="5"/>
  <c r="H351" i="5"/>
  <c r="G351" i="5"/>
  <c r="L350" i="5"/>
  <c r="K350" i="5"/>
  <c r="H350" i="5"/>
  <c r="G350" i="5"/>
  <c r="L349" i="5"/>
  <c r="K349" i="5"/>
  <c r="H349" i="5"/>
  <c r="G349" i="5"/>
  <c r="L348" i="5"/>
  <c r="K348" i="5"/>
  <c r="H348" i="5"/>
  <c r="G348" i="5"/>
  <c r="M347" i="5"/>
  <c r="L347" i="5"/>
  <c r="K347" i="5"/>
  <c r="H347" i="5"/>
  <c r="G347" i="5"/>
  <c r="L346" i="5"/>
  <c r="K346" i="5"/>
  <c r="H346" i="5"/>
  <c r="G346" i="5"/>
  <c r="L345" i="5"/>
  <c r="K345" i="5"/>
  <c r="H345" i="5"/>
  <c r="G345" i="5"/>
  <c r="L344" i="5"/>
  <c r="K344" i="5"/>
  <c r="H344" i="5"/>
  <c r="G344" i="5"/>
  <c r="L343" i="5"/>
  <c r="K343" i="5"/>
  <c r="H343" i="5"/>
  <c r="G343" i="5"/>
  <c r="L342" i="5"/>
  <c r="K342" i="5"/>
  <c r="H342" i="5"/>
  <c r="G342" i="5"/>
  <c r="L341" i="5"/>
  <c r="K341" i="5"/>
  <c r="H341" i="5"/>
  <c r="G341" i="5"/>
  <c r="L340" i="5"/>
  <c r="K340" i="5"/>
  <c r="H340" i="5"/>
  <c r="G340" i="5"/>
  <c r="L339" i="5"/>
  <c r="K339" i="5"/>
  <c r="H339" i="5"/>
  <c r="G339" i="5"/>
  <c r="L338" i="5"/>
  <c r="K338" i="5"/>
  <c r="H338" i="5"/>
  <c r="G338" i="5"/>
  <c r="L337" i="5"/>
  <c r="K337" i="5"/>
  <c r="H337" i="5"/>
  <c r="G337" i="5"/>
  <c r="L336" i="5"/>
  <c r="K336" i="5"/>
  <c r="H336" i="5"/>
  <c r="G336" i="5"/>
  <c r="L335" i="5"/>
  <c r="K335" i="5"/>
  <c r="H335" i="5"/>
  <c r="G335" i="5"/>
  <c r="L334" i="5"/>
  <c r="K334" i="5"/>
  <c r="H334" i="5"/>
  <c r="G334" i="5"/>
  <c r="M333" i="5"/>
  <c r="L333" i="5"/>
  <c r="K333" i="5"/>
  <c r="H333" i="5"/>
  <c r="G333" i="5"/>
  <c r="M332" i="5"/>
  <c r="L332" i="5"/>
  <c r="K332" i="5"/>
  <c r="H332" i="5"/>
  <c r="G332" i="5"/>
  <c r="M331" i="5"/>
  <c r="L331" i="5"/>
  <c r="K331" i="5"/>
  <c r="H331" i="5"/>
  <c r="G331" i="5"/>
  <c r="M330" i="5"/>
  <c r="L330" i="5"/>
  <c r="K330" i="5"/>
  <c r="H330" i="5"/>
  <c r="G330" i="5"/>
  <c r="M329" i="5"/>
  <c r="L329" i="5"/>
  <c r="K329" i="5"/>
  <c r="H329" i="5"/>
  <c r="G329" i="5"/>
  <c r="M328" i="5"/>
  <c r="L328" i="5"/>
  <c r="K328" i="5"/>
  <c r="H328" i="5"/>
  <c r="G328" i="5"/>
  <c r="L327" i="5"/>
  <c r="K327" i="5"/>
  <c r="H327" i="5"/>
  <c r="G327" i="5"/>
  <c r="L326" i="5"/>
  <c r="K326" i="5"/>
  <c r="H326" i="5"/>
  <c r="G326" i="5"/>
  <c r="L325" i="5"/>
  <c r="K325" i="5"/>
  <c r="H325" i="5"/>
  <c r="G325" i="5"/>
  <c r="L324" i="5"/>
  <c r="K324" i="5"/>
  <c r="H324" i="5"/>
  <c r="G324" i="5"/>
  <c r="L323" i="5"/>
  <c r="K323" i="5"/>
  <c r="H323" i="5"/>
  <c r="G323" i="5"/>
  <c r="L322" i="5"/>
  <c r="K322" i="5"/>
  <c r="H322" i="5"/>
  <c r="G322" i="5"/>
  <c r="L321" i="5"/>
  <c r="K321" i="5"/>
  <c r="H321" i="5"/>
  <c r="G321" i="5"/>
  <c r="L320" i="5"/>
  <c r="K320" i="5"/>
  <c r="H320" i="5"/>
  <c r="G320" i="5"/>
  <c r="L319" i="5"/>
  <c r="K319" i="5"/>
  <c r="H319" i="5"/>
  <c r="G319" i="5"/>
  <c r="L318" i="5"/>
  <c r="K318" i="5"/>
  <c r="H318" i="5"/>
  <c r="G318" i="5"/>
  <c r="L317" i="5"/>
  <c r="K317" i="5"/>
  <c r="H317" i="5"/>
  <c r="G317" i="5"/>
  <c r="L316" i="5"/>
  <c r="K316" i="5"/>
  <c r="H316" i="5"/>
  <c r="G316" i="5"/>
  <c r="L315" i="5"/>
  <c r="K315" i="5"/>
  <c r="H315" i="5"/>
  <c r="G315" i="5"/>
  <c r="L314" i="5"/>
  <c r="K314" i="5"/>
  <c r="H314" i="5"/>
  <c r="G314" i="5"/>
  <c r="L313" i="5"/>
  <c r="K313" i="5"/>
  <c r="H313" i="5"/>
  <c r="G313" i="5"/>
  <c r="L312" i="5"/>
  <c r="K312" i="5"/>
  <c r="H312" i="5"/>
  <c r="G312" i="5"/>
  <c r="L311" i="5"/>
  <c r="K311" i="5"/>
  <c r="H311" i="5"/>
  <c r="G311" i="5"/>
  <c r="L310" i="5"/>
  <c r="K310" i="5"/>
  <c r="H310" i="5"/>
  <c r="G310" i="5"/>
  <c r="M309" i="5"/>
  <c r="L309" i="5"/>
  <c r="K309" i="5"/>
  <c r="H309" i="5"/>
  <c r="G309" i="5"/>
  <c r="L308" i="5"/>
  <c r="K308" i="5"/>
  <c r="H308" i="5"/>
  <c r="G308" i="5"/>
  <c r="L307" i="5"/>
  <c r="K307" i="5"/>
  <c r="H307" i="5"/>
  <c r="G307" i="5"/>
  <c r="L306" i="5"/>
  <c r="K306" i="5"/>
  <c r="H306" i="5"/>
  <c r="G306" i="5"/>
  <c r="L305" i="5"/>
  <c r="K305" i="5"/>
  <c r="H305" i="5"/>
  <c r="G305" i="5"/>
  <c r="M304" i="5"/>
  <c r="L304" i="5"/>
  <c r="K304" i="5"/>
  <c r="I304" i="5"/>
  <c r="H304" i="5"/>
  <c r="G304" i="5"/>
  <c r="E304" i="5"/>
  <c r="L303" i="5"/>
  <c r="K303" i="5"/>
  <c r="H303" i="5"/>
  <c r="G303" i="5"/>
  <c r="L302" i="5"/>
  <c r="K302" i="5"/>
  <c r="H302" i="5"/>
  <c r="G302" i="5"/>
  <c r="L301" i="5"/>
  <c r="K301" i="5"/>
  <c r="H301" i="5"/>
  <c r="G301" i="5"/>
  <c r="L300" i="5"/>
  <c r="K300" i="5"/>
  <c r="H300" i="5"/>
  <c r="G300" i="5"/>
  <c r="L299" i="5"/>
  <c r="K299" i="5"/>
  <c r="H299" i="5"/>
  <c r="G299" i="5"/>
  <c r="L298" i="5"/>
  <c r="K298" i="5"/>
  <c r="H298" i="5"/>
  <c r="G298" i="5"/>
  <c r="L297" i="5"/>
  <c r="K297" i="5"/>
  <c r="H297" i="5"/>
  <c r="G297" i="5"/>
  <c r="L296" i="5"/>
  <c r="K296" i="5"/>
  <c r="H296" i="5"/>
  <c r="G296" i="5"/>
  <c r="L295" i="5"/>
  <c r="K295" i="5"/>
  <c r="H295" i="5"/>
  <c r="G295" i="5"/>
  <c r="M294" i="5"/>
  <c r="L294" i="5"/>
  <c r="K294" i="5"/>
  <c r="H294" i="5"/>
  <c r="G294" i="5"/>
  <c r="M293" i="5"/>
  <c r="L293" i="5"/>
  <c r="K293" i="5"/>
  <c r="H293" i="5"/>
  <c r="G293" i="5"/>
  <c r="L289" i="5"/>
  <c r="K289" i="5"/>
  <c r="H289" i="5"/>
  <c r="G289" i="5"/>
  <c r="L292" i="5"/>
  <c r="K292" i="5"/>
  <c r="H292" i="5"/>
  <c r="G292" i="5"/>
  <c r="L291" i="5"/>
  <c r="K291" i="5"/>
  <c r="H291" i="5"/>
  <c r="G291" i="5"/>
  <c r="L290" i="5"/>
  <c r="K290" i="5"/>
  <c r="H290" i="5"/>
  <c r="G290" i="5"/>
  <c r="M288" i="5"/>
  <c r="L288" i="5"/>
  <c r="K288" i="5"/>
  <c r="H288" i="5"/>
  <c r="G288" i="5"/>
  <c r="M287" i="5"/>
  <c r="L287" i="5"/>
  <c r="K287" i="5"/>
  <c r="H287" i="5"/>
  <c r="G287" i="5"/>
  <c r="M286" i="5"/>
  <c r="L286" i="5"/>
  <c r="K286" i="5"/>
  <c r="H286" i="5"/>
  <c r="G286" i="5"/>
  <c r="L285" i="5"/>
  <c r="K285" i="5"/>
  <c r="H285" i="5"/>
  <c r="G285" i="5"/>
  <c r="M284" i="5"/>
  <c r="L284" i="5"/>
  <c r="K284" i="5"/>
  <c r="H284" i="5"/>
  <c r="G284" i="5"/>
  <c r="M283" i="5"/>
  <c r="L283" i="5"/>
  <c r="K283" i="5"/>
  <c r="H283" i="5"/>
  <c r="G283" i="5"/>
  <c r="L282" i="5"/>
  <c r="K282" i="5"/>
  <c r="H282" i="5"/>
  <c r="G282" i="5"/>
  <c r="L281" i="5"/>
  <c r="K281" i="5"/>
  <c r="H281" i="5"/>
  <c r="G281" i="5"/>
  <c r="L280" i="5"/>
  <c r="K280" i="5"/>
  <c r="H280" i="5"/>
  <c r="G280" i="5"/>
  <c r="L279" i="5"/>
  <c r="K279" i="5"/>
  <c r="H279" i="5"/>
  <c r="G279" i="5"/>
  <c r="L278" i="5"/>
  <c r="K278" i="5"/>
  <c r="H278" i="5"/>
  <c r="G278" i="5"/>
  <c r="L277" i="5"/>
  <c r="K277" i="5"/>
  <c r="H277" i="5"/>
  <c r="G277" i="5"/>
  <c r="L276" i="5"/>
  <c r="K276" i="5"/>
  <c r="H276" i="5"/>
  <c r="G276" i="5"/>
  <c r="M275" i="5"/>
  <c r="L275" i="5"/>
  <c r="K275" i="5"/>
  <c r="H275" i="5"/>
  <c r="G275" i="5"/>
  <c r="L274" i="5"/>
  <c r="K274" i="5"/>
  <c r="H274" i="5"/>
  <c r="G274" i="5"/>
  <c r="L273" i="5"/>
  <c r="K273" i="5"/>
  <c r="H273" i="5"/>
  <c r="G273" i="5"/>
  <c r="L272" i="5"/>
  <c r="K272" i="5"/>
  <c r="H272" i="5"/>
  <c r="G272" i="5"/>
  <c r="L271" i="5"/>
  <c r="K271" i="5"/>
  <c r="H271" i="5"/>
  <c r="G271" i="5"/>
  <c r="L270" i="5"/>
  <c r="K270" i="5"/>
  <c r="H270" i="5"/>
  <c r="G270" i="5"/>
  <c r="L269" i="5"/>
  <c r="K269" i="5"/>
  <c r="H269" i="5"/>
  <c r="G269" i="5"/>
  <c r="L268" i="5"/>
  <c r="K268" i="5"/>
  <c r="H268" i="5"/>
  <c r="G268" i="5"/>
  <c r="L267" i="5"/>
  <c r="K267" i="5"/>
  <c r="H267" i="5"/>
  <c r="G267" i="5"/>
  <c r="L266" i="5"/>
  <c r="K266" i="5"/>
  <c r="H266" i="5"/>
  <c r="G266" i="5"/>
  <c r="L265" i="5"/>
  <c r="K265" i="5"/>
  <c r="H265" i="5"/>
  <c r="G265" i="5"/>
  <c r="L264" i="5"/>
  <c r="K264" i="5"/>
  <c r="H264" i="5"/>
  <c r="G264" i="5"/>
  <c r="L263" i="5"/>
  <c r="K263" i="5"/>
  <c r="H263" i="5"/>
  <c r="G263" i="5"/>
  <c r="L262" i="5"/>
  <c r="K262" i="5"/>
  <c r="H262" i="5"/>
  <c r="G262" i="5"/>
  <c r="L261" i="5"/>
  <c r="K261" i="5"/>
  <c r="H261" i="5"/>
  <c r="G261" i="5"/>
  <c r="L260" i="5"/>
  <c r="K260" i="5"/>
  <c r="H260" i="5"/>
  <c r="G260" i="5"/>
  <c r="L259" i="5"/>
  <c r="K259" i="5"/>
  <c r="H259" i="5"/>
  <c r="G259" i="5"/>
  <c r="L258" i="5"/>
  <c r="K258" i="5"/>
  <c r="H258" i="5"/>
  <c r="G258" i="5"/>
  <c r="L257" i="5"/>
  <c r="K257" i="5"/>
  <c r="H257" i="5"/>
  <c r="G257" i="5"/>
  <c r="L256" i="5"/>
  <c r="K256" i="5"/>
  <c r="H256" i="5"/>
  <c r="G256" i="5"/>
  <c r="M255" i="5"/>
  <c r="L255" i="5"/>
  <c r="K255" i="5"/>
  <c r="H255" i="5"/>
  <c r="G255" i="5"/>
  <c r="L254" i="5"/>
  <c r="K254" i="5"/>
  <c r="H254" i="5"/>
  <c r="G254" i="5"/>
  <c r="M253" i="5"/>
  <c r="L253" i="5"/>
  <c r="K253" i="5"/>
  <c r="I253" i="5"/>
  <c r="H253" i="5"/>
  <c r="G253" i="5"/>
  <c r="E253" i="5"/>
  <c r="L252" i="5"/>
  <c r="K252" i="5"/>
  <c r="H252" i="5"/>
  <c r="G252" i="5"/>
  <c r="L251" i="5"/>
  <c r="K251" i="5"/>
  <c r="H251" i="5"/>
  <c r="G251" i="5"/>
  <c r="L250" i="5"/>
  <c r="K250" i="5"/>
  <c r="H250" i="5"/>
  <c r="G250" i="5"/>
  <c r="L249" i="5"/>
  <c r="K249" i="5"/>
  <c r="H249" i="5"/>
  <c r="G249" i="5"/>
  <c r="L248" i="5"/>
  <c r="K248" i="5"/>
  <c r="H248" i="5"/>
  <c r="G248" i="5"/>
  <c r="L247" i="5"/>
  <c r="K247" i="5"/>
  <c r="H247" i="5"/>
  <c r="G247" i="5"/>
  <c r="L246" i="5"/>
  <c r="K246" i="5"/>
  <c r="H246" i="5"/>
  <c r="G246" i="5"/>
  <c r="L245" i="5"/>
  <c r="K245" i="5"/>
  <c r="H245" i="5"/>
  <c r="G245" i="5"/>
  <c r="L244" i="5"/>
  <c r="K244" i="5"/>
  <c r="H244" i="5"/>
  <c r="G244" i="5"/>
  <c r="L243" i="5"/>
  <c r="K243" i="5"/>
  <c r="H243" i="5"/>
  <c r="G243" i="5"/>
  <c r="M242" i="5"/>
  <c r="L242" i="5"/>
  <c r="K242" i="5"/>
  <c r="I242" i="5"/>
  <c r="H242" i="5"/>
  <c r="G242" i="5"/>
  <c r="E242" i="5"/>
  <c r="M241" i="5"/>
  <c r="L241" i="5"/>
  <c r="K241" i="5"/>
  <c r="H241" i="5"/>
  <c r="G241" i="5"/>
  <c r="M240" i="5"/>
  <c r="L240" i="5"/>
  <c r="K240" i="5"/>
  <c r="H240" i="5"/>
  <c r="G240" i="5"/>
  <c r="L239" i="5"/>
  <c r="K239" i="5"/>
  <c r="H239" i="5"/>
  <c r="G239" i="5"/>
  <c r="L238" i="5"/>
  <c r="K238" i="5"/>
  <c r="H238" i="5"/>
  <c r="G238" i="5"/>
  <c r="M237" i="5"/>
  <c r="L237" i="5"/>
  <c r="K237" i="5"/>
  <c r="I237" i="5"/>
  <c r="H237" i="5"/>
  <c r="G237" i="5"/>
  <c r="E237" i="5"/>
  <c r="L236" i="5"/>
  <c r="K236" i="5"/>
  <c r="H236" i="5"/>
  <c r="G236" i="5"/>
  <c r="L235" i="5"/>
  <c r="K235" i="5"/>
  <c r="H235" i="5"/>
  <c r="G235" i="5"/>
  <c r="M234" i="5"/>
  <c r="L234" i="5"/>
  <c r="K234" i="5"/>
  <c r="I234" i="5"/>
  <c r="H234" i="5"/>
  <c r="G234" i="5"/>
  <c r="E234" i="5"/>
  <c r="M233" i="5"/>
  <c r="L233" i="5"/>
  <c r="K233" i="5"/>
  <c r="H233" i="5"/>
  <c r="G233" i="5"/>
  <c r="M232" i="5"/>
  <c r="L232" i="5"/>
  <c r="K232" i="5"/>
  <c r="H232" i="5"/>
  <c r="G232" i="5"/>
  <c r="M231" i="5"/>
  <c r="L231" i="5"/>
  <c r="K231" i="5"/>
  <c r="H231" i="5"/>
  <c r="G231" i="5"/>
  <c r="L230" i="5"/>
  <c r="K230" i="5"/>
  <c r="H230" i="5"/>
  <c r="G230" i="5"/>
  <c r="L229" i="5"/>
  <c r="K229" i="5"/>
  <c r="H229" i="5"/>
  <c r="G229" i="5"/>
  <c r="L228" i="5"/>
  <c r="K228" i="5"/>
  <c r="H228" i="5"/>
  <c r="G228" i="5"/>
  <c r="M227" i="5"/>
  <c r="L227" i="5"/>
  <c r="K227" i="5"/>
  <c r="I227" i="5"/>
  <c r="H227" i="5"/>
  <c r="G227" i="5"/>
  <c r="E227" i="5"/>
  <c r="L226" i="5"/>
  <c r="K226" i="5"/>
  <c r="H226" i="5"/>
  <c r="G226" i="5"/>
  <c r="L225" i="5"/>
  <c r="K225" i="5"/>
  <c r="H225" i="5"/>
  <c r="G225" i="5"/>
  <c r="M224" i="5"/>
  <c r="L224" i="5"/>
  <c r="K224" i="5"/>
  <c r="H224" i="5"/>
  <c r="G224" i="5"/>
  <c r="M223" i="5"/>
  <c r="L223" i="5"/>
  <c r="K223" i="5"/>
  <c r="H223" i="5"/>
  <c r="G223" i="5"/>
  <c r="L222" i="5"/>
  <c r="K222" i="5"/>
  <c r="H222" i="5"/>
  <c r="G222" i="5"/>
  <c r="M221" i="5"/>
  <c r="L221" i="5"/>
  <c r="K221" i="5"/>
  <c r="H221" i="5"/>
  <c r="G221" i="5"/>
  <c r="M220" i="5"/>
  <c r="L220" i="5"/>
  <c r="K220" i="5"/>
  <c r="H220" i="5"/>
  <c r="G220" i="5"/>
  <c r="M219" i="5"/>
  <c r="L219" i="5"/>
  <c r="K219" i="5"/>
  <c r="H219" i="5"/>
  <c r="G219" i="5"/>
  <c r="M218" i="5"/>
  <c r="L218" i="5"/>
  <c r="K218" i="5"/>
  <c r="H218" i="5"/>
  <c r="G218" i="5"/>
  <c r="M217" i="5"/>
  <c r="L217" i="5"/>
  <c r="K217" i="5"/>
  <c r="I217" i="5"/>
  <c r="H217" i="5"/>
  <c r="G217" i="5"/>
  <c r="E217" i="5"/>
  <c r="M216" i="5"/>
  <c r="L216" i="5"/>
  <c r="K216" i="5"/>
  <c r="H216" i="5"/>
  <c r="G216" i="5"/>
  <c r="M215" i="5"/>
  <c r="L215" i="5"/>
  <c r="K215" i="5"/>
  <c r="H215" i="5"/>
  <c r="G215" i="5"/>
  <c r="L214" i="5"/>
  <c r="K214" i="5"/>
  <c r="H214" i="5"/>
  <c r="G214" i="5"/>
  <c r="L213" i="5"/>
  <c r="K213" i="5"/>
  <c r="H213" i="5"/>
  <c r="G213" i="5"/>
  <c r="M212" i="5"/>
  <c r="L212" i="5"/>
  <c r="K212" i="5"/>
  <c r="H212" i="5"/>
  <c r="G212" i="5"/>
  <c r="L211" i="5"/>
  <c r="K211" i="5"/>
  <c r="H211" i="5"/>
  <c r="G211" i="5"/>
  <c r="L210" i="5"/>
  <c r="K210" i="5"/>
  <c r="H210" i="5"/>
  <c r="G210" i="5"/>
  <c r="L209" i="5"/>
  <c r="K209" i="5"/>
  <c r="H209" i="5"/>
  <c r="G209" i="5"/>
  <c r="M208" i="5"/>
  <c r="L208" i="5"/>
  <c r="K208" i="5"/>
  <c r="H208" i="5"/>
  <c r="G208" i="5"/>
  <c r="L207" i="5"/>
  <c r="K207" i="5"/>
  <c r="H207" i="5"/>
  <c r="G207" i="5"/>
  <c r="L206" i="5"/>
  <c r="K206" i="5"/>
  <c r="H206" i="5"/>
  <c r="G206" i="5"/>
  <c r="M205" i="5"/>
  <c r="L205" i="5"/>
  <c r="K205" i="5"/>
  <c r="I205" i="5"/>
  <c r="H205" i="5"/>
  <c r="G205" i="5"/>
  <c r="E205" i="5"/>
  <c r="M204" i="5"/>
  <c r="L204" i="5"/>
  <c r="K204" i="5"/>
  <c r="I204" i="5"/>
  <c r="H204" i="5"/>
  <c r="G204" i="5"/>
  <c r="E204" i="5"/>
  <c r="M203" i="5"/>
  <c r="L203" i="5"/>
  <c r="K203" i="5"/>
  <c r="H203" i="5"/>
  <c r="G203" i="5"/>
  <c r="L202" i="5"/>
  <c r="K202" i="5"/>
  <c r="H202" i="5"/>
  <c r="G202" i="5"/>
  <c r="L201" i="5"/>
  <c r="K201" i="5"/>
  <c r="H201" i="5"/>
  <c r="G201" i="5"/>
  <c r="L200" i="5"/>
  <c r="K200" i="5"/>
  <c r="H200" i="5"/>
  <c r="G200" i="5"/>
  <c r="L199" i="5"/>
  <c r="K199" i="5"/>
  <c r="H199" i="5"/>
  <c r="G199" i="5"/>
  <c r="M198" i="5"/>
  <c r="L198" i="5"/>
  <c r="K198" i="5"/>
  <c r="H198" i="5"/>
  <c r="G198" i="5"/>
  <c r="M197" i="5"/>
  <c r="L197" i="5"/>
  <c r="K197" i="5"/>
  <c r="H197" i="5"/>
  <c r="G197" i="5"/>
  <c r="L196" i="5"/>
  <c r="K196" i="5"/>
  <c r="H196" i="5"/>
  <c r="G196" i="5"/>
  <c r="L195" i="5"/>
  <c r="K195" i="5"/>
  <c r="H195" i="5"/>
  <c r="G195" i="5"/>
  <c r="L194" i="5"/>
  <c r="K194" i="5"/>
  <c r="H194" i="5"/>
  <c r="G194" i="5"/>
  <c r="L192" i="5"/>
  <c r="K192" i="5"/>
  <c r="I192" i="5"/>
  <c r="H192" i="5"/>
  <c r="G192" i="5"/>
  <c r="L193" i="5"/>
  <c r="K193" i="5"/>
  <c r="H193" i="5"/>
  <c r="G193" i="5"/>
  <c r="L191" i="5"/>
  <c r="K191" i="5"/>
  <c r="H191" i="5"/>
  <c r="G191" i="5"/>
  <c r="L190" i="5"/>
  <c r="K190" i="5"/>
  <c r="H190" i="5"/>
  <c r="G190" i="5"/>
  <c r="L189" i="5"/>
  <c r="K189" i="5"/>
  <c r="H189" i="5"/>
  <c r="G189" i="5"/>
  <c r="L188" i="5"/>
  <c r="K188" i="5"/>
  <c r="H188" i="5"/>
  <c r="G188" i="5"/>
  <c r="L187" i="5"/>
  <c r="K187" i="5"/>
  <c r="H187" i="5"/>
  <c r="G187" i="5"/>
  <c r="L186" i="5"/>
  <c r="K186" i="5"/>
  <c r="H186" i="5"/>
  <c r="G186" i="5"/>
  <c r="L185" i="5"/>
  <c r="K185" i="5"/>
  <c r="H185" i="5"/>
  <c r="G185" i="5"/>
  <c r="L184" i="5"/>
  <c r="K184" i="5"/>
  <c r="H184" i="5"/>
  <c r="G184" i="5"/>
  <c r="L183" i="5"/>
  <c r="K183" i="5"/>
  <c r="H183" i="5"/>
  <c r="G183" i="5"/>
  <c r="L182" i="5"/>
  <c r="K182" i="5"/>
  <c r="H182" i="5"/>
  <c r="G182" i="5"/>
  <c r="L181" i="5"/>
  <c r="K181" i="5"/>
  <c r="H181" i="5"/>
  <c r="G181" i="5"/>
  <c r="L180" i="5"/>
  <c r="K180" i="5"/>
  <c r="H180" i="5"/>
  <c r="G180" i="5"/>
  <c r="L179" i="5"/>
  <c r="K179" i="5"/>
  <c r="H179" i="5"/>
  <c r="G179" i="5"/>
  <c r="L178" i="5"/>
  <c r="K178" i="5"/>
  <c r="H178" i="5"/>
  <c r="G178" i="5"/>
  <c r="L177" i="5"/>
  <c r="K177" i="5"/>
  <c r="H177" i="5"/>
  <c r="G177" i="5"/>
  <c r="L176" i="5"/>
  <c r="K176" i="5"/>
  <c r="H176" i="5"/>
  <c r="G176" i="5"/>
  <c r="L175" i="5"/>
  <c r="K175" i="5"/>
  <c r="H175" i="5"/>
  <c r="G175" i="5"/>
  <c r="L174" i="5"/>
  <c r="K174" i="5"/>
  <c r="H174" i="5"/>
  <c r="G174" i="5"/>
  <c r="L173" i="5"/>
  <c r="K173" i="5"/>
  <c r="H173" i="5"/>
  <c r="G173" i="5"/>
  <c r="L172" i="5"/>
  <c r="K172" i="5"/>
  <c r="H172" i="5"/>
  <c r="G172" i="5"/>
  <c r="L171" i="5"/>
  <c r="K171" i="5"/>
  <c r="H171" i="5"/>
  <c r="G171" i="5"/>
  <c r="L170" i="5"/>
  <c r="K170" i="5"/>
  <c r="H170" i="5"/>
  <c r="G170" i="5"/>
  <c r="M169" i="5"/>
  <c r="L169" i="5"/>
  <c r="K169" i="5"/>
  <c r="I169" i="5"/>
  <c r="H169" i="5"/>
  <c r="G169" i="5"/>
  <c r="E169" i="5"/>
  <c r="L168" i="5"/>
  <c r="K168" i="5"/>
  <c r="H168" i="5"/>
  <c r="G168" i="5"/>
  <c r="M167" i="5"/>
  <c r="L167" i="5"/>
  <c r="K167" i="5"/>
  <c r="I167" i="5"/>
  <c r="H167" i="5"/>
  <c r="G167" i="5"/>
  <c r="E167" i="5"/>
  <c r="L166" i="5"/>
  <c r="K166" i="5"/>
  <c r="H166" i="5"/>
  <c r="G166" i="5"/>
  <c r="L165" i="5"/>
  <c r="K165" i="5"/>
  <c r="H165" i="5"/>
  <c r="G165" i="5"/>
  <c r="L164" i="5"/>
  <c r="K164" i="5"/>
  <c r="H164" i="5"/>
  <c r="G164" i="5"/>
  <c r="L163" i="5"/>
  <c r="K163" i="5"/>
  <c r="H163" i="5"/>
  <c r="G163" i="5"/>
  <c r="L162" i="5"/>
  <c r="K162" i="5"/>
  <c r="H162" i="5"/>
  <c r="G162" i="5"/>
  <c r="M161" i="5"/>
  <c r="L161" i="5"/>
  <c r="K161" i="5"/>
  <c r="H161" i="5"/>
  <c r="G161" i="5"/>
  <c r="M160" i="5"/>
  <c r="L160" i="5"/>
  <c r="K160" i="5"/>
  <c r="I160" i="5"/>
  <c r="H160" i="5"/>
  <c r="G160" i="5"/>
  <c r="E160" i="5"/>
  <c r="L159" i="5"/>
  <c r="K159" i="5"/>
  <c r="H159" i="5"/>
  <c r="G159" i="5"/>
  <c r="L158" i="5"/>
  <c r="K158" i="5"/>
  <c r="H158" i="5"/>
  <c r="G158" i="5"/>
  <c r="L157" i="5"/>
  <c r="K157" i="5"/>
  <c r="H157" i="5"/>
  <c r="G157" i="5"/>
  <c r="L156" i="5"/>
  <c r="K156" i="5"/>
  <c r="H156" i="5"/>
  <c r="G156" i="5"/>
  <c r="L155" i="5"/>
  <c r="K155" i="5"/>
  <c r="H155" i="5"/>
  <c r="G155" i="5"/>
  <c r="L154" i="5"/>
  <c r="K154" i="5"/>
  <c r="H154" i="5"/>
  <c r="G154" i="5"/>
  <c r="L153" i="5"/>
  <c r="K153" i="5"/>
  <c r="H153" i="5"/>
  <c r="G153" i="5"/>
  <c r="L152" i="5"/>
  <c r="K152" i="5"/>
  <c r="H152" i="5"/>
  <c r="G152" i="5"/>
  <c r="L151" i="5"/>
  <c r="K151" i="5"/>
  <c r="H151" i="5"/>
  <c r="G151" i="5"/>
  <c r="L150" i="5"/>
  <c r="K150" i="5"/>
  <c r="H150" i="5"/>
  <c r="G150" i="5"/>
  <c r="L149" i="5"/>
  <c r="K149" i="5"/>
  <c r="H149" i="5"/>
  <c r="G149" i="5"/>
  <c r="L148" i="5"/>
  <c r="K148" i="5"/>
  <c r="H148" i="5"/>
  <c r="G148" i="5"/>
  <c r="L147" i="5"/>
  <c r="K147" i="5"/>
  <c r="H147" i="5"/>
  <c r="G147" i="5"/>
  <c r="L146" i="5"/>
  <c r="K146" i="5"/>
  <c r="H146" i="5"/>
  <c r="G146" i="5"/>
  <c r="M145" i="5"/>
  <c r="L145" i="5"/>
  <c r="K145" i="5"/>
  <c r="H145" i="5"/>
  <c r="G145" i="5"/>
  <c r="L144" i="5"/>
  <c r="K144" i="5"/>
  <c r="H144" i="5"/>
  <c r="G144" i="5"/>
  <c r="L143" i="5"/>
  <c r="K143" i="5"/>
  <c r="H143" i="5"/>
  <c r="G143" i="5"/>
  <c r="L142" i="5"/>
  <c r="K142" i="5"/>
  <c r="H142" i="5"/>
  <c r="G142" i="5"/>
  <c r="L141" i="5"/>
  <c r="K141" i="5"/>
  <c r="H141" i="5"/>
  <c r="G141" i="5"/>
  <c r="L140" i="5"/>
  <c r="K140" i="5"/>
  <c r="H140" i="5"/>
  <c r="G140" i="5"/>
  <c r="L139" i="5"/>
  <c r="K139" i="5"/>
  <c r="H139" i="5"/>
  <c r="G139" i="5"/>
  <c r="L138" i="5"/>
  <c r="K138" i="5"/>
  <c r="H138" i="5"/>
  <c r="G138" i="5"/>
  <c r="L137" i="5"/>
  <c r="K137" i="5"/>
  <c r="H137" i="5"/>
  <c r="G137" i="5"/>
  <c r="L136" i="5"/>
  <c r="K136" i="5"/>
  <c r="H136" i="5"/>
  <c r="G136" i="5"/>
  <c r="L135" i="5"/>
  <c r="K135" i="5"/>
  <c r="H135" i="5"/>
  <c r="G135" i="5"/>
  <c r="M134" i="5"/>
  <c r="L134" i="5"/>
  <c r="K134" i="5"/>
  <c r="I134" i="5"/>
  <c r="H134" i="5"/>
  <c r="G134" i="5"/>
  <c r="E134" i="5"/>
  <c r="L133" i="5"/>
  <c r="K133" i="5"/>
  <c r="H133" i="5"/>
  <c r="G133" i="5"/>
  <c r="L132" i="5"/>
  <c r="K132" i="5"/>
  <c r="H132" i="5"/>
  <c r="G132" i="5"/>
  <c r="L131" i="5"/>
  <c r="K131" i="5"/>
  <c r="H131" i="5"/>
  <c r="G131" i="5"/>
  <c r="L130" i="5"/>
  <c r="K130" i="5"/>
  <c r="H130" i="5"/>
  <c r="G130" i="5"/>
  <c r="L129" i="5"/>
  <c r="K129" i="5"/>
  <c r="H129" i="5"/>
  <c r="G129" i="5"/>
  <c r="L128" i="5"/>
  <c r="K128" i="5"/>
  <c r="H128" i="5"/>
  <c r="G128" i="5"/>
  <c r="L127" i="5"/>
  <c r="K127" i="5"/>
  <c r="H127" i="5"/>
  <c r="G127" i="5"/>
  <c r="L126" i="5"/>
  <c r="K126" i="5"/>
  <c r="H126" i="5"/>
  <c r="G126" i="5"/>
  <c r="L125" i="5"/>
  <c r="K125" i="5"/>
  <c r="H125" i="5"/>
  <c r="G125" i="5"/>
  <c r="L124" i="5"/>
  <c r="K124" i="5"/>
  <c r="H124" i="5"/>
  <c r="G124" i="5"/>
  <c r="L123" i="5"/>
  <c r="K123" i="5"/>
  <c r="H123" i="5"/>
  <c r="G123" i="5"/>
  <c r="L122" i="5"/>
  <c r="K122" i="5"/>
  <c r="H122" i="5"/>
  <c r="G122" i="5"/>
  <c r="L121" i="5"/>
  <c r="K121" i="5"/>
  <c r="H121" i="5"/>
  <c r="G121" i="5"/>
  <c r="L120" i="5"/>
  <c r="K120" i="5"/>
  <c r="H120" i="5"/>
  <c r="G120" i="5"/>
  <c r="L119" i="5"/>
  <c r="K119" i="5"/>
  <c r="H119" i="5"/>
  <c r="G119" i="5"/>
  <c r="L118" i="5"/>
  <c r="K118" i="5"/>
  <c r="H118" i="5"/>
  <c r="G118" i="5"/>
  <c r="L117" i="5"/>
  <c r="K117" i="5"/>
  <c r="H117" i="5"/>
  <c r="G117" i="5"/>
  <c r="L116" i="5"/>
  <c r="K116" i="5"/>
  <c r="H116" i="5"/>
  <c r="G116" i="5"/>
  <c r="L115" i="5"/>
  <c r="K115" i="5"/>
  <c r="H115" i="5"/>
  <c r="G115" i="5"/>
  <c r="L114" i="5"/>
  <c r="K114" i="5"/>
  <c r="H114" i="5"/>
  <c r="G114" i="5"/>
  <c r="L113" i="5"/>
  <c r="K113" i="5"/>
  <c r="H113" i="5"/>
  <c r="G113" i="5"/>
  <c r="M112" i="5"/>
  <c r="L112" i="5"/>
  <c r="K112" i="5"/>
  <c r="I112" i="5"/>
  <c r="H112" i="5"/>
  <c r="G112" i="5"/>
  <c r="E112" i="5"/>
  <c r="M111" i="5"/>
  <c r="L111" i="5"/>
  <c r="K111" i="5"/>
  <c r="I111" i="5"/>
  <c r="H111" i="5"/>
  <c r="G111" i="5"/>
  <c r="E111" i="5"/>
  <c r="M110" i="5"/>
  <c r="L110" i="5"/>
  <c r="K110" i="5"/>
  <c r="H110" i="5"/>
  <c r="G110" i="5"/>
  <c r="M109" i="5"/>
  <c r="L109" i="5"/>
  <c r="K109" i="5"/>
  <c r="H109" i="5"/>
  <c r="G109" i="5"/>
  <c r="L108" i="5"/>
  <c r="K108" i="5"/>
  <c r="H108" i="5"/>
  <c r="G108" i="5"/>
  <c r="L107" i="5"/>
  <c r="K107" i="5"/>
  <c r="H107" i="5"/>
  <c r="G107" i="5"/>
  <c r="L106" i="5"/>
  <c r="K106" i="5"/>
  <c r="H106" i="5"/>
  <c r="G106" i="5"/>
  <c r="M105" i="5"/>
  <c r="L105" i="5"/>
  <c r="K105" i="5"/>
  <c r="H105" i="5"/>
  <c r="G105" i="5"/>
  <c r="L104" i="5"/>
  <c r="K104" i="5"/>
  <c r="H104" i="5"/>
  <c r="G104" i="5"/>
  <c r="L103" i="5"/>
  <c r="K103" i="5"/>
  <c r="H103" i="5"/>
  <c r="G103" i="5"/>
  <c r="L102" i="5"/>
  <c r="K102" i="5"/>
  <c r="H102" i="5"/>
  <c r="G102" i="5"/>
  <c r="L101" i="5"/>
  <c r="K101" i="5"/>
  <c r="H101" i="5"/>
  <c r="G101" i="5"/>
  <c r="L100" i="5"/>
  <c r="K100" i="5"/>
  <c r="H100" i="5"/>
  <c r="G100" i="5"/>
  <c r="L99" i="5"/>
  <c r="K99" i="5"/>
  <c r="H99" i="5"/>
  <c r="G99" i="5"/>
  <c r="L98" i="5"/>
  <c r="K98" i="5"/>
  <c r="H98" i="5"/>
  <c r="G98" i="5"/>
  <c r="M97" i="5"/>
  <c r="L97" i="5"/>
  <c r="K97" i="5"/>
  <c r="H97" i="5"/>
  <c r="G97" i="5"/>
  <c r="M96" i="5"/>
  <c r="L96" i="5"/>
  <c r="K96" i="5"/>
  <c r="H96" i="5"/>
  <c r="G96" i="5"/>
  <c r="M95" i="5"/>
  <c r="L95" i="5"/>
  <c r="K95" i="5"/>
  <c r="H95" i="5"/>
  <c r="G95" i="5"/>
  <c r="M94" i="5"/>
  <c r="L94" i="5"/>
  <c r="K94" i="5"/>
  <c r="H94" i="5"/>
  <c r="G94" i="5"/>
  <c r="M93" i="5"/>
  <c r="L93" i="5"/>
  <c r="K93" i="5"/>
  <c r="H93" i="5"/>
  <c r="G93" i="5"/>
  <c r="M92" i="5"/>
  <c r="L92" i="5"/>
  <c r="K92" i="5"/>
  <c r="H92" i="5"/>
  <c r="G92" i="5"/>
  <c r="M91" i="5"/>
  <c r="L91" i="5"/>
  <c r="K91" i="5"/>
  <c r="I91" i="5"/>
  <c r="H91" i="5"/>
  <c r="G91" i="5"/>
  <c r="E91" i="5"/>
  <c r="L90" i="5"/>
  <c r="K90" i="5"/>
  <c r="H90" i="5"/>
  <c r="G90" i="5"/>
  <c r="M89" i="5"/>
  <c r="L89" i="5"/>
  <c r="K89" i="5"/>
  <c r="I89" i="5"/>
  <c r="H89" i="5"/>
  <c r="G89" i="5"/>
  <c r="E89" i="5"/>
  <c r="L88" i="5"/>
  <c r="K88" i="5"/>
  <c r="H88" i="5"/>
  <c r="G88" i="5"/>
  <c r="L87" i="5"/>
  <c r="K87" i="5"/>
  <c r="H87" i="5"/>
  <c r="G87" i="5"/>
  <c r="L86" i="5"/>
  <c r="K86" i="5"/>
  <c r="H86" i="5"/>
  <c r="G86" i="5"/>
  <c r="L85" i="5"/>
  <c r="K85" i="5"/>
  <c r="H85" i="5"/>
  <c r="G85" i="5"/>
  <c r="L84" i="5"/>
  <c r="K84" i="5"/>
  <c r="H84" i="5"/>
  <c r="G84" i="5"/>
  <c r="L83" i="5"/>
  <c r="K83" i="5"/>
  <c r="H83" i="5"/>
  <c r="G83" i="5"/>
  <c r="L82" i="5"/>
  <c r="K82" i="5"/>
  <c r="H82" i="5"/>
  <c r="G82" i="5"/>
  <c r="M81" i="5"/>
  <c r="L81" i="5"/>
  <c r="K81" i="5"/>
  <c r="H81" i="5"/>
  <c r="G81" i="5"/>
  <c r="L80" i="5"/>
  <c r="K80" i="5"/>
  <c r="H80" i="5"/>
  <c r="G80" i="5"/>
  <c r="M79" i="5"/>
  <c r="L79" i="5"/>
  <c r="K79" i="5"/>
  <c r="H79" i="5"/>
  <c r="G79" i="5"/>
  <c r="M78" i="5"/>
  <c r="L78" i="5"/>
  <c r="K78" i="5"/>
  <c r="H78" i="5"/>
  <c r="G78" i="5"/>
  <c r="L77" i="5"/>
  <c r="K77" i="5"/>
  <c r="H77" i="5"/>
  <c r="G77" i="5"/>
  <c r="L76" i="5"/>
  <c r="K76" i="5"/>
  <c r="H76" i="5"/>
  <c r="G76" i="5"/>
  <c r="L75" i="5"/>
  <c r="K75" i="5"/>
  <c r="H75" i="5"/>
  <c r="G75" i="5"/>
  <c r="L74" i="5"/>
  <c r="K74" i="5"/>
  <c r="H74" i="5"/>
  <c r="G74" i="5"/>
  <c r="L73" i="5"/>
  <c r="K73" i="5"/>
  <c r="H73" i="5"/>
  <c r="G73" i="5"/>
  <c r="L72" i="5"/>
  <c r="K72" i="5"/>
  <c r="H72" i="5"/>
  <c r="G72" i="5"/>
  <c r="L71" i="5"/>
  <c r="K71" i="5"/>
  <c r="H71" i="5"/>
  <c r="G71" i="5"/>
  <c r="L70" i="5"/>
  <c r="K70" i="5"/>
  <c r="H70" i="5"/>
  <c r="G70" i="5"/>
  <c r="L69" i="5"/>
  <c r="K69" i="5"/>
  <c r="H69" i="5"/>
  <c r="G69" i="5"/>
  <c r="L68" i="5"/>
  <c r="K68" i="5"/>
  <c r="H68" i="5"/>
  <c r="G68" i="5"/>
  <c r="L67" i="5"/>
  <c r="K67" i="5"/>
  <c r="H67" i="5"/>
  <c r="G67" i="5"/>
  <c r="L66" i="5"/>
  <c r="K66" i="5"/>
  <c r="H66" i="5"/>
  <c r="G66" i="5"/>
  <c r="L65" i="5"/>
  <c r="K65" i="5"/>
  <c r="H65" i="5"/>
  <c r="G65" i="5"/>
  <c r="L64" i="5"/>
  <c r="K64" i="5"/>
  <c r="H64" i="5"/>
  <c r="G64" i="5"/>
  <c r="L63" i="5"/>
  <c r="K63" i="5"/>
  <c r="H63" i="5"/>
  <c r="G63" i="5"/>
  <c r="L62" i="5"/>
  <c r="K62" i="5"/>
  <c r="H62" i="5"/>
  <c r="G62" i="5"/>
  <c r="L61" i="5"/>
  <c r="K61" i="5"/>
  <c r="H61" i="5"/>
  <c r="G61" i="5"/>
  <c r="L60" i="5"/>
  <c r="K60" i="5"/>
  <c r="H60" i="5"/>
  <c r="G60" i="5"/>
  <c r="L59" i="5"/>
  <c r="K59" i="5"/>
  <c r="H59" i="5"/>
  <c r="G59" i="5"/>
  <c r="L58" i="5"/>
  <c r="K58" i="5"/>
  <c r="H58" i="5"/>
  <c r="G58" i="5"/>
  <c r="L57" i="5"/>
  <c r="K57" i="5"/>
  <c r="H57" i="5"/>
  <c r="G57" i="5"/>
  <c r="M56" i="5"/>
  <c r="L56" i="5"/>
  <c r="K56" i="5"/>
  <c r="H56" i="5"/>
  <c r="G56" i="5"/>
  <c r="M55" i="5"/>
  <c r="L55" i="5"/>
  <c r="K55" i="5"/>
  <c r="H55" i="5"/>
  <c r="G55" i="5"/>
  <c r="M54" i="5"/>
  <c r="L54" i="5"/>
  <c r="K54" i="5"/>
  <c r="H54" i="5"/>
  <c r="G54" i="5"/>
  <c r="M53" i="5"/>
  <c r="L53" i="5"/>
  <c r="K53" i="5"/>
  <c r="H53" i="5"/>
  <c r="G53" i="5"/>
  <c r="M52" i="5"/>
  <c r="L52" i="5"/>
  <c r="K52" i="5"/>
  <c r="H52" i="5"/>
  <c r="G52" i="5"/>
  <c r="M51" i="5"/>
  <c r="L51" i="5"/>
  <c r="K51" i="5"/>
  <c r="H51" i="5"/>
  <c r="G51" i="5"/>
  <c r="M50" i="5"/>
  <c r="L50" i="5"/>
  <c r="K50" i="5"/>
  <c r="H50" i="5"/>
  <c r="G50" i="5"/>
  <c r="L49" i="5"/>
  <c r="K49" i="5"/>
  <c r="H49" i="5"/>
  <c r="G49" i="5"/>
  <c r="L48" i="5"/>
  <c r="K48" i="5"/>
  <c r="H48" i="5"/>
  <c r="G48" i="5"/>
  <c r="L47" i="5"/>
  <c r="K47" i="5"/>
  <c r="H47" i="5"/>
  <c r="G47" i="5"/>
  <c r="L46" i="5"/>
  <c r="K46" i="5"/>
  <c r="H46" i="5"/>
  <c r="G46" i="5"/>
  <c r="M45" i="5"/>
  <c r="L45" i="5"/>
  <c r="K45" i="5"/>
  <c r="I45" i="5"/>
  <c r="H45" i="5"/>
  <c r="G45" i="5"/>
  <c r="E45" i="5"/>
  <c r="L44" i="5"/>
  <c r="K44" i="5"/>
  <c r="H44" i="5"/>
  <c r="G44" i="5"/>
  <c r="L43" i="5"/>
  <c r="K43" i="5"/>
  <c r="H43" i="5"/>
  <c r="G43" i="5"/>
  <c r="M42" i="5"/>
  <c r="L42" i="5"/>
  <c r="K42" i="5"/>
  <c r="I42" i="5"/>
  <c r="H42" i="5"/>
  <c r="G42" i="5"/>
  <c r="E42" i="5"/>
  <c r="L41" i="5"/>
  <c r="K41" i="5"/>
  <c r="H41" i="5"/>
  <c r="G41" i="5"/>
  <c r="L40" i="5"/>
  <c r="K40" i="5"/>
  <c r="H40" i="5"/>
  <c r="G40" i="5"/>
  <c r="L39" i="5"/>
  <c r="K39" i="5"/>
  <c r="H39" i="5"/>
  <c r="G39" i="5"/>
  <c r="L38" i="5"/>
  <c r="K38" i="5"/>
  <c r="H38" i="5"/>
  <c r="G38" i="5"/>
  <c r="L37" i="5"/>
  <c r="K37" i="5"/>
  <c r="H37" i="5"/>
  <c r="G37" i="5"/>
  <c r="L36" i="5"/>
  <c r="K36" i="5"/>
  <c r="H36" i="5"/>
  <c r="G36" i="5"/>
  <c r="L35" i="5"/>
  <c r="K35" i="5"/>
  <c r="H35" i="5"/>
  <c r="G35" i="5"/>
  <c r="L34" i="5"/>
  <c r="K34" i="5"/>
  <c r="H34" i="5"/>
  <c r="G34" i="5"/>
  <c r="L33" i="5"/>
  <c r="K33" i="5"/>
  <c r="H33" i="5"/>
  <c r="G33" i="5"/>
  <c r="M32" i="5"/>
  <c r="L32" i="5"/>
  <c r="K32" i="5"/>
  <c r="I32" i="5"/>
  <c r="H32" i="5"/>
  <c r="G32" i="5"/>
  <c r="E32" i="5"/>
  <c r="M31" i="5"/>
  <c r="L31" i="5"/>
  <c r="K31" i="5"/>
  <c r="I31" i="5"/>
  <c r="H31" i="5"/>
  <c r="G31" i="5"/>
  <c r="E31" i="5"/>
  <c r="L30" i="5"/>
  <c r="K30" i="5"/>
  <c r="H30" i="5"/>
  <c r="G30" i="5"/>
  <c r="L29" i="5"/>
  <c r="K29" i="5"/>
  <c r="H29" i="5"/>
  <c r="G29" i="5"/>
  <c r="L28" i="5"/>
  <c r="K28" i="5"/>
  <c r="H28" i="5"/>
  <c r="G28" i="5"/>
  <c r="L27" i="5"/>
  <c r="K27" i="5"/>
  <c r="H27" i="5"/>
  <c r="G27" i="5"/>
  <c r="L26" i="5"/>
  <c r="K26" i="5"/>
  <c r="H26" i="5"/>
  <c r="G26" i="5"/>
  <c r="L25" i="5"/>
  <c r="K25" i="5"/>
  <c r="H25" i="5"/>
  <c r="G25" i="5"/>
  <c r="L24" i="5"/>
  <c r="K24" i="5"/>
  <c r="H24" i="5"/>
  <c r="G24" i="5"/>
  <c r="L23" i="5"/>
  <c r="K23" i="5"/>
  <c r="H23" i="5"/>
  <c r="G23" i="5"/>
  <c r="L22" i="5"/>
  <c r="K22" i="5"/>
  <c r="H22" i="5"/>
  <c r="G22" i="5"/>
  <c r="L21" i="5"/>
  <c r="K21" i="5"/>
  <c r="H21" i="5"/>
  <c r="G21" i="5"/>
  <c r="L20" i="5"/>
  <c r="K20" i="5"/>
  <c r="H20" i="5"/>
  <c r="G20" i="5"/>
  <c r="L19" i="5"/>
  <c r="K19" i="5"/>
  <c r="H19" i="5"/>
  <c r="G19" i="5"/>
  <c r="L18" i="5"/>
  <c r="K18" i="5"/>
  <c r="H18" i="5"/>
  <c r="G18" i="5"/>
  <c r="L17" i="5"/>
  <c r="K17" i="5"/>
  <c r="H17" i="5"/>
  <c r="G17" i="5"/>
  <c r="L16" i="5"/>
  <c r="K16" i="5"/>
  <c r="H16" i="5"/>
  <c r="G16" i="5"/>
  <c r="L15" i="5"/>
  <c r="K15" i="5"/>
  <c r="H15" i="5"/>
  <c r="G15" i="5"/>
  <c r="L14" i="5"/>
  <c r="K14" i="5"/>
  <c r="H14" i="5"/>
  <c r="G14" i="5"/>
  <c r="L13" i="5"/>
  <c r="K13" i="5"/>
  <c r="H13" i="5"/>
  <c r="G13" i="5"/>
  <c r="L12" i="5"/>
  <c r="K12" i="5"/>
  <c r="H12" i="5"/>
  <c r="G12" i="5"/>
  <c r="L11" i="5"/>
  <c r="K11" i="5"/>
  <c r="H11" i="5"/>
  <c r="G11" i="5"/>
  <c r="L10" i="5"/>
  <c r="K10" i="5"/>
  <c r="H10" i="5"/>
  <c r="G10" i="5"/>
  <c r="L9" i="5"/>
  <c r="K9" i="5"/>
  <c r="H9" i="5"/>
  <c r="G9" i="5"/>
  <c r="N853" i="5"/>
  <c r="D853" i="5"/>
  <c r="N852" i="5"/>
  <c r="D852" i="5"/>
  <c r="N855" i="5"/>
  <c r="D855" i="5"/>
  <c r="N854" i="5"/>
  <c r="D854" i="5"/>
  <c r="N851" i="5"/>
  <c r="D851" i="5"/>
  <c r="N850" i="5"/>
  <c r="D850" i="5"/>
  <c r="N849" i="5"/>
  <c r="D849" i="5"/>
  <c r="N848" i="5"/>
  <c r="D848" i="5"/>
  <c r="N847" i="5"/>
  <c r="D847" i="5"/>
  <c r="N846" i="5"/>
  <c r="D846" i="5"/>
  <c r="N845" i="5"/>
  <c r="D845" i="5"/>
  <c r="N844" i="5"/>
  <c r="D844" i="5"/>
  <c r="N843" i="5"/>
  <c r="D843" i="5"/>
  <c r="N842" i="5"/>
  <c r="D842" i="5"/>
  <c r="N841" i="5"/>
  <c r="D841" i="5"/>
  <c r="N840" i="5"/>
  <c r="D840" i="5"/>
  <c r="N839" i="5"/>
  <c r="D839" i="5"/>
  <c r="N838" i="5"/>
  <c r="D838" i="5"/>
  <c r="N837" i="5"/>
  <c r="D837" i="5"/>
  <c r="N836" i="5"/>
  <c r="D836" i="5"/>
  <c r="N835" i="5"/>
  <c r="D835" i="5"/>
  <c r="N834" i="5"/>
  <c r="D834" i="5"/>
  <c r="N833" i="5"/>
  <c r="D833" i="5"/>
  <c r="N832" i="5"/>
  <c r="D832" i="5"/>
  <c r="N831" i="5"/>
  <c r="D831" i="5"/>
  <c r="N830" i="5"/>
  <c r="D830" i="5"/>
  <c r="N829" i="5"/>
  <c r="D829" i="5"/>
  <c r="N828" i="5"/>
  <c r="D828" i="5"/>
  <c r="N827" i="5"/>
  <c r="D827" i="5"/>
  <c r="N826" i="5"/>
  <c r="D826" i="5"/>
  <c r="N825" i="5"/>
  <c r="D825" i="5"/>
  <c r="N824" i="5"/>
  <c r="D824" i="5"/>
  <c r="N823" i="5"/>
  <c r="D823" i="5"/>
  <c r="N822" i="5"/>
  <c r="D822" i="5"/>
  <c r="N821" i="5"/>
  <c r="D821" i="5"/>
  <c r="N820" i="5"/>
  <c r="D820" i="5"/>
  <c r="N819" i="5"/>
  <c r="D819" i="5"/>
  <c r="N818" i="5"/>
  <c r="D818" i="5"/>
  <c r="N817" i="5"/>
  <c r="D817" i="5"/>
  <c r="N816" i="5"/>
  <c r="D816" i="5"/>
  <c r="N815" i="5"/>
  <c r="D815" i="5"/>
  <c r="N814" i="5"/>
  <c r="D814" i="5"/>
  <c r="N813" i="5"/>
  <c r="D813" i="5"/>
  <c r="N812" i="5"/>
  <c r="D812" i="5"/>
  <c r="N811" i="5"/>
  <c r="D811" i="5"/>
  <c r="N810" i="5"/>
  <c r="D810" i="5"/>
  <c r="N809" i="5"/>
  <c r="D809" i="5"/>
  <c r="N808" i="5"/>
  <c r="D808" i="5"/>
  <c r="N807" i="5"/>
  <c r="D807" i="5"/>
  <c r="N806" i="5"/>
  <c r="D806" i="5"/>
  <c r="N805" i="5"/>
  <c r="D805" i="5"/>
  <c r="N804" i="5"/>
  <c r="D804" i="5"/>
  <c r="N803" i="5"/>
  <c r="D803" i="5"/>
  <c r="N802" i="5"/>
  <c r="D802" i="5"/>
  <c r="N801" i="5"/>
  <c r="D801" i="5"/>
  <c r="N800" i="5"/>
  <c r="D800" i="5"/>
  <c r="N799" i="5"/>
  <c r="D799" i="5"/>
  <c r="N798" i="5"/>
  <c r="D798" i="5"/>
  <c r="N797" i="5"/>
  <c r="D797" i="5"/>
  <c r="N796" i="5"/>
  <c r="D796" i="5"/>
  <c r="N795" i="5"/>
  <c r="D795" i="5"/>
  <c r="N794" i="5"/>
  <c r="D794" i="5"/>
  <c r="N793" i="5"/>
  <c r="D793" i="5"/>
  <c r="N792" i="5"/>
  <c r="D792" i="5"/>
  <c r="N791" i="5"/>
  <c r="D791" i="5"/>
  <c r="N790" i="5"/>
  <c r="D790" i="5"/>
  <c r="N789" i="5"/>
  <c r="D789" i="5"/>
  <c r="N788" i="5"/>
  <c r="D788" i="5"/>
  <c r="N787" i="5"/>
  <c r="D787" i="5"/>
  <c r="N786" i="5"/>
  <c r="D786" i="5"/>
  <c r="N785" i="5"/>
  <c r="D785" i="5"/>
  <c r="N784" i="5"/>
  <c r="D784" i="5"/>
  <c r="N783" i="5"/>
  <c r="D783" i="5"/>
  <c r="N782" i="5"/>
  <c r="D782" i="5"/>
  <c r="N781" i="5"/>
  <c r="D781" i="5"/>
  <c r="N780" i="5"/>
  <c r="D780" i="5"/>
  <c r="N779" i="5"/>
  <c r="D779" i="5"/>
  <c r="N778" i="5"/>
  <c r="D778" i="5"/>
  <c r="N777" i="5"/>
  <c r="D777" i="5"/>
  <c r="N776" i="5"/>
  <c r="D776" i="5"/>
  <c r="N775" i="5"/>
  <c r="D775" i="5"/>
  <c r="N774" i="5"/>
  <c r="D774" i="5"/>
  <c r="N773" i="5"/>
  <c r="D773" i="5"/>
  <c r="N772" i="5"/>
  <c r="D772" i="5"/>
  <c r="N771" i="5"/>
  <c r="D771" i="5"/>
  <c r="N770" i="5"/>
  <c r="D770" i="5"/>
  <c r="N769" i="5"/>
  <c r="D769" i="5"/>
  <c r="N768" i="5"/>
  <c r="D768" i="5"/>
  <c r="N767" i="5"/>
  <c r="D767" i="5"/>
  <c r="N766" i="5"/>
  <c r="D766" i="5"/>
  <c r="N765" i="5"/>
  <c r="D765" i="5"/>
  <c r="N764" i="5"/>
  <c r="D764" i="5"/>
  <c r="N763" i="5"/>
  <c r="D763" i="5"/>
  <c r="N762" i="5"/>
  <c r="D762" i="5"/>
  <c r="N761" i="5"/>
  <c r="D761" i="5"/>
  <c r="N760" i="5"/>
  <c r="D760" i="5"/>
  <c r="N759" i="5"/>
  <c r="D759" i="5"/>
  <c r="N758" i="5"/>
  <c r="D758" i="5"/>
  <c r="N757" i="5"/>
  <c r="D757" i="5"/>
  <c r="N756" i="5"/>
  <c r="D756" i="5"/>
  <c r="N755" i="5"/>
  <c r="D755" i="5"/>
  <c r="N754" i="5"/>
  <c r="D754" i="5"/>
  <c r="N753" i="5"/>
  <c r="D753" i="5"/>
  <c r="N752" i="5"/>
  <c r="D752" i="5"/>
  <c r="N751" i="5"/>
  <c r="D751" i="5"/>
  <c r="N750" i="5"/>
  <c r="D750" i="5"/>
  <c r="N749" i="5"/>
  <c r="D749" i="5"/>
  <c r="N748" i="5"/>
  <c r="D748" i="5"/>
  <c r="N747" i="5"/>
  <c r="D747" i="5"/>
  <c r="N746" i="5"/>
  <c r="D746" i="5"/>
  <c r="N745" i="5"/>
  <c r="D745" i="5"/>
  <c r="N744" i="5"/>
  <c r="D744" i="5"/>
  <c r="N743" i="5"/>
  <c r="D743" i="5"/>
  <c r="N742" i="5"/>
  <c r="D742" i="5"/>
  <c r="J853" i="5" l="1"/>
  <c r="J852" i="5"/>
  <c r="J855" i="5"/>
  <c r="J854" i="5"/>
  <c r="J851" i="5"/>
  <c r="J850" i="5"/>
  <c r="J849" i="5"/>
  <c r="J848" i="5"/>
  <c r="J847" i="5"/>
  <c r="J846" i="5"/>
  <c r="J845" i="5"/>
  <c r="J844" i="5"/>
  <c r="J843" i="5"/>
  <c r="J842" i="5"/>
  <c r="J841" i="5"/>
  <c r="J840" i="5"/>
  <c r="J839" i="5"/>
  <c r="J838" i="5"/>
  <c r="J837" i="5"/>
  <c r="J836" i="5"/>
  <c r="J835" i="5"/>
  <c r="J834" i="5"/>
  <c r="J833" i="5"/>
  <c r="J832" i="5"/>
  <c r="J831" i="5"/>
  <c r="J830" i="5"/>
  <c r="J829" i="5"/>
  <c r="J828" i="5"/>
  <c r="J827" i="5"/>
  <c r="J826" i="5"/>
  <c r="J825" i="5"/>
  <c r="J824" i="5"/>
  <c r="J823" i="5"/>
  <c r="J822" i="5"/>
  <c r="J821" i="5"/>
  <c r="J820" i="5"/>
  <c r="J819" i="5"/>
  <c r="J818" i="5"/>
  <c r="J817" i="5"/>
  <c r="J816" i="5"/>
  <c r="J815" i="5"/>
  <c r="J814" i="5"/>
  <c r="J813" i="5"/>
  <c r="J812" i="5"/>
  <c r="J811" i="5"/>
  <c r="J810" i="5"/>
  <c r="J809" i="5"/>
  <c r="J808" i="5"/>
  <c r="J807" i="5"/>
  <c r="J806" i="5"/>
  <c r="J805" i="5"/>
  <c r="J804" i="5"/>
  <c r="J803" i="5"/>
  <c r="J802" i="5"/>
  <c r="J801" i="5"/>
  <c r="J800" i="5"/>
  <c r="J799" i="5"/>
  <c r="J798" i="5"/>
  <c r="J797" i="5"/>
  <c r="J796" i="5"/>
  <c r="J795" i="5"/>
  <c r="J794" i="5"/>
  <c r="J793" i="5"/>
  <c r="J792" i="5"/>
  <c r="J791" i="5"/>
  <c r="J790" i="5"/>
  <c r="J789" i="5"/>
  <c r="J788" i="5"/>
  <c r="J787" i="5"/>
  <c r="J786" i="5"/>
  <c r="J785" i="5"/>
  <c r="J784" i="5"/>
  <c r="J783" i="5"/>
  <c r="J782" i="5"/>
  <c r="J781" i="5"/>
  <c r="J780" i="5"/>
  <c r="J779" i="5"/>
  <c r="J778" i="5"/>
  <c r="J777" i="5"/>
  <c r="J776" i="5"/>
  <c r="J775" i="5"/>
  <c r="J774" i="5"/>
  <c r="J773" i="5"/>
  <c r="J772" i="5"/>
  <c r="J771" i="5"/>
  <c r="J770" i="5"/>
  <c r="J769" i="5"/>
  <c r="J768" i="5"/>
  <c r="J767" i="5"/>
  <c r="J766" i="5"/>
  <c r="J765" i="5"/>
  <c r="J764" i="5"/>
  <c r="J763" i="5"/>
  <c r="J762" i="5"/>
  <c r="J761" i="5"/>
  <c r="J760" i="5"/>
  <c r="J759" i="5"/>
  <c r="J758" i="5"/>
  <c r="J757" i="5"/>
  <c r="J756" i="5"/>
  <c r="J755" i="5"/>
  <c r="J754" i="5"/>
  <c r="J753" i="5"/>
  <c r="J752" i="5"/>
  <c r="J751" i="5"/>
  <c r="J750" i="5"/>
  <c r="J749" i="5"/>
  <c r="J748" i="5"/>
  <c r="J747" i="5"/>
  <c r="J746" i="5"/>
  <c r="J745" i="5"/>
  <c r="J744" i="5"/>
  <c r="J743" i="5"/>
  <c r="J742" i="5"/>
  <c r="J741" i="5"/>
  <c r="J740" i="5"/>
  <c r="J739" i="5"/>
  <c r="J738" i="5"/>
  <c r="J737" i="5"/>
  <c r="J736" i="5"/>
  <c r="J735" i="5"/>
  <c r="J734" i="5"/>
  <c r="J733" i="5"/>
  <c r="J732" i="5"/>
  <c r="J731" i="5"/>
  <c r="J730" i="5"/>
  <c r="J729" i="5"/>
  <c r="J728" i="5"/>
  <c r="J727" i="5"/>
  <c r="J726" i="5"/>
  <c r="J725" i="5"/>
  <c r="J724" i="5"/>
  <c r="J723" i="5"/>
  <c r="J722" i="5"/>
  <c r="J721" i="5"/>
  <c r="J720" i="5"/>
  <c r="J719" i="5"/>
  <c r="J718" i="5"/>
  <c r="J717" i="5"/>
  <c r="J716" i="5"/>
  <c r="J715" i="5"/>
  <c r="J714" i="5"/>
  <c r="J713" i="5"/>
  <c r="J712" i="5"/>
  <c r="J711" i="5"/>
  <c r="J710" i="5"/>
  <c r="J709" i="5"/>
  <c r="J708" i="5"/>
  <c r="J707" i="5"/>
  <c r="J706" i="5"/>
  <c r="J705" i="5"/>
  <c r="J704" i="5"/>
  <c r="J703" i="5"/>
  <c r="J702" i="5"/>
  <c r="J701" i="5"/>
  <c r="J700" i="5"/>
  <c r="J699" i="5"/>
  <c r="J698" i="5"/>
  <c r="J697" i="5"/>
  <c r="J696" i="5"/>
  <c r="J695" i="5"/>
  <c r="J694" i="5"/>
  <c r="J693" i="5"/>
  <c r="J692" i="5"/>
  <c r="J691" i="5"/>
  <c r="J690" i="5"/>
  <c r="J689" i="5"/>
  <c r="J688" i="5"/>
  <c r="J687" i="5"/>
  <c r="J686" i="5"/>
  <c r="J685" i="5"/>
  <c r="J684" i="5"/>
  <c r="J683" i="5"/>
  <c r="J682" i="5"/>
  <c r="J681" i="5"/>
  <c r="J680" i="5"/>
  <c r="J679" i="5"/>
  <c r="J678" i="5"/>
  <c r="J677" i="5"/>
  <c r="J676" i="5"/>
  <c r="J675" i="5"/>
  <c r="J674" i="5"/>
  <c r="J673" i="5"/>
  <c r="J672" i="5"/>
  <c r="J671" i="5"/>
  <c r="J670" i="5"/>
  <c r="J669" i="5"/>
  <c r="J668" i="5"/>
  <c r="J667" i="5"/>
  <c r="J666" i="5"/>
  <c r="J665" i="5"/>
  <c r="J664" i="5"/>
  <c r="J663" i="5"/>
  <c r="J662" i="5"/>
  <c r="J661" i="5"/>
  <c r="J660" i="5"/>
  <c r="J659" i="5"/>
  <c r="J658" i="5"/>
  <c r="J657" i="5"/>
  <c r="J656" i="5"/>
  <c r="J655" i="5"/>
  <c r="J654" i="5"/>
  <c r="J653" i="5"/>
  <c r="J652" i="5"/>
  <c r="J651" i="5"/>
  <c r="J650" i="5"/>
  <c r="J649" i="5"/>
  <c r="J648" i="5"/>
  <c r="J647" i="5"/>
  <c r="J646" i="5"/>
  <c r="J645" i="5"/>
  <c r="J644" i="5"/>
  <c r="J643" i="5"/>
  <c r="J642" i="5"/>
  <c r="J641" i="5"/>
  <c r="J640" i="5"/>
  <c r="J639" i="5"/>
  <c r="J638" i="5"/>
  <c r="J637" i="5"/>
  <c r="J636" i="5"/>
  <c r="J635" i="5"/>
  <c r="J634" i="5"/>
  <c r="J633" i="5"/>
  <c r="J632" i="5"/>
  <c r="J631" i="5"/>
  <c r="J630" i="5"/>
  <c r="J629" i="5"/>
  <c r="J628" i="5"/>
  <c r="J627" i="5"/>
  <c r="J626" i="5"/>
  <c r="J625" i="5"/>
  <c r="J624" i="5"/>
  <c r="J623" i="5"/>
  <c r="J622" i="5"/>
  <c r="J621" i="5"/>
  <c r="J620" i="5"/>
  <c r="J619" i="5"/>
  <c r="J618" i="5"/>
  <c r="J617" i="5"/>
  <c r="J616" i="5"/>
  <c r="J615" i="5"/>
  <c r="J614" i="5"/>
  <c r="J613" i="5"/>
  <c r="J612" i="5"/>
  <c r="J611" i="5"/>
  <c r="J610" i="5"/>
  <c r="J609" i="5"/>
  <c r="J608" i="5"/>
  <c r="J607" i="5"/>
  <c r="J606" i="5"/>
  <c r="J605" i="5"/>
  <c r="J604" i="5"/>
  <c r="J603" i="5"/>
  <c r="J602" i="5"/>
  <c r="J601" i="5"/>
  <c r="J600" i="5"/>
  <c r="J599" i="5"/>
  <c r="J598" i="5"/>
  <c r="J597" i="5"/>
  <c r="J596" i="5"/>
  <c r="J595" i="5"/>
  <c r="J594" i="5"/>
  <c r="J593" i="5"/>
  <c r="J592" i="5"/>
  <c r="J591" i="5"/>
  <c r="J590" i="5"/>
  <c r="J589" i="5"/>
  <c r="J588" i="5"/>
  <c r="J587" i="5"/>
  <c r="J586" i="5"/>
  <c r="J585" i="5"/>
  <c r="J584" i="5"/>
  <c r="J583" i="5"/>
  <c r="J582" i="5"/>
  <c r="J581" i="5"/>
  <c r="J580" i="5"/>
  <c r="J579" i="5"/>
  <c r="J578" i="5"/>
  <c r="J577" i="5"/>
  <c r="J576" i="5"/>
  <c r="J575" i="5"/>
  <c r="J574" i="5"/>
  <c r="J573" i="5"/>
  <c r="J572" i="5"/>
  <c r="J571" i="5"/>
  <c r="J570" i="5"/>
  <c r="J569" i="5"/>
  <c r="J568" i="5"/>
  <c r="J567" i="5"/>
  <c r="J566" i="5"/>
  <c r="J565" i="5"/>
  <c r="J564" i="5"/>
  <c r="J563" i="5"/>
  <c r="J562" i="5"/>
  <c r="J561" i="5"/>
  <c r="J560" i="5"/>
  <c r="J559" i="5"/>
  <c r="J558" i="5"/>
  <c r="J557" i="5"/>
  <c r="J556" i="5"/>
  <c r="J555" i="5"/>
  <c r="J554" i="5"/>
  <c r="J553" i="5"/>
  <c r="J552" i="5"/>
  <c r="J551" i="5"/>
  <c r="J550" i="5"/>
  <c r="J549" i="5"/>
  <c r="J548" i="5"/>
  <c r="J547" i="5"/>
  <c r="J546" i="5"/>
  <c r="J545" i="5"/>
  <c r="J544" i="5"/>
  <c r="J543" i="5"/>
  <c r="J542" i="5"/>
  <c r="J541" i="5"/>
  <c r="J540" i="5"/>
  <c r="J539" i="5"/>
  <c r="J538" i="5"/>
  <c r="J537" i="5"/>
  <c r="J536" i="5"/>
  <c r="J535" i="5"/>
  <c r="J534" i="5"/>
  <c r="J533" i="5"/>
  <c r="J532" i="5"/>
  <c r="J531" i="5"/>
  <c r="J530" i="5"/>
  <c r="J529" i="5"/>
  <c r="J528" i="5"/>
  <c r="J527" i="5"/>
  <c r="J526" i="5"/>
  <c r="J525" i="5"/>
  <c r="J524" i="5"/>
  <c r="J523" i="5"/>
  <c r="J522" i="5"/>
  <c r="J521" i="5"/>
  <c r="J517" i="5"/>
  <c r="J516" i="5"/>
  <c r="J520" i="5"/>
  <c r="J519" i="5"/>
  <c r="J518" i="5"/>
  <c r="J515" i="5"/>
  <c r="J514" i="5"/>
  <c r="J513" i="5"/>
  <c r="J512" i="5"/>
  <c r="J511" i="5"/>
  <c r="J509" i="5"/>
  <c r="J510" i="5"/>
  <c r="J508" i="5"/>
  <c r="J507" i="5"/>
  <c r="J506" i="5"/>
  <c r="J505" i="5"/>
  <c r="J504" i="5"/>
  <c r="J503" i="5"/>
  <c r="J502" i="5"/>
  <c r="J501" i="5"/>
  <c r="J500" i="5"/>
  <c r="J499" i="5"/>
  <c r="J498" i="5"/>
  <c r="J497" i="5"/>
  <c r="J496" i="5"/>
  <c r="J495" i="5"/>
  <c r="J494" i="5"/>
  <c r="J493" i="5"/>
  <c r="J492" i="5"/>
  <c r="J491" i="5"/>
  <c r="J490" i="5"/>
  <c r="J489" i="5"/>
  <c r="J488" i="5"/>
  <c r="J487" i="5"/>
  <c r="J486" i="5"/>
  <c r="J485" i="5"/>
  <c r="J484" i="5"/>
  <c r="J483" i="5"/>
  <c r="J482" i="5"/>
  <c r="J481" i="5"/>
  <c r="J480" i="5"/>
  <c r="J479" i="5"/>
  <c r="J478" i="5"/>
  <c r="J477" i="5"/>
  <c r="J476" i="5"/>
  <c r="J475" i="5"/>
  <c r="J474" i="5"/>
  <c r="J473" i="5"/>
  <c r="J472" i="5"/>
  <c r="J471" i="5"/>
  <c r="J470" i="5"/>
  <c r="J469" i="5"/>
  <c r="J468" i="5"/>
  <c r="J467" i="5"/>
  <c r="J466" i="5"/>
  <c r="J465" i="5"/>
  <c r="J464" i="5"/>
  <c r="J463" i="5"/>
  <c r="J462" i="5"/>
  <c r="J461" i="5"/>
  <c r="J460" i="5"/>
  <c r="J459" i="5"/>
  <c r="J458" i="5"/>
  <c r="J457" i="5"/>
  <c r="J456" i="5"/>
  <c r="J455" i="5"/>
  <c r="J454" i="5"/>
  <c r="J453" i="5"/>
  <c r="J452" i="5"/>
  <c r="J451" i="5"/>
  <c r="J450" i="5"/>
  <c r="J449" i="5"/>
  <c r="J448" i="5"/>
  <c r="J447" i="5"/>
  <c r="J446" i="5"/>
  <c r="J445" i="5"/>
  <c r="J444" i="5"/>
  <c r="J443" i="5"/>
  <c r="J442" i="5"/>
  <c r="J441" i="5"/>
  <c r="J440" i="5"/>
  <c r="J439" i="5"/>
  <c r="J438" i="5"/>
  <c r="J437" i="5"/>
  <c r="J436" i="5"/>
  <c r="J435" i="5"/>
  <c r="J434" i="5"/>
  <c r="J433" i="5"/>
  <c r="J432" i="5"/>
  <c r="J431" i="5"/>
  <c r="J430" i="5"/>
  <c r="J429" i="5"/>
  <c r="J428" i="5"/>
  <c r="J427" i="5"/>
  <c r="J426" i="5"/>
  <c r="J425" i="5"/>
  <c r="J424" i="5"/>
  <c r="J423" i="5"/>
  <c r="J422" i="5"/>
  <c r="J421" i="5"/>
  <c r="J420" i="5"/>
  <c r="J419" i="5"/>
  <c r="J418" i="5"/>
  <c r="J417" i="5"/>
  <c r="J416" i="5"/>
  <c r="J415" i="5"/>
  <c r="J414" i="5"/>
  <c r="J413" i="5"/>
  <c r="J412" i="5"/>
  <c r="J411" i="5"/>
  <c r="J410" i="5"/>
  <c r="J409" i="5"/>
  <c r="J408" i="5"/>
  <c r="J407" i="5"/>
  <c r="J406" i="5"/>
  <c r="J405" i="5"/>
  <c r="J404" i="5"/>
  <c r="J403" i="5"/>
  <c r="J402" i="5"/>
  <c r="J401" i="5"/>
  <c r="J400" i="5"/>
  <c r="J399" i="5"/>
  <c r="J398" i="5"/>
  <c r="J397" i="5"/>
  <c r="J396" i="5"/>
  <c r="J395" i="5"/>
  <c r="J394" i="5"/>
  <c r="J393" i="5"/>
  <c r="J392" i="5"/>
  <c r="J391" i="5"/>
  <c r="J390" i="5"/>
  <c r="J389" i="5"/>
  <c r="J388" i="5"/>
  <c r="J387" i="5"/>
  <c r="J386" i="5"/>
  <c r="J385" i="5"/>
  <c r="J384" i="5"/>
  <c r="J383" i="5"/>
  <c r="J382" i="5"/>
  <c r="J381" i="5"/>
  <c r="J380" i="5"/>
  <c r="J379" i="5"/>
  <c r="J378" i="5"/>
  <c r="J377" i="5"/>
  <c r="J376" i="5"/>
  <c r="J375" i="5"/>
  <c r="J374" i="5"/>
  <c r="J373" i="5"/>
  <c r="J372" i="5"/>
  <c r="J371" i="5"/>
  <c r="J370" i="5"/>
  <c r="J369" i="5"/>
  <c r="J368" i="5"/>
  <c r="J367" i="5"/>
  <c r="J366" i="5"/>
  <c r="J365" i="5"/>
  <c r="J364" i="5"/>
  <c r="J363" i="5"/>
  <c r="J362" i="5"/>
  <c r="J361" i="5"/>
  <c r="J360" i="5"/>
  <c r="J359" i="5"/>
  <c r="J358" i="5"/>
  <c r="J357" i="5"/>
  <c r="J356" i="5"/>
  <c r="J355" i="5"/>
  <c r="J354" i="5"/>
  <c r="J353" i="5"/>
  <c r="J352" i="5"/>
  <c r="J351" i="5"/>
  <c r="J350" i="5"/>
  <c r="J349" i="5"/>
  <c r="J348" i="5"/>
  <c r="J347" i="5"/>
  <c r="J346" i="5"/>
  <c r="J345" i="5"/>
  <c r="J344" i="5"/>
  <c r="J343" i="5"/>
  <c r="J342" i="5"/>
  <c r="J341" i="5"/>
  <c r="J340" i="5"/>
  <c r="J339" i="5"/>
  <c r="J338" i="5"/>
  <c r="J337" i="5"/>
  <c r="J336" i="5"/>
  <c r="J335" i="5"/>
  <c r="J334" i="5"/>
  <c r="J333" i="5"/>
  <c r="J332" i="5"/>
  <c r="J331" i="5"/>
  <c r="J330" i="5"/>
  <c r="J329" i="5"/>
  <c r="J328" i="5"/>
  <c r="J327" i="5"/>
  <c r="J326" i="5"/>
  <c r="J325" i="5"/>
  <c r="J324" i="5"/>
  <c r="J323" i="5"/>
  <c r="J322" i="5"/>
  <c r="J321" i="5"/>
  <c r="J320" i="5"/>
  <c r="J319" i="5"/>
  <c r="J318" i="5"/>
  <c r="J317" i="5"/>
  <c r="J316" i="5"/>
  <c r="J315" i="5"/>
  <c r="J314" i="5"/>
  <c r="J313" i="5"/>
  <c r="J312" i="5"/>
  <c r="J311" i="5"/>
  <c r="J310" i="5"/>
  <c r="J309" i="5"/>
  <c r="J308" i="5"/>
  <c r="J307" i="5"/>
  <c r="J306" i="5"/>
  <c r="J305" i="5"/>
  <c r="J304" i="5"/>
  <c r="J303" i="5"/>
  <c r="J302" i="5"/>
  <c r="J301" i="5"/>
  <c r="J300" i="5"/>
  <c r="J299" i="5"/>
  <c r="J298" i="5"/>
  <c r="J297" i="5"/>
  <c r="J296" i="5"/>
  <c r="J295" i="5"/>
  <c r="J294" i="5"/>
  <c r="J293" i="5"/>
  <c r="J289" i="5"/>
  <c r="J292" i="5"/>
  <c r="J291" i="5"/>
  <c r="J290" i="5"/>
  <c r="J288" i="5"/>
  <c r="J287" i="5"/>
  <c r="J286" i="5"/>
  <c r="J285" i="5"/>
  <c r="J284" i="5"/>
  <c r="J283" i="5"/>
  <c r="J282" i="5"/>
  <c r="J281" i="5"/>
  <c r="J280" i="5"/>
  <c r="J279" i="5"/>
  <c r="J278" i="5"/>
  <c r="J277" i="5"/>
  <c r="J276" i="5"/>
  <c r="J275" i="5"/>
  <c r="J274" i="5"/>
  <c r="J273" i="5"/>
  <c r="J272" i="5"/>
  <c r="J271" i="5"/>
  <c r="J270" i="5"/>
  <c r="J269" i="5"/>
  <c r="J268" i="5"/>
  <c r="J267" i="5"/>
  <c r="J266" i="5"/>
  <c r="J265" i="5"/>
  <c r="J264" i="5"/>
  <c r="J263" i="5"/>
  <c r="J262" i="5"/>
  <c r="J261" i="5"/>
  <c r="J260" i="5"/>
  <c r="J259" i="5"/>
  <c r="J258" i="5"/>
  <c r="J257" i="5"/>
  <c r="J256" i="5"/>
  <c r="J255" i="5"/>
  <c r="J254" i="5"/>
  <c r="J253" i="5"/>
  <c r="J252" i="5"/>
  <c r="J251" i="5"/>
  <c r="J250" i="5"/>
  <c r="J249" i="5"/>
  <c r="J248" i="5"/>
  <c r="J247" i="5"/>
  <c r="J246" i="5"/>
  <c r="J245" i="5"/>
  <c r="J244" i="5"/>
  <c r="J243" i="5"/>
  <c r="J242" i="5"/>
  <c r="J241" i="5"/>
  <c r="J240" i="5"/>
  <c r="J239" i="5"/>
  <c r="J238" i="5"/>
  <c r="J237" i="5"/>
  <c r="J236" i="5"/>
  <c r="J235" i="5"/>
  <c r="J234" i="5"/>
  <c r="J233" i="5"/>
  <c r="J232" i="5"/>
  <c r="J231" i="5"/>
  <c r="J230" i="5"/>
  <c r="J229" i="5"/>
  <c r="J228" i="5"/>
  <c r="J227" i="5"/>
  <c r="J226" i="5"/>
  <c r="J225" i="5"/>
  <c r="J224" i="5"/>
  <c r="J223" i="5"/>
  <c r="J222" i="5"/>
  <c r="J221" i="5"/>
  <c r="J220" i="5"/>
  <c r="J219" i="5"/>
  <c r="J218" i="5"/>
  <c r="J217" i="5"/>
  <c r="J216" i="5"/>
  <c r="J215" i="5"/>
  <c r="J214" i="5"/>
  <c r="J213" i="5"/>
  <c r="J212" i="5"/>
  <c r="J211" i="5"/>
  <c r="J210" i="5"/>
  <c r="J209" i="5"/>
  <c r="J208" i="5"/>
  <c r="J207" i="5"/>
  <c r="J206" i="5"/>
  <c r="J205" i="5"/>
  <c r="J204" i="5"/>
  <c r="J203" i="5"/>
  <c r="J202" i="5"/>
  <c r="J201" i="5"/>
  <c r="J200" i="5"/>
  <c r="J199" i="5"/>
  <c r="J198" i="5"/>
  <c r="J197" i="5"/>
  <c r="J196" i="5"/>
  <c r="J195" i="5"/>
  <c r="J194" i="5"/>
  <c r="J192" i="5"/>
  <c r="J193" i="5"/>
  <c r="J191" i="5"/>
  <c r="J190" i="5"/>
  <c r="J189" i="5"/>
  <c r="J188" i="5"/>
  <c r="J187" i="5"/>
  <c r="J186" i="5"/>
  <c r="J185" i="5"/>
  <c r="J184" i="5"/>
  <c r="J183" i="5"/>
  <c r="J182" i="5"/>
  <c r="J181" i="5"/>
  <c r="J180" i="5"/>
  <c r="J179" i="5"/>
  <c r="J178" i="5"/>
  <c r="J177" i="5"/>
  <c r="J176" i="5"/>
  <c r="J175" i="5"/>
  <c r="J174" i="5"/>
  <c r="J173" i="5"/>
  <c r="J172" i="5"/>
  <c r="J171" i="5"/>
  <c r="J170" i="5"/>
  <c r="J169" i="5"/>
  <c r="J168" i="5"/>
  <c r="J167" i="5"/>
  <c r="J166" i="5"/>
  <c r="J165" i="5"/>
  <c r="J164" i="5"/>
  <c r="J163" i="5"/>
  <c r="J162" i="5"/>
  <c r="J161" i="5"/>
  <c r="J160" i="5"/>
  <c r="J159" i="5"/>
  <c r="J158" i="5"/>
  <c r="J157" i="5"/>
  <c r="J156" i="5"/>
  <c r="J155" i="5"/>
  <c r="J154" i="5"/>
  <c r="J153" i="5"/>
  <c r="J152" i="5"/>
  <c r="J151" i="5"/>
  <c r="J150" i="5"/>
  <c r="J149" i="5"/>
  <c r="J148" i="5"/>
  <c r="J147" i="5"/>
  <c r="J146" i="5"/>
  <c r="J145" i="5"/>
  <c r="J144" i="5"/>
  <c r="J143" i="5"/>
  <c r="J142" i="5"/>
  <c r="J141" i="5"/>
  <c r="J140" i="5"/>
  <c r="J139" i="5"/>
  <c r="J138" i="5"/>
  <c r="J137" i="5"/>
  <c r="J136" i="5"/>
  <c r="J135" i="5"/>
  <c r="J134" i="5"/>
  <c r="J133" i="5"/>
  <c r="J132" i="5"/>
  <c r="J131" i="5"/>
  <c r="J130" i="5"/>
  <c r="J129" i="5"/>
  <c r="J128" i="5"/>
  <c r="J127" i="5"/>
  <c r="J126" i="5"/>
  <c r="J125" i="5"/>
  <c r="J124" i="5"/>
  <c r="J123" i="5"/>
  <c r="J122" i="5"/>
  <c r="J121" i="5"/>
  <c r="J120" i="5"/>
  <c r="J119" i="5"/>
  <c r="J118" i="5"/>
  <c r="J117" i="5"/>
  <c r="J116" i="5"/>
  <c r="J115" i="5"/>
  <c r="J114" i="5"/>
  <c r="J113" i="5"/>
  <c r="J112" i="5"/>
  <c r="J111" i="5"/>
  <c r="J110" i="5"/>
  <c r="J109" i="5"/>
  <c r="J108" i="5"/>
  <c r="J107" i="5"/>
  <c r="J106" i="5"/>
  <c r="J105" i="5"/>
  <c r="J104" i="5"/>
  <c r="J103" i="5"/>
  <c r="J102" i="5"/>
  <c r="J101" i="5"/>
  <c r="J100" i="5"/>
  <c r="J99" i="5"/>
  <c r="J98" i="5"/>
  <c r="J97" i="5"/>
  <c r="J96" i="5"/>
  <c r="J95" i="5"/>
  <c r="J94" i="5"/>
  <c r="J93" i="5"/>
  <c r="J92" i="5"/>
  <c r="J91" i="5"/>
  <c r="J90" i="5"/>
  <c r="J89" i="5"/>
  <c r="J88" i="5"/>
  <c r="J87" i="5"/>
  <c r="J86" i="5"/>
  <c r="J85" i="5"/>
  <c r="J84" i="5"/>
  <c r="J83" i="5"/>
  <c r="J82" i="5"/>
  <c r="J81" i="5"/>
  <c r="J80" i="5"/>
  <c r="J79" i="5"/>
  <c r="J78" i="5"/>
  <c r="J77" i="5"/>
  <c r="J76" i="5"/>
  <c r="J75" i="5"/>
  <c r="J74" i="5"/>
  <c r="J73" i="5"/>
  <c r="J72" i="5"/>
  <c r="J71" i="5"/>
  <c r="J70" i="5"/>
  <c r="J69" i="5"/>
  <c r="J68" i="5"/>
  <c r="J67" i="5"/>
  <c r="J66" i="5"/>
  <c r="J65" i="5"/>
  <c r="J64" i="5"/>
  <c r="J63" i="5"/>
  <c r="J62" i="5"/>
  <c r="J61" i="5"/>
  <c r="J60" i="5"/>
  <c r="J59" i="5"/>
  <c r="J58" i="5"/>
  <c r="J57" i="5"/>
  <c r="J56" i="5"/>
  <c r="J55" i="5"/>
  <c r="J54" i="5"/>
  <c r="J53" i="5"/>
  <c r="J52" i="5"/>
  <c r="J51" i="5"/>
  <c r="J50" i="5"/>
  <c r="J49" i="5"/>
  <c r="J48" i="5"/>
  <c r="J47" i="5"/>
  <c r="J46" i="5"/>
  <c r="J45" i="5"/>
  <c r="J44" i="5"/>
  <c r="J43" i="5"/>
  <c r="J42" i="5"/>
  <c r="J41" i="5"/>
  <c r="J40" i="5"/>
  <c r="J39" i="5"/>
  <c r="J38" i="5"/>
  <c r="J37" i="5"/>
  <c r="J36" i="5"/>
  <c r="J35" i="5"/>
  <c r="J34" i="5"/>
  <c r="J33" i="5"/>
  <c r="J32" i="5"/>
  <c r="J31" i="5"/>
  <c r="J30" i="5"/>
  <c r="J29" i="5"/>
  <c r="J28" i="5"/>
  <c r="J27" i="5"/>
  <c r="J26" i="5"/>
  <c r="J25" i="5"/>
  <c r="J24" i="5"/>
  <c r="J23" i="5"/>
  <c r="J22" i="5"/>
  <c r="J21" i="5"/>
  <c r="J20" i="5"/>
  <c r="J19" i="5"/>
  <c r="J18" i="5"/>
  <c r="J17" i="5"/>
  <c r="J16" i="5"/>
  <c r="J15" i="5"/>
  <c r="J14" i="5"/>
  <c r="J13" i="5"/>
  <c r="J12" i="5"/>
  <c r="J11" i="5"/>
  <c r="J10" i="5"/>
  <c r="J9" i="5"/>
  <c r="I517" i="5" l="1"/>
  <c r="I516" i="5"/>
  <c r="I520" i="5"/>
  <c r="E516" i="5" l="1"/>
  <c r="F516" i="5"/>
  <c r="E517" i="5"/>
  <c r="F517" i="5"/>
  <c r="E520" i="5"/>
  <c r="F520" i="5"/>
  <c r="E192" i="5"/>
  <c r="F192" i="5"/>
  <c r="I327" i="5" l="1"/>
  <c r="I853" i="5" l="1"/>
  <c r="I852" i="5"/>
  <c r="E284" i="5" l="1"/>
  <c r="F284" i="5"/>
  <c r="E93" i="5"/>
  <c r="F93" i="5"/>
  <c r="E347" i="5"/>
  <c r="F347" i="5"/>
  <c r="E672" i="5"/>
  <c r="F672" i="5"/>
  <c r="E53" i="5"/>
  <c r="F53" i="5"/>
  <c r="E94" i="5"/>
  <c r="F94" i="5"/>
  <c r="E161" i="5"/>
  <c r="F161" i="5"/>
  <c r="E216" i="5"/>
  <c r="F216" i="5"/>
  <c r="E231" i="5"/>
  <c r="F231" i="5"/>
  <c r="E287" i="5"/>
  <c r="F287" i="5"/>
  <c r="E354" i="5"/>
  <c r="F354" i="5"/>
  <c r="E365" i="5"/>
  <c r="F365" i="5"/>
  <c r="E389" i="5"/>
  <c r="F389" i="5"/>
  <c r="E434" i="5"/>
  <c r="F434" i="5"/>
  <c r="F588" i="5"/>
  <c r="E673" i="5"/>
  <c r="F673" i="5"/>
  <c r="E752" i="5"/>
  <c r="F752" i="5"/>
  <c r="F779" i="5"/>
  <c r="E847" i="5"/>
  <c r="F847" i="5"/>
  <c r="E333" i="5"/>
  <c r="F333" i="5"/>
  <c r="E829" i="5"/>
  <c r="F829" i="5"/>
  <c r="E286" i="5"/>
  <c r="F286" i="5"/>
  <c r="E748" i="5"/>
  <c r="F748" i="5"/>
  <c r="E218" i="5"/>
  <c r="F218" i="5"/>
  <c r="E232" i="5"/>
  <c r="F232" i="5"/>
  <c r="E288" i="5"/>
  <c r="F288" i="5"/>
  <c r="E358" i="5"/>
  <c r="F358" i="5"/>
  <c r="E366" i="5"/>
  <c r="F366" i="5"/>
  <c r="E390" i="5"/>
  <c r="F390" i="5"/>
  <c r="E473" i="5"/>
  <c r="F473" i="5"/>
  <c r="E549" i="5"/>
  <c r="F549" i="5"/>
  <c r="E589" i="5"/>
  <c r="F589" i="5"/>
  <c r="E763" i="5"/>
  <c r="F763" i="5"/>
  <c r="E801" i="5"/>
  <c r="F801" i="5"/>
  <c r="E848" i="5"/>
  <c r="F848" i="5"/>
  <c r="E92" i="5"/>
  <c r="F92" i="5"/>
  <c r="E145" i="5"/>
  <c r="F145" i="5"/>
  <c r="E379" i="5"/>
  <c r="F379" i="5"/>
  <c r="E380" i="5"/>
  <c r="F380" i="5"/>
  <c r="E777" i="5"/>
  <c r="F777" i="5"/>
  <c r="E55" i="5"/>
  <c r="F55" i="5"/>
  <c r="E95" i="5"/>
  <c r="F95" i="5"/>
  <c r="E219" i="5"/>
  <c r="F219" i="5"/>
  <c r="E233" i="5"/>
  <c r="F233" i="5"/>
  <c r="E293" i="5"/>
  <c r="F293" i="5"/>
  <c r="E359" i="5"/>
  <c r="F359" i="5"/>
  <c r="E372" i="5"/>
  <c r="F372" i="5"/>
  <c r="E391" i="5"/>
  <c r="F391" i="5"/>
  <c r="E550" i="5"/>
  <c r="F550" i="5"/>
  <c r="E764" i="5"/>
  <c r="F764" i="5"/>
  <c r="E802" i="5"/>
  <c r="F802" i="5"/>
  <c r="E849" i="5"/>
  <c r="F849" i="5"/>
  <c r="E852" i="5"/>
  <c r="F852" i="5"/>
  <c r="E51" i="5"/>
  <c r="F51" i="5"/>
  <c r="E224" i="5"/>
  <c r="F224" i="5"/>
  <c r="E410" i="5"/>
  <c r="F410" i="5"/>
  <c r="E495" i="5"/>
  <c r="F495" i="5"/>
  <c r="E364" i="5"/>
  <c r="F364" i="5"/>
  <c r="E496" i="5"/>
  <c r="F496" i="5"/>
  <c r="E54" i="5"/>
  <c r="F54" i="5"/>
  <c r="E56" i="5"/>
  <c r="F56" i="5"/>
  <c r="E96" i="5"/>
  <c r="F96" i="5"/>
  <c r="E220" i="5"/>
  <c r="F220" i="5"/>
  <c r="E255" i="5"/>
  <c r="F255" i="5"/>
  <c r="E294" i="5"/>
  <c r="F294" i="5"/>
  <c r="E360" i="5"/>
  <c r="F360" i="5"/>
  <c r="E407" i="5"/>
  <c r="F407" i="5"/>
  <c r="E551" i="5"/>
  <c r="F551" i="5"/>
  <c r="E627" i="5"/>
  <c r="F627" i="5"/>
  <c r="E711" i="5"/>
  <c r="F711" i="5"/>
  <c r="E765" i="5"/>
  <c r="F765" i="5"/>
  <c r="E803" i="5"/>
  <c r="F803" i="5"/>
  <c r="E363" i="5"/>
  <c r="F363" i="5"/>
  <c r="E768" i="5"/>
  <c r="F768" i="5"/>
  <c r="E853" i="5"/>
  <c r="F853" i="5"/>
  <c r="E215" i="5"/>
  <c r="F215" i="5"/>
  <c r="E559" i="5"/>
  <c r="F559" i="5"/>
  <c r="E78" i="5"/>
  <c r="F78" i="5"/>
  <c r="E97" i="5"/>
  <c r="F97" i="5"/>
  <c r="E221" i="5"/>
  <c r="F221" i="5"/>
  <c r="E275" i="5"/>
  <c r="F275" i="5"/>
  <c r="E309" i="5"/>
  <c r="F309" i="5"/>
  <c r="E361" i="5"/>
  <c r="F361" i="5"/>
  <c r="E377" i="5"/>
  <c r="F377" i="5"/>
  <c r="E408" i="5"/>
  <c r="F408" i="5"/>
  <c r="E485" i="5"/>
  <c r="F485" i="5"/>
  <c r="E552" i="5"/>
  <c r="F552" i="5"/>
  <c r="E636" i="5"/>
  <c r="F636" i="5"/>
  <c r="E738" i="5"/>
  <c r="F738" i="5"/>
  <c r="E766" i="5"/>
  <c r="F766" i="5"/>
  <c r="E827" i="5"/>
  <c r="F827" i="5"/>
  <c r="E198" i="5"/>
  <c r="F198" i="5"/>
  <c r="E746" i="5"/>
  <c r="F746" i="5"/>
  <c r="E52" i="5"/>
  <c r="F52" i="5"/>
  <c r="E416" i="5"/>
  <c r="F416" i="5"/>
  <c r="E50" i="5"/>
  <c r="F50" i="5"/>
  <c r="E79" i="5"/>
  <c r="F79" i="5"/>
  <c r="E197" i="5"/>
  <c r="F197" i="5"/>
  <c r="E223" i="5"/>
  <c r="F223" i="5"/>
  <c r="E283" i="5"/>
  <c r="F283" i="5"/>
  <c r="E328" i="5"/>
  <c r="F328" i="5"/>
  <c r="E362" i="5"/>
  <c r="F362" i="5"/>
  <c r="E378" i="5"/>
  <c r="F378" i="5"/>
  <c r="E409" i="5"/>
  <c r="F409" i="5"/>
  <c r="E494" i="5"/>
  <c r="F494" i="5"/>
  <c r="E558" i="5"/>
  <c r="F558" i="5"/>
  <c r="E643" i="5"/>
  <c r="F643" i="5"/>
  <c r="E741" i="5"/>
  <c r="F741" i="5"/>
  <c r="E767" i="5"/>
  <c r="F767" i="5"/>
  <c r="E828" i="5"/>
  <c r="F828" i="5"/>
  <c r="I829" i="5" l="1"/>
  <c r="I828" i="5"/>
  <c r="I827" i="5"/>
  <c r="I815" i="5"/>
  <c r="I803" i="5"/>
  <c r="I802" i="5"/>
  <c r="I801" i="5"/>
  <c r="I800" i="5"/>
  <c r="I777" i="5"/>
  <c r="I772" i="5"/>
  <c r="I768" i="5"/>
  <c r="I767" i="5"/>
  <c r="I766" i="5"/>
  <c r="I765" i="5"/>
  <c r="I764" i="5"/>
  <c r="I763" i="5"/>
  <c r="I752" i="5"/>
  <c r="I748" i="5"/>
  <c r="I746" i="5"/>
  <c r="I741" i="5"/>
  <c r="I738" i="5"/>
  <c r="I711" i="5"/>
  <c r="I673" i="5"/>
  <c r="I672" i="5"/>
  <c r="I656" i="5"/>
  <c r="I652" i="5"/>
  <c r="I651" i="5"/>
  <c r="I643" i="5"/>
  <c r="I636" i="5"/>
  <c r="I627" i="5"/>
  <c r="I611" i="5"/>
  <c r="I589" i="5"/>
  <c r="I575" i="5"/>
  <c r="I559" i="5"/>
  <c r="I558" i="5"/>
  <c r="I552" i="5"/>
  <c r="I551" i="5"/>
  <c r="I550" i="5"/>
  <c r="I549" i="5"/>
  <c r="I524" i="5"/>
  <c r="I515" i="5"/>
  <c r="I496" i="5"/>
  <c r="I495" i="5"/>
  <c r="I494" i="5"/>
  <c r="I485" i="5"/>
  <c r="I484" i="5"/>
  <c r="I477" i="5"/>
  <c r="I478" i="5"/>
  <c r="I434" i="5"/>
  <c r="I416" i="5"/>
  <c r="I410" i="5"/>
  <c r="I409" i="5"/>
  <c r="I408" i="5"/>
  <c r="I391" i="5"/>
  <c r="I390" i="5"/>
  <c r="I389" i="5"/>
  <c r="I380" i="5"/>
  <c r="I379" i="5"/>
  <c r="I378" i="5"/>
  <c r="I377" i="5"/>
  <c r="I372" i="5"/>
  <c r="I849" i="5"/>
  <c r="I848" i="5"/>
  <c r="I847" i="5"/>
  <c r="I855" i="5"/>
  <c r="I854" i="5"/>
  <c r="I851" i="5"/>
  <c r="I850" i="5"/>
  <c r="I846" i="5"/>
  <c r="I845" i="5"/>
  <c r="I844" i="5"/>
  <c r="I843" i="5"/>
  <c r="I842" i="5"/>
  <c r="I841" i="5"/>
  <c r="I840" i="5"/>
  <c r="I839" i="5"/>
  <c r="I838" i="5"/>
  <c r="I837" i="5"/>
  <c r="I836" i="5"/>
  <c r="I835" i="5"/>
  <c r="I834" i="5"/>
  <c r="I833" i="5"/>
  <c r="I832" i="5"/>
  <c r="I831" i="5"/>
  <c r="I830" i="5"/>
  <c r="I826" i="5"/>
  <c r="I823" i="5"/>
  <c r="I822" i="5"/>
  <c r="I821" i="5"/>
  <c r="I820" i="5"/>
  <c r="I819" i="5"/>
  <c r="I818" i="5"/>
  <c r="I817" i="5"/>
  <c r="I816" i="5"/>
  <c r="I814" i="5"/>
  <c r="I813" i="5"/>
  <c r="I812" i="5"/>
  <c r="I811" i="5"/>
  <c r="I810" i="5"/>
  <c r="I809" i="5"/>
  <c r="I808" i="5"/>
  <c r="I807" i="5"/>
  <c r="I806" i="5"/>
  <c r="I805" i="5"/>
  <c r="I804" i="5"/>
  <c r="I799" i="5"/>
  <c r="I798" i="5"/>
  <c r="I797" i="5"/>
  <c r="I796" i="5"/>
  <c r="I795" i="5"/>
  <c r="I794" i="5"/>
  <c r="I793" i="5"/>
  <c r="I792" i="5"/>
  <c r="I791" i="5"/>
  <c r="I790" i="5"/>
  <c r="I789" i="5"/>
  <c r="I788" i="5"/>
  <c r="I787" i="5"/>
  <c r="I786" i="5"/>
  <c r="I785" i="5"/>
  <c r="I784" i="5"/>
  <c r="I783" i="5"/>
  <c r="I782" i="5"/>
  <c r="I781" i="5"/>
  <c r="I780" i="5"/>
  <c r="I779" i="5"/>
  <c r="I778" i="5"/>
  <c r="I776" i="5"/>
  <c r="I775" i="5"/>
  <c r="I774" i="5"/>
  <c r="I773" i="5"/>
  <c r="I771" i="5"/>
  <c r="I770" i="5"/>
  <c r="I769" i="5"/>
  <c r="I762" i="5"/>
  <c r="I761" i="5"/>
  <c r="I760" i="5"/>
  <c r="I759" i="5"/>
  <c r="I758" i="5"/>
  <c r="I757" i="5"/>
  <c r="I756" i="5"/>
  <c r="I755" i="5"/>
  <c r="I754" i="5"/>
  <c r="I753" i="5"/>
  <c r="I751" i="5"/>
  <c r="I750" i="5"/>
  <c r="I749" i="5"/>
  <c r="I747" i="5"/>
  <c r="I745" i="5"/>
  <c r="I743" i="5"/>
  <c r="I742" i="5"/>
  <c r="I740" i="5"/>
  <c r="I739" i="5"/>
  <c r="I737" i="5"/>
  <c r="I736" i="5"/>
  <c r="I735" i="5"/>
  <c r="I734" i="5"/>
  <c r="I733" i="5"/>
  <c r="I732" i="5"/>
  <c r="I731" i="5"/>
  <c r="I730" i="5"/>
  <c r="I729" i="5"/>
  <c r="I728" i="5"/>
  <c r="I727" i="5"/>
  <c r="I726" i="5"/>
  <c r="I725" i="5"/>
  <c r="I724" i="5"/>
  <c r="I723" i="5"/>
  <c r="I722" i="5"/>
  <c r="I721" i="5"/>
  <c r="I720" i="5"/>
  <c r="I719" i="5"/>
  <c r="I718" i="5"/>
  <c r="I717" i="5"/>
  <c r="I716" i="5"/>
  <c r="I715" i="5"/>
  <c r="I714" i="5"/>
  <c r="I713" i="5"/>
  <c r="I712" i="5"/>
  <c r="I710" i="5"/>
  <c r="I709" i="5"/>
  <c r="I708" i="5"/>
  <c r="I707" i="5"/>
  <c r="I705" i="5"/>
  <c r="I704" i="5"/>
  <c r="I703" i="5"/>
  <c r="I702" i="5"/>
  <c r="I701" i="5"/>
  <c r="I700" i="5"/>
  <c r="I699" i="5"/>
  <c r="I698" i="5"/>
  <c r="I697" i="5"/>
  <c r="I696" i="5"/>
  <c r="I695" i="5"/>
  <c r="I694" i="5"/>
  <c r="I693" i="5"/>
  <c r="I692" i="5"/>
  <c r="I691" i="5"/>
  <c r="I690" i="5"/>
  <c r="I689" i="5"/>
  <c r="I688" i="5"/>
  <c r="I687" i="5"/>
  <c r="I686" i="5"/>
  <c r="I685" i="5"/>
  <c r="I684" i="5"/>
  <c r="I683" i="5"/>
  <c r="I682" i="5"/>
  <c r="I681" i="5"/>
  <c r="I680" i="5"/>
  <c r="I679" i="5"/>
  <c r="I678" i="5"/>
  <c r="I677" i="5"/>
  <c r="I676" i="5"/>
  <c r="I675" i="5"/>
  <c r="I674" i="5"/>
  <c r="I671" i="5"/>
  <c r="I670" i="5"/>
  <c r="I669" i="5"/>
  <c r="I668" i="5"/>
  <c r="I667" i="5"/>
  <c r="I666" i="5"/>
  <c r="I665" i="5"/>
  <c r="I664" i="5"/>
  <c r="I663" i="5"/>
  <c r="I662" i="5"/>
  <c r="I661" i="5"/>
  <c r="I660" i="5"/>
  <c r="I659" i="5"/>
  <c r="I658" i="5"/>
  <c r="I657" i="5"/>
  <c r="I654" i="5"/>
  <c r="I653" i="5"/>
  <c r="I650" i="5"/>
  <c r="I649" i="5"/>
  <c r="I648" i="5"/>
  <c r="I647" i="5"/>
  <c r="I646" i="5"/>
  <c r="I645" i="5"/>
  <c r="I644" i="5"/>
  <c r="I642" i="5"/>
  <c r="I641" i="5"/>
  <c r="I640" i="5"/>
  <c r="I639" i="5"/>
  <c r="I638" i="5"/>
  <c r="I637" i="5"/>
  <c r="I635" i="5"/>
  <c r="I634" i="5"/>
  <c r="I633" i="5"/>
  <c r="I632" i="5"/>
  <c r="I631" i="5"/>
  <c r="I630" i="5"/>
  <c r="I629" i="5"/>
  <c r="I628" i="5"/>
  <c r="I626" i="5"/>
  <c r="I625" i="5"/>
  <c r="I624" i="5"/>
  <c r="I623" i="5"/>
  <c r="I622" i="5"/>
  <c r="I621" i="5"/>
  <c r="I620" i="5"/>
  <c r="I619" i="5"/>
  <c r="I618" i="5"/>
  <c r="I617" i="5"/>
  <c r="I616" i="5"/>
  <c r="I615" i="5"/>
  <c r="I614" i="5"/>
  <c r="I613" i="5"/>
  <c r="I612" i="5"/>
  <c r="I610" i="5"/>
  <c r="I609" i="5"/>
  <c r="I608" i="5"/>
  <c r="I607" i="5"/>
  <c r="I606" i="5"/>
  <c r="I605" i="5"/>
  <c r="I603" i="5"/>
  <c r="I602" i="5"/>
  <c r="I601" i="5"/>
  <c r="I600" i="5"/>
  <c r="I599" i="5"/>
  <c r="I598" i="5"/>
  <c r="I597" i="5"/>
  <c r="I596" i="5"/>
  <c r="I595" i="5"/>
  <c r="I594" i="5"/>
  <c r="I593" i="5"/>
  <c r="I592" i="5"/>
  <c r="I591" i="5"/>
  <c r="I590" i="5"/>
  <c r="I588" i="5"/>
  <c r="I587" i="5"/>
  <c r="I586" i="5"/>
  <c r="I585" i="5"/>
  <c r="I583" i="5"/>
  <c r="I582" i="5"/>
  <c r="I581" i="5"/>
  <c r="I580" i="5"/>
  <c r="I579" i="5"/>
  <c r="I578" i="5"/>
  <c r="I577" i="5"/>
  <c r="I576" i="5"/>
  <c r="I574" i="5"/>
  <c r="I573" i="5"/>
  <c r="I572" i="5"/>
  <c r="I571" i="5"/>
  <c r="I570" i="5"/>
  <c r="I569" i="5"/>
  <c r="I568" i="5"/>
  <c r="I567" i="5"/>
  <c r="I566" i="5"/>
  <c r="I565" i="5"/>
  <c r="I564" i="5"/>
  <c r="I563" i="5"/>
  <c r="I562" i="5"/>
  <c r="I561" i="5"/>
  <c r="I560" i="5"/>
  <c r="I557" i="5"/>
  <c r="I556" i="5"/>
  <c r="I555" i="5"/>
  <c r="I554" i="5"/>
  <c r="I553" i="5"/>
  <c r="I548" i="5"/>
  <c r="I547" i="5"/>
  <c r="I546" i="5"/>
  <c r="I545" i="5"/>
  <c r="I544" i="5"/>
  <c r="I543" i="5"/>
  <c r="I542" i="5"/>
  <c r="I541" i="5"/>
  <c r="I540" i="5"/>
  <c r="I539" i="5"/>
  <c r="I538" i="5"/>
  <c r="I537" i="5"/>
  <c r="I536" i="5"/>
  <c r="I535" i="5"/>
  <c r="I534" i="5"/>
  <c r="I533" i="5"/>
  <c r="I532" i="5"/>
  <c r="I531" i="5"/>
  <c r="I530" i="5"/>
  <c r="I529" i="5"/>
  <c r="I528" i="5"/>
  <c r="I527" i="5"/>
  <c r="I526" i="5"/>
  <c r="I525" i="5"/>
  <c r="I523" i="5"/>
  <c r="I522" i="5"/>
  <c r="I521" i="5"/>
  <c r="I519" i="5"/>
  <c r="I518" i="5"/>
  <c r="I514" i="5"/>
  <c r="I513" i="5"/>
  <c r="I512" i="5"/>
  <c r="I511" i="5"/>
  <c r="I510" i="5"/>
  <c r="I508" i="5"/>
  <c r="I507" i="5"/>
  <c r="I506" i="5"/>
  <c r="I505" i="5"/>
  <c r="I504" i="5"/>
  <c r="I503" i="5"/>
  <c r="I502" i="5"/>
  <c r="I501" i="5"/>
  <c r="I500" i="5"/>
  <c r="I499" i="5"/>
  <c r="I498" i="5"/>
  <c r="I497" i="5"/>
  <c r="I493" i="5"/>
  <c r="I492" i="5"/>
  <c r="I491" i="5"/>
  <c r="I490" i="5"/>
  <c r="I489" i="5"/>
  <c r="I488" i="5"/>
  <c r="I487" i="5"/>
  <c r="I486" i="5"/>
  <c r="I483" i="5"/>
  <c r="I482" i="5"/>
  <c r="I481" i="5"/>
  <c r="I480" i="5"/>
  <c r="I479" i="5"/>
  <c r="I476" i="5"/>
  <c r="I475" i="5"/>
  <c r="I474" i="5"/>
  <c r="I473" i="5"/>
  <c r="I472" i="5"/>
  <c r="I471" i="5"/>
  <c r="I470" i="5"/>
  <c r="I468" i="5"/>
  <c r="I467" i="5"/>
  <c r="I466" i="5"/>
  <c r="I465" i="5"/>
  <c r="I464" i="5"/>
  <c r="I462" i="5"/>
  <c r="I461" i="5"/>
  <c r="I460" i="5"/>
  <c r="I459" i="5"/>
  <c r="I457" i="5"/>
  <c r="I456" i="5"/>
  <c r="I455" i="5"/>
  <c r="I454" i="5"/>
  <c r="I453" i="5"/>
  <c r="I452" i="5"/>
  <c r="I451" i="5"/>
  <c r="I450" i="5"/>
  <c r="I449" i="5"/>
  <c r="I448" i="5"/>
  <c r="I447" i="5"/>
  <c r="I446" i="5"/>
  <c r="I445" i="5"/>
  <c r="I444" i="5"/>
  <c r="I443" i="5"/>
  <c r="I442" i="5"/>
  <c r="I441" i="5"/>
  <c r="I440" i="5"/>
  <c r="I439" i="5"/>
  <c r="I438" i="5"/>
  <c r="I437" i="5"/>
  <c r="I436" i="5"/>
  <c r="I435" i="5"/>
  <c r="I433" i="5"/>
  <c r="I432" i="5"/>
  <c r="I431" i="5"/>
  <c r="I430" i="5"/>
  <c r="I429" i="5"/>
  <c r="I428" i="5"/>
  <c r="I427" i="5"/>
  <c r="I426" i="5"/>
  <c r="I425" i="5"/>
  <c r="I424" i="5"/>
  <c r="I423" i="5"/>
  <c r="I422" i="5"/>
  <c r="I421" i="5"/>
  <c r="I420" i="5"/>
  <c r="I419" i="5"/>
  <c r="I418" i="5"/>
  <c r="I417" i="5"/>
  <c r="I415" i="5"/>
  <c r="I414" i="5"/>
  <c r="I413" i="5"/>
  <c r="I412" i="5"/>
  <c r="I411" i="5"/>
  <c r="I407" i="5"/>
  <c r="I406" i="5"/>
  <c r="I405" i="5"/>
  <c r="I404" i="5"/>
  <c r="I403" i="5"/>
  <c r="I402" i="5"/>
  <c r="I401" i="5"/>
  <c r="I400" i="5"/>
  <c r="I399" i="5"/>
  <c r="I398" i="5"/>
  <c r="I397" i="5"/>
  <c r="I396" i="5"/>
  <c r="I395" i="5"/>
  <c r="I394" i="5"/>
  <c r="I393" i="5"/>
  <c r="I392" i="5"/>
  <c r="I387" i="5"/>
  <c r="I386" i="5"/>
  <c r="I385" i="5"/>
  <c r="I384" i="5"/>
  <c r="I383" i="5"/>
  <c r="I382" i="5"/>
  <c r="I381" i="5"/>
  <c r="I376" i="5"/>
  <c r="I375" i="5"/>
  <c r="I374" i="5"/>
  <c r="I373" i="5"/>
  <c r="I371" i="5"/>
  <c r="I370" i="5"/>
  <c r="I369" i="5"/>
  <c r="I368" i="5"/>
  <c r="I366" i="5"/>
  <c r="I365" i="5"/>
  <c r="I364" i="5"/>
  <c r="I363" i="5"/>
  <c r="I362" i="5"/>
  <c r="I361" i="5"/>
  <c r="I360" i="5"/>
  <c r="I359" i="5"/>
  <c r="I358" i="5"/>
  <c r="I357" i="5"/>
  <c r="I356" i="5"/>
  <c r="I355" i="5"/>
  <c r="I354" i="5"/>
  <c r="I353" i="5"/>
  <c r="I352" i="5"/>
  <c r="I351" i="5"/>
  <c r="I350" i="5"/>
  <c r="I349" i="5"/>
  <c r="I348" i="5"/>
  <c r="I347" i="5"/>
  <c r="I346" i="5"/>
  <c r="I345" i="5"/>
  <c r="I344" i="5"/>
  <c r="I343" i="5"/>
  <c r="I342" i="5"/>
  <c r="I341" i="5"/>
  <c r="I340" i="5"/>
  <c r="I339" i="5"/>
  <c r="I338" i="5"/>
  <c r="I337" i="5"/>
  <c r="I336" i="5"/>
  <c r="I335" i="5"/>
  <c r="I334" i="5"/>
  <c r="I333" i="5"/>
  <c r="I332" i="5"/>
  <c r="I331" i="5"/>
  <c r="I330" i="5"/>
  <c r="I329" i="5"/>
  <c r="I328" i="5"/>
  <c r="I326" i="5"/>
  <c r="I325" i="5"/>
  <c r="I324" i="5"/>
  <c r="I323" i="5"/>
  <c r="I322" i="5"/>
  <c r="I321" i="5"/>
  <c r="I320" i="5"/>
  <c r="I319" i="5"/>
  <c r="I318" i="5"/>
  <c r="I317" i="5"/>
  <c r="I316" i="5"/>
  <c r="I315" i="5"/>
  <c r="I314" i="5"/>
  <c r="I313" i="5"/>
  <c r="I312" i="5"/>
  <c r="I311" i="5"/>
  <c r="I310" i="5"/>
  <c r="I309" i="5"/>
  <c r="I308" i="5"/>
  <c r="I307" i="5"/>
  <c r="I306" i="5"/>
  <c r="I305" i="5"/>
  <c r="I303" i="5"/>
  <c r="I302" i="5"/>
  <c r="I301" i="5"/>
  <c r="I300" i="5"/>
  <c r="I299" i="5"/>
  <c r="I298" i="5"/>
  <c r="I297" i="5"/>
  <c r="I296" i="5"/>
  <c r="I295" i="5"/>
  <c r="I294" i="5"/>
  <c r="I293" i="5"/>
  <c r="I289" i="5"/>
  <c r="I292" i="5"/>
  <c r="I291" i="5"/>
  <c r="I290" i="5"/>
  <c r="I288" i="5"/>
  <c r="I287" i="5"/>
  <c r="I286" i="5"/>
  <c r="I285" i="5"/>
  <c r="I284" i="5"/>
  <c r="I283" i="5"/>
  <c r="I282" i="5"/>
  <c r="I281" i="5"/>
  <c r="I280" i="5"/>
  <c r="I279" i="5"/>
  <c r="I278" i="5"/>
  <c r="I277" i="5"/>
  <c r="I276" i="5"/>
  <c r="I275" i="5"/>
  <c r="I274" i="5"/>
  <c r="I273" i="5"/>
  <c r="I272" i="5"/>
  <c r="I271" i="5"/>
  <c r="I270" i="5"/>
  <c r="I269" i="5"/>
  <c r="I268" i="5"/>
  <c r="I267" i="5"/>
  <c r="I266" i="5"/>
  <c r="I265" i="5"/>
  <c r="I264" i="5"/>
  <c r="I263" i="5"/>
  <c r="I262" i="5"/>
  <c r="I261" i="5"/>
  <c r="I260" i="5"/>
  <c r="I259" i="5"/>
  <c r="I258" i="5"/>
  <c r="I257" i="5"/>
  <c r="I256" i="5"/>
  <c r="I255" i="5"/>
  <c r="I254" i="5"/>
  <c r="I252" i="5"/>
  <c r="I251" i="5"/>
  <c r="I250" i="5"/>
  <c r="I249" i="5"/>
  <c r="I248" i="5"/>
  <c r="I247" i="5"/>
  <c r="I246" i="5"/>
  <c r="I245" i="5"/>
  <c r="I244" i="5"/>
  <c r="I243" i="5"/>
  <c r="I241" i="5"/>
  <c r="I240" i="5"/>
  <c r="I239" i="5"/>
  <c r="I238" i="5"/>
  <c r="I236" i="5"/>
  <c r="I235" i="5"/>
  <c r="I233" i="5"/>
  <c r="I232" i="5"/>
  <c r="I231" i="5"/>
  <c r="I230" i="5"/>
  <c r="I229" i="5"/>
  <c r="I228" i="5"/>
  <c r="I226" i="5"/>
  <c r="I225" i="5"/>
  <c r="I224" i="5"/>
  <c r="I223" i="5"/>
  <c r="I222" i="5"/>
  <c r="I221" i="5"/>
  <c r="I220" i="5"/>
  <c r="I219" i="5"/>
  <c r="I218" i="5"/>
  <c r="I216" i="5"/>
  <c r="I215" i="5"/>
  <c r="I214" i="5"/>
  <c r="I213" i="5"/>
  <c r="I212" i="5"/>
  <c r="I211" i="5"/>
  <c r="I210" i="5"/>
  <c r="I209" i="5"/>
  <c r="I208" i="5"/>
  <c r="I207" i="5"/>
  <c r="I206" i="5"/>
  <c r="I203" i="5"/>
  <c r="I202" i="5"/>
  <c r="I201" i="5"/>
  <c r="I200" i="5"/>
  <c r="I199" i="5"/>
  <c r="I198" i="5"/>
  <c r="I197" i="5"/>
  <c r="I196" i="5"/>
  <c r="I195" i="5"/>
  <c r="I194" i="5"/>
  <c r="I193" i="5"/>
  <c r="I191" i="5"/>
  <c r="I190" i="5"/>
  <c r="I189" i="5"/>
  <c r="I188" i="5"/>
  <c r="I187" i="5"/>
  <c r="I186" i="5"/>
  <c r="I185" i="5"/>
  <c r="I184" i="5"/>
  <c r="I183" i="5"/>
  <c r="I182" i="5"/>
  <c r="I181" i="5"/>
  <c r="I180" i="5"/>
  <c r="I179" i="5"/>
  <c r="I178" i="5"/>
  <c r="I177" i="5"/>
  <c r="I176" i="5"/>
  <c r="I175" i="5"/>
  <c r="I174" i="5"/>
  <c r="I173" i="5"/>
  <c r="I172" i="5"/>
  <c r="I171" i="5"/>
  <c r="I170" i="5"/>
  <c r="I168" i="5"/>
  <c r="I166" i="5"/>
  <c r="I165" i="5"/>
  <c r="I164" i="5"/>
  <c r="I163" i="5"/>
  <c r="I162" i="5"/>
  <c r="I161" i="5"/>
  <c r="I159" i="5"/>
  <c r="I158" i="5"/>
  <c r="I157" i="5"/>
  <c r="I156" i="5"/>
  <c r="I155" i="5"/>
  <c r="I154" i="5"/>
  <c r="I153" i="5"/>
  <c r="I152" i="5"/>
  <c r="I151" i="5"/>
  <c r="I150" i="5"/>
  <c r="I149" i="5"/>
  <c r="I148" i="5"/>
  <c r="I147" i="5"/>
  <c r="I146" i="5"/>
  <c r="I145" i="5"/>
  <c r="I144" i="5"/>
  <c r="I143" i="5"/>
  <c r="I142" i="5"/>
  <c r="I141" i="5"/>
  <c r="I140" i="5"/>
  <c r="I139" i="5"/>
  <c r="I138" i="5"/>
  <c r="I137" i="5"/>
  <c r="I136" i="5"/>
  <c r="I135" i="5"/>
  <c r="I133" i="5"/>
  <c r="I132" i="5"/>
  <c r="I131" i="5"/>
  <c r="I130" i="5"/>
  <c r="I129" i="5"/>
  <c r="I128" i="5"/>
  <c r="I127" i="5"/>
  <c r="I126" i="5"/>
  <c r="I125" i="5"/>
  <c r="I124" i="5"/>
  <c r="I123" i="5"/>
  <c r="I122" i="5"/>
  <c r="I121" i="5"/>
  <c r="I120" i="5"/>
  <c r="I119" i="5"/>
  <c r="I118" i="5"/>
  <c r="I117" i="5"/>
  <c r="I116" i="5"/>
  <c r="I115" i="5"/>
  <c r="I114" i="5"/>
  <c r="I113" i="5"/>
  <c r="I110" i="5"/>
  <c r="I109" i="5"/>
  <c r="I108" i="5"/>
  <c r="I107" i="5"/>
  <c r="I106" i="5"/>
  <c r="I105" i="5"/>
  <c r="I104" i="5"/>
  <c r="I103" i="5"/>
  <c r="I102" i="5"/>
  <c r="I101" i="5"/>
  <c r="I100" i="5"/>
  <c r="I99" i="5"/>
  <c r="I98" i="5"/>
  <c r="I97" i="5"/>
  <c r="I96" i="5"/>
  <c r="I95" i="5"/>
  <c r="I94" i="5"/>
  <c r="I93" i="5"/>
  <c r="I92" i="5"/>
  <c r="I90" i="5"/>
  <c r="I88" i="5"/>
  <c r="I87" i="5"/>
  <c r="I86" i="5"/>
  <c r="I85" i="5"/>
  <c r="I84" i="5"/>
  <c r="I83" i="5"/>
  <c r="I82" i="5"/>
  <c r="I81" i="5"/>
  <c r="I80" i="5"/>
  <c r="I79" i="5"/>
  <c r="I78" i="5"/>
  <c r="I77" i="5"/>
  <c r="I76" i="5"/>
  <c r="I75" i="5"/>
  <c r="I74" i="5"/>
  <c r="I73" i="5"/>
  <c r="I72" i="5"/>
  <c r="I71" i="5"/>
  <c r="I70" i="5"/>
  <c r="I69" i="5"/>
  <c r="I68" i="5"/>
  <c r="I67" i="5"/>
  <c r="I66" i="5"/>
  <c r="I65" i="5"/>
  <c r="I64" i="5"/>
  <c r="I63" i="5"/>
  <c r="I62" i="5"/>
  <c r="I61" i="5"/>
  <c r="I60" i="5"/>
  <c r="I59" i="5"/>
  <c r="I58" i="5"/>
  <c r="I57" i="5"/>
  <c r="I56" i="5"/>
  <c r="I55" i="5"/>
  <c r="I54" i="5"/>
  <c r="I53" i="5"/>
  <c r="I52" i="5"/>
  <c r="I51" i="5"/>
  <c r="I50" i="5"/>
  <c r="I49" i="5"/>
  <c r="I48" i="5"/>
  <c r="I47" i="5"/>
  <c r="I46" i="5"/>
  <c r="I44" i="5"/>
  <c r="I43" i="5"/>
  <c r="I41" i="5"/>
  <c r="I40" i="5"/>
  <c r="I39" i="5"/>
  <c r="I38" i="5"/>
  <c r="I37" i="5"/>
  <c r="I36" i="5"/>
  <c r="I35" i="5"/>
  <c r="I34" i="5"/>
  <c r="I33" i="5"/>
  <c r="I30" i="5"/>
  <c r="I29" i="5"/>
  <c r="I28" i="5"/>
  <c r="I27" i="5"/>
  <c r="I26" i="5"/>
  <c r="I25" i="5"/>
  <c r="I24" i="5"/>
  <c r="I23" i="5"/>
  <c r="I22" i="5"/>
  <c r="I21" i="5"/>
  <c r="I20" i="5"/>
  <c r="I19" i="5"/>
  <c r="I18" i="5"/>
  <c r="I17" i="5"/>
  <c r="I16" i="5"/>
  <c r="I15" i="5"/>
  <c r="I14" i="5"/>
  <c r="I13" i="5"/>
  <c r="I12" i="5"/>
  <c r="I11" i="5"/>
  <c r="I10" i="5"/>
  <c r="I9" i="5"/>
  <c r="E832" i="5" l="1"/>
  <c r="E779" i="5"/>
  <c r="E588" i="5"/>
  <c r="F832" i="5" l="1"/>
  <c r="E180" i="5" l="1"/>
  <c r="F180" i="5"/>
  <c r="E480" i="5"/>
  <c r="F480" i="5"/>
  <c r="E619" i="5"/>
  <c r="F619" i="5"/>
  <c r="E818" i="5"/>
  <c r="F818" i="5"/>
  <c r="E103" i="5"/>
  <c r="F103" i="5"/>
  <c r="E181" i="5"/>
  <c r="F181" i="5"/>
  <c r="E325" i="5"/>
  <c r="F325" i="5"/>
  <c r="E486" i="5"/>
  <c r="F486" i="5"/>
  <c r="E826" i="5"/>
  <c r="F826" i="5"/>
  <c r="E104" i="5"/>
  <c r="F104" i="5"/>
  <c r="E214" i="5"/>
  <c r="F214" i="5"/>
  <c r="E753" i="5"/>
  <c r="F753" i="5"/>
  <c r="E385" i="5"/>
  <c r="F385" i="5"/>
  <c r="E508" i="5"/>
  <c r="F508" i="5"/>
  <c r="E674" i="5"/>
  <c r="F674" i="5"/>
  <c r="E493" i="5"/>
  <c r="F493" i="5"/>
  <c r="E191" i="5"/>
  <c r="F191" i="5"/>
  <c r="E236" i="5"/>
  <c r="F236" i="5"/>
  <c r="E305" i="5"/>
  <c r="F305" i="5"/>
  <c r="E547" i="5"/>
  <c r="F547" i="5"/>
  <c r="E318" i="5"/>
  <c r="F318" i="5"/>
  <c r="E228" i="5"/>
  <c r="F228" i="5"/>
  <c r="E73" i="5"/>
  <c r="F73" i="5"/>
  <c r="E664" i="5"/>
  <c r="F664" i="5"/>
  <c r="E146" i="5"/>
  <c r="F146" i="5"/>
  <c r="E187" i="5"/>
  <c r="F187" i="5"/>
  <c r="E239" i="5"/>
  <c r="F239" i="5"/>
  <c r="E310" i="5"/>
  <c r="F310" i="5"/>
  <c r="E406" i="5"/>
  <c r="F406" i="5"/>
  <c r="E556" i="5"/>
  <c r="F556" i="5"/>
  <c r="E799" i="5"/>
  <c r="F799" i="5"/>
  <c r="E459" i="5"/>
  <c r="F459" i="5"/>
  <c r="E800" i="5"/>
  <c r="F800" i="5"/>
  <c r="E159" i="5"/>
  <c r="F159" i="5"/>
  <c r="E311" i="5"/>
  <c r="F311" i="5"/>
  <c r="E563" i="5"/>
  <c r="F563" i="5"/>
  <c r="E229" i="5"/>
  <c r="F229" i="5"/>
  <c r="E317" i="5"/>
  <c r="F317" i="5"/>
  <c r="E479" i="5"/>
  <c r="F479" i="5"/>
  <c r="E600" i="5"/>
  <c r="F600" i="5"/>
  <c r="E804" i="5"/>
  <c r="F804" i="5"/>
  <c r="E34" i="5" l="1"/>
  <c r="F34" i="5"/>
  <c r="E63" i="5" l="1"/>
  <c r="F63" i="5"/>
  <c r="E470" i="5" l="1"/>
  <c r="F470" i="5"/>
  <c r="F121" i="5" l="1"/>
  <c r="E289" i="5" l="1"/>
  <c r="F289" i="5"/>
  <c r="F842" i="5"/>
  <c r="F836" i="5"/>
  <c r="E121" i="5"/>
  <c r="F12" i="5"/>
  <c r="F11" i="5"/>
  <c r="F10" i="5"/>
  <c r="E842" i="5"/>
  <c r="E836" i="5"/>
  <c r="F32" i="5" l="1"/>
  <c r="E70" i="5"/>
  <c r="F70" i="5"/>
  <c r="E138" i="5"/>
  <c r="F138" i="5"/>
  <c r="E209" i="5"/>
  <c r="F209" i="5"/>
  <c r="E235" i="5"/>
  <c r="F235" i="5"/>
  <c r="E315" i="5"/>
  <c r="F315" i="5"/>
  <c r="E453" i="5"/>
  <c r="F453" i="5"/>
  <c r="E535" i="5"/>
  <c r="F535" i="5"/>
  <c r="E586" i="5"/>
  <c r="F586" i="5"/>
  <c r="E625" i="5"/>
  <c r="F625" i="5"/>
  <c r="E654" i="5"/>
  <c r="F654" i="5"/>
  <c r="E703" i="5"/>
  <c r="F703" i="5"/>
  <c r="E17" i="5"/>
  <c r="F17" i="5"/>
  <c r="E23" i="5"/>
  <c r="F23" i="5"/>
  <c r="E33" i="5"/>
  <c r="F33" i="5"/>
  <c r="F42" i="5"/>
  <c r="E47" i="5"/>
  <c r="F47" i="5"/>
  <c r="E62" i="5"/>
  <c r="F62" i="5"/>
  <c r="E71" i="5"/>
  <c r="F71" i="5"/>
  <c r="E87" i="5"/>
  <c r="F87" i="5"/>
  <c r="E100" i="5"/>
  <c r="F100" i="5"/>
  <c r="E110" i="5"/>
  <c r="F110" i="5"/>
  <c r="E117" i="5"/>
  <c r="F117" i="5"/>
  <c r="E124" i="5"/>
  <c r="F124" i="5"/>
  <c r="E132" i="5"/>
  <c r="F132" i="5"/>
  <c r="E139" i="5"/>
  <c r="F139" i="5"/>
  <c r="E149" i="5"/>
  <c r="F149" i="5"/>
  <c r="E157" i="5"/>
  <c r="F157" i="5"/>
  <c r="E165" i="5"/>
  <c r="F165" i="5"/>
  <c r="E171" i="5"/>
  <c r="F171" i="5"/>
  <c r="E183" i="5"/>
  <c r="F183" i="5"/>
  <c r="E193" i="5"/>
  <c r="F193" i="5"/>
  <c r="E202" i="5"/>
  <c r="F202" i="5"/>
  <c r="E210" i="5"/>
  <c r="F210" i="5"/>
  <c r="E252" i="5"/>
  <c r="F252" i="5"/>
  <c r="E259" i="5"/>
  <c r="F259" i="5"/>
  <c r="E267" i="5"/>
  <c r="F267" i="5"/>
  <c r="E274" i="5"/>
  <c r="F274" i="5"/>
  <c r="E282" i="5"/>
  <c r="F282" i="5"/>
  <c r="E298" i="5"/>
  <c r="F298" i="5"/>
  <c r="E306" i="5"/>
  <c r="F306" i="5"/>
  <c r="E316" i="5"/>
  <c r="F316" i="5"/>
  <c r="E327" i="5"/>
  <c r="F327" i="5"/>
  <c r="E335" i="5"/>
  <c r="F335" i="5"/>
  <c r="E342" i="5"/>
  <c r="F342" i="5"/>
  <c r="E349" i="5"/>
  <c r="F349" i="5"/>
  <c r="E370" i="5"/>
  <c r="F370" i="5"/>
  <c r="E382" i="5"/>
  <c r="F382" i="5"/>
  <c r="E397" i="5"/>
  <c r="F397" i="5"/>
  <c r="E405" i="5"/>
  <c r="F405" i="5"/>
  <c r="E417" i="5"/>
  <c r="F417" i="5"/>
  <c r="E424" i="5"/>
  <c r="F424" i="5"/>
  <c r="E431" i="5"/>
  <c r="F431" i="5"/>
  <c r="E440" i="5"/>
  <c r="F440" i="5"/>
  <c r="E447" i="5"/>
  <c r="F447" i="5"/>
  <c r="E454" i="5"/>
  <c r="F454" i="5"/>
  <c r="E462" i="5"/>
  <c r="F462" i="5"/>
  <c r="E468" i="5"/>
  <c r="F468" i="5"/>
  <c r="E477" i="5"/>
  <c r="F477" i="5"/>
  <c r="E487" i="5"/>
  <c r="F487" i="5"/>
  <c r="E498" i="5"/>
  <c r="F498" i="5"/>
  <c r="E506" i="5"/>
  <c r="F506" i="5"/>
  <c r="E514" i="5"/>
  <c r="F514" i="5"/>
  <c r="E528" i="5"/>
  <c r="F528" i="5"/>
  <c r="E536" i="5"/>
  <c r="F536" i="5"/>
  <c r="E544" i="5"/>
  <c r="F544" i="5"/>
  <c r="E557" i="5"/>
  <c r="F557" i="5"/>
  <c r="E566" i="5"/>
  <c r="F566" i="5"/>
  <c r="E573" i="5"/>
  <c r="F573" i="5"/>
  <c r="E580" i="5"/>
  <c r="F580" i="5"/>
  <c r="E595" i="5"/>
  <c r="F595" i="5"/>
  <c r="F604" i="5"/>
  <c r="E612" i="5"/>
  <c r="F612" i="5"/>
  <c r="E626" i="5"/>
  <c r="F626" i="5"/>
  <c r="E634" i="5"/>
  <c r="F634" i="5"/>
  <c r="E641" i="5"/>
  <c r="F641" i="5"/>
  <c r="E647" i="5"/>
  <c r="F647" i="5"/>
  <c r="F655" i="5"/>
  <c r="E662" i="5"/>
  <c r="F662" i="5"/>
  <c r="E670" i="5"/>
  <c r="F670" i="5"/>
  <c r="E686" i="5"/>
  <c r="F686" i="5"/>
  <c r="E690" i="5"/>
  <c r="F690" i="5"/>
  <c r="E697" i="5"/>
  <c r="F697" i="5"/>
  <c r="E704" i="5"/>
  <c r="F704" i="5"/>
  <c r="E709" i="5"/>
  <c r="F709" i="5"/>
  <c r="E721" i="5"/>
  <c r="F721" i="5"/>
  <c r="E729" i="5"/>
  <c r="F729" i="5"/>
  <c r="E737" i="5"/>
  <c r="F737" i="5"/>
  <c r="E742" i="5"/>
  <c r="F742" i="5"/>
  <c r="E750" i="5"/>
  <c r="F750" i="5"/>
  <c r="E760" i="5"/>
  <c r="F760" i="5"/>
  <c r="E772" i="5"/>
  <c r="F772" i="5"/>
  <c r="E782" i="5"/>
  <c r="F782" i="5"/>
  <c r="E789" i="5"/>
  <c r="F789" i="5"/>
  <c r="E795" i="5"/>
  <c r="F795" i="5"/>
  <c r="E810" i="5"/>
  <c r="F810" i="5"/>
  <c r="E819" i="5"/>
  <c r="F819" i="5"/>
  <c r="F825" i="5"/>
  <c r="E841" i="5"/>
  <c r="F841" i="5"/>
  <c r="E851" i="5"/>
  <c r="F851" i="5"/>
  <c r="E99" i="5"/>
  <c r="F99" i="5"/>
  <c r="E164" i="5"/>
  <c r="F164" i="5"/>
  <c r="E201" i="5"/>
  <c r="F201" i="5"/>
  <c r="E244" i="5"/>
  <c r="F244" i="5"/>
  <c r="E281" i="5"/>
  <c r="F281" i="5"/>
  <c r="E341" i="5"/>
  <c r="F341" i="5"/>
  <c r="E513" i="5"/>
  <c r="F513" i="5"/>
  <c r="E572" i="5"/>
  <c r="F572" i="5"/>
  <c r="E617" i="5"/>
  <c r="F617" i="5"/>
  <c r="E679" i="5"/>
  <c r="F679" i="5"/>
  <c r="E728" i="5"/>
  <c r="F728" i="5"/>
  <c r="E759" i="5"/>
  <c r="F759" i="5"/>
  <c r="E781" i="5"/>
  <c r="F781" i="5"/>
  <c r="E809" i="5"/>
  <c r="F809" i="5"/>
  <c r="E850" i="5"/>
  <c r="F850" i="5"/>
  <c r="E18" i="5"/>
  <c r="F18" i="5"/>
  <c r="E24" i="5"/>
  <c r="F24" i="5"/>
  <c r="E28" i="5"/>
  <c r="F28" i="5"/>
  <c r="E35" i="5"/>
  <c r="F35" i="5"/>
  <c r="E40" i="5"/>
  <c r="F40" i="5"/>
  <c r="E48" i="5"/>
  <c r="F48" i="5"/>
  <c r="E64" i="5"/>
  <c r="F64" i="5"/>
  <c r="E72" i="5"/>
  <c r="F72" i="5"/>
  <c r="E80" i="5"/>
  <c r="F80" i="5"/>
  <c r="E88" i="5"/>
  <c r="F88" i="5"/>
  <c r="E101" i="5"/>
  <c r="F101" i="5"/>
  <c r="E118" i="5"/>
  <c r="F118" i="5"/>
  <c r="E125" i="5"/>
  <c r="F125" i="5"/>
  <c r="E140" i="5"/>
  <c r="F140" i="5"/>
  <c r="E150" i="5"/>
  <c r="F150" i="5"/>
  <c r="E158" i="5"/>
  <c r="F158" i="5"/>
  <c r="E166" i="5"/>
  <c r="F166" i="5"/>
  <c r="E174" i="5"/>
  <c r="F174" i="5"/>
  <c r="E184" i="5"/>
  <c r="F184" i="5"/>
  <c r="E194" i="5"/>
  <c r="F194" i="5"/>
  <c r="E203" i="5"/>
  <c r="F203" i="5"/>
  <c r="E211" i="5"/>
  <c r="F211" i="5"/>
  <c r="E222" i="5"/>
  <c r="F222" i="5"/>
  <c r="F237" i="5"/>
  <c r="E245" i="5"/>
  <c r="F245" i="5"/>
  <c r="F253" i="5"/>
  <c r="E260" i="5"/>
  <c r="F260" i="5"/>
  <c r="E268" i="5"/>
  <c r="F268" i="5"/>
  <c r="E285" i="5"/>
  <c r="F285" i="5"/>
  <c r="E299" i="5"/>
  <c r="F299" i="5"/>
  <c r="E307" i="5"/>
  <c r="F307" i="5"/>
  <c r="E319" i="5"/>
  <c r="F319" i="5"/>
  <c r="E343" i="5"/>
  <c r="F343" i="5"/>
  <c r="E350" i="5"/>
  <c r="F350" i="5"/>
  <c r="E355" i="5"/>
  <c r="F355" i="5"/>
  <c r="E371" i="5"/>
  <c r="F371" i="5"/>
  <c r="E383" i="5"/>
  <c r="F383" i="5"/>
  <c r="E398" i="5"/>
  <c r="F398" i="5"/>
  <c r="E418" i="5"/>
  <c r="F418" i="5"/>
  <c r="E425" i="5"/>
  <c r="F425" i="5"/>
  <c r="E432" i="5"/>
  <c r="F432" i="5"/>
  <c r="E441" i="5"/>
  <c r="F441" i="5"/>
  <c r="E448" i="5"/>
  <c r="F448" i="5"/>
  <c r="E456" i="5"/>
  <c r="F456" i="5"/>
  <c r="F463" i="5"/>
  <c r="E471" i="5"/>
  <c r="F471" i="5"/>
  <c r="E478" i="5"/>
  <c r="F478" i="5"/>
  <c r="E488" i="5"/>
  <c r="F488" i="5"/>
  <c r="E499" i="5"/>
  <c r="F499" i="5"/>
  <c r="E507" i="5"/>
  <c r="F507" i="5"/>
  <c r="E515" i="5"/>
  <c r="F515" i="5"/>
  <c r="E529" i="5"/>
  <c r="F529" i="5"/>
  <c r="E537" i="5"/>
  <c r="F537" i="5"/>
  <c r="E545" i="5"/>
  <c r="F545" i="5"/>
  <c r="E567" i="5"/>
  <c r="F567" i="5"/>
  <c r="E574" i="5"/>
  <c r="F574" i="5"/>
  <c r="E579" i="5"/>
  <c r="F579" i="5"/>
  <c r="E587" i="5"/>
  <c r="F587" i="5"/>
  <c r="E597" i="5"/>
  <c r="F597" i="5"/>
  <c r="E605" i="5"/>
  <c r="F605" i="5"/>
  <c r="E613" i="5"/>
  <c r="F613" i="5"/>
  <c r="E618" i="5"/>
  <c r="F618" i="5"/>
  <c r="E635" i="5"/>
  <c r="F635" i="5"/>
  <c r="E648" i="5"/>
  <c r="F648" i="5"/>
  <c r="E663" i="5"/>
  <c r="F663" i="5"/>
  <c r="E671" i="5"/>
  <c r="F671" i="5"/>
  <c r="E687" i="5"/>
  <c r="F687" i="5"/>
  <c r="E691" i="5"/>
  <c r="F691" i="5"/>
  <c r="E698" i="5"/>
  <c r="F698" i="5"/>
  <c r="E705" i="5"/>
  <c r="F705" i="5"/>
  <c r="E710" i="5"/>
  <c r="F710" i="5"/>
  <c r="E716" i="5"/>
  <c r="F716" i="5"/>
  <c r="E722" i="5"/>
  <c r="F722" i="5"/>
  <c r="E730" i="5"/>
  <c r="F730" i="5"/>
  <c r="E751" i="5"/>
  <c r="F751" i="5"/>
  <c r="E761" i="5"/>
  <c r="F761" i="5"/>
  <c r="E773" i="5"/>
  <c r="F773" i="5"/>
  <c r="E783" i="5"/>
  <c r="F783" i="5"/>
  <c r="E790" i="5"/>
  <c r="F790" i="5"/>
  <c r="E811" i="5"/>
  <c r="F811" i="5"/>
  <c r="E835" i="5"/>
  <c r="F835" i="5"/>
  <c r="E46" i="5"/>
  <c r="F46" i="5"/>
  <c r="E109" i="5"/>
  <c r="F109" i="5"/>
  <c r="E156" i="5"/>
  <c r="F156" i="5"/>
  <c r="F217" i="5"/>
  <c r="E297" i="5"/>
  <c r="F297" i="5"/>
  <c r="E348" i="5"/>
  <c r="F348" i="5"/>
  <c r="E439" i="5"/>
  <c r="F439" i="5"/>
  <c r="E555" i="5"/>
  <c r="F555" i="5"/>
  <c r="E633" i="5"/>
  <c r="F633" i="5"/>
  <c r="E685" i="5"/>
  <c r="F685" i="5"/>
  <c r="E715" i="5"/>
  <c r="F715" i="5"/>
  <c r="E817" i="5"/>
  <c r="F817" i="5"/>
  <c r="E25" i="5"/>
  <c r="F25" i="5"/>
  <c r="E36" i="5"/>
  <c r="F36" i="5"/>
  <c r="E43" i="5"/>
  <c r="F43" i="5"/>
  <c r="E49" i="5"/>
  <c r="F49" i="5"/>
  <c r="E65" i="5"/>
  <c r="F65" i="5"/>
  <c r="E74" i="5"/>
  <c r="F74" i="5"/>
  <c r="E82" i="5"/>
  <c r="F82" i="5"/>
  <c r="E102" i="5"/>
  <c r="F102" i="5"/>
  <c r="F111" i="5"/>
  <c r="E119" i="5"/>
  <c r="F119" i="5"/>
  <c r="E126" i="5"/>
  <c r="F126" i="5"/>
  <c r="E133" i="5"/>
  <c r="F133" i="5"/>
  <c r="E141" i="5"/>
  <c r="F141" i="5"/>
  <c r="E151" i="5"/>
  <c r="F151" i="5"/>
  <c r="F167" i="5"/>
  <c r="E175" i="5"/>
  <c r="F175" i="5"/>
  <c r="E185" i="5"/>
  <c r="F185" i="5"/>
  <c r="E195" i="5"/>
  <c r="F195" i="5"/>
  <c r="F204" i="5"/>
  <c r="E212" i="5"/>
  <c r="F212" i="5"/>
  <c r="E225" i="5"/>
  <c r="F225" i="5"/>
  <c r="E238" i="5"/>
  <c r="F238" i="5"/>
  <c r="E246" i="5"/>
  <c r="F246" i="5"/>
  <c r="E254" i="5"/>
  <c r="F254" i="5"/>
  <c r="E261" i="5"/>
  <c r="F261" i="5"/>
  <c r="E269" i="5"/>
  <c r="F269" i="5"/>
  <c r="E277" i="5"/>
  <c r="F277" i="5"/>
  <c r="E292" i="5"/>
  <c r="F292" i="5"/>
  <c r="E300" i="5"/>
  <c r="F300" i="5"/>
  <c r="E308" i="5"/>
  <c r="F308" i="5"/>
  <c r="E320" i="5"/>
  <c r="F320" i="5"/>
  <c r="E329" i="5"/>
  <c r="F329" i="5"/>
  <c r="E336" i="5"/>
  <c r="F336" i="5"/>
  <c r="E344" i="5"/>
  <c r="F344" i="5"/>
  <c r="E351" i="5"/>
  <c r="F351" i="5"/>
  <c r="E356" i="5"/>
  <c r="F356" i="5"/>
  <c r="E373" i="5"/>
  <c r="F373" i="5"/>
  <c r="E384" i="5"/>
  <c r="F384" i="5"/>
  <c r="E399" i="5"/>
  <c r="F399" i="5"/>
  <c r="E411" i="5"/>
  <c r="F411" i="5"/>
  <c r="E419" i="5"/>
  <c r="F419" i="5"/>
  <c r="E433" i="5"/>
  <c r="F433" i="5"/>
  <c r="E442" i="5"/>
  <c r="F442" i="5"/>
  <c r="E449" i="5"/>
  <c r="F449" i="5"/>
  <c r="E457" i="5"/>
  <c r="F457" i="5"/>
  <c r="E464" i="5"/>
  <c r="F464" i="5"/>
  <c r="E472" i="5"/>
  <c r="F472" i="5"/>
  <c r="E481" i="5"/>
  <c r="F481" i="5"/>
  <c r="E489" i="5"/>
  <c r="F489" i="5"/>
  <c r="E500" i="5"/>
  <c r="F500" i="5"/>
  <c r="E518" i="5"/>
  <c r="F518" i="5"/>
  <c r="E530" i="5"/>
  <c r="F530" i="5"/>
  <c r="E538" i="5"/>
  <c r="F538" i="5"/>
  <c r="E546" i="5"/>
  <c r="F546" i="5"/>
  <c r="E568" i="5"/>
  <c r="F568" i="5"/>
  <c r="E581" i="5"/>
  <c r="F581" i="5"/>
  <c r="E596" i="5"/>
  <c r="F596" i="5"/>
  <c r="E606" i="5"/>
  <c r="F606" i="5"/>
  <c r="E614" i="5"/>
  <c r="F614" i="5"/>
  <c r="E620" i="5"/>
  <c r="F620" i="5"/>
  <c r="E628" i="5"/>
  <c r="F628" i="5"/>
  <c r="E642" i="5"/>
  <c r="F642" i="5"/>
  <c r="E649" i="5"/>
  <c r="F649" i="5"/>
  <c r="E656" i="5"/>
  <c r="F656" i="5"/>
  <c r="E665" i="5"/>
  <c r="F665" i="5"/>
  <c r="E680" i="5"/>
  <c r="F680" i="5"/>
  <c r="E688" i="5"/>
  <c r="F688" i="5"/>
  <c r="E692" i="5"/>
  <c r="F692" i="5"/>
  <c r="E712" i="5"/>
  <c r="F712" i="5"/>
  <c r="E723" i="5"/>
  <c r="F723" i="5"/>
  <c r="E731" i="5"/>
  <c r="F731" i="5"/>
  <c r="E754" i="5"/>
  <c r="F754" i="5"/>
  <c r="E762" i="5"/>
  <c r="F762" i="5"/>
  <c r="E774" i="5"/>
  <c r="F774" i="5"/>
  <c r="E784" i="5"/>
  <c r="F784" i="5"/>
  <c r="E791" i="5"/>
  <c r="F791" i="5"/>
  <c r="E796" i="5"/>
  <c r="F796" i="5"/>
  <c r="E812" i="5"/>
  <c r="F812" i="5"/>
  <c r="E820" i="5"/>
  <c r="F820" i="5"/>
  <c r="E830" i="5"/>
  <c r="F830" i="5"/>
  <c r="E86" i="5"/>
  <c r="F86" i="5"/>
  <c r="E148" i="5"/>
  <c r="F148" i="5"/>
  <c r="E182" i="5"/>
  <c r="F182" i="5"/>
  <c r="E273" i="5"/>
  <c r="F273" i="5"/>
  <c r="E430" i="5"/>
  <c r="F430" i="5"/>
  <c r="E497" i="5"/>
  <c r="F497" i="5"/>
  <c r="E594" i="5"/>
  <c r="F594" i="5"/>
  <c r="E640" i="5"/>
  <c r="F640" i="5"/>
  <c r="E669" i="5"/>
  <c r="F669" i="5"/>
  <c r="E720" i="5"/>
  <c r="F720" i="5"/>
  <c r="E749" i="5"/>
  <c r="F749" i="5"/>
  <c r="F824" i="5"/>
  <c r="E20" i="5"/>
  <c r="F20" i="5"/>
  <c r="E26" i="5"/>
  <c r="F26" i="5"/>
  <c r="E30" i="5"/>
  <c r="F30" i="5"/>
  <c r="E37" i="5"/>
  <c r="F37" i="5"/>
  <c r="E44" i="5"/>
  <c r="F44" i="5"/>
  <c r="E57" i="5"/>
  <c r="F57" i="5"/>
  <c r="E66" i="5"/>
  <c r="F66" i="5"/>
  <c r="E75" i="5"/>
  <c r="F75" i="5"/>
  <c r="E81" i="5"/>
  <c r="F81" i="5"/>
  <c r="F89" i="5"/>
  <c r="E105" i="5"/>
  <c r="F105" i="5"/>
  <c r="F112" i="5"/>
  <c r="E127" i="5"/>
  <c r="F127" i="5"/>
  <c r="F134" i="5"/>
  <c r="E142" i="5"/>
  <c r="F142" i="5"/>
  <c r="E152" i="5"/>
  <c r="F152" i="5"/>
  <c r="F160" i="5"/>
  <c r="E168" i="5"/>
  <c r="F168" i="5"/>
  <c r="E176" i="5"/>
  <c r="F176" i="5"/>
  <c r="E186" i="5"/>
  <c r="F186" i="5"/>
  <c r="E196" i="5"/>
  <c r="F196" i="5"/>
  <c r="F205" i="5"/>
  <c r="E213" i="5"/>
  <c r="F213" i="5"/>
  <c r="E226" i="5"/>
  <c r="F226" i="5"/>
  <c r="E240" i="5"/>
  <c r="F240" i="5"/>
  <c r="E247" i="5"/>
  <c r="F247" i="5"/>
  <c r="E256" i="5"/>
  <c r="F256" i="5"/>
  <c r="E262" i="5"/>
  <c r="F262" i="5"/>
  <c r="E276" i="5"/>
  <c r="F276" i="5"/>
  <c r="E290" i="5"/>
  <c r="F290" i="5"/>
  <c r="E301" i="5"/>
  <c r="F301" i="5"/>
  <c r="E312" i="5"/>
  <c r="F312" i="5"/>
  <c r="E321" i="5"/>
  <c r="F321" i="5"/>
  <c r="E337" i="5"/>
  <c r="F337" i="5"/>
  <c r="E345" i="5"/>
  <c r="F345" i="5"/>
  <c r="E352" i="5"/>
  <c r="F352" i="5"/>
  <c r="E374" i="5"/>
  <c r="F374" i="5"/>
  <c r="E392" i="5"/>
  <c r="F392" i="5"/>
  <c r="E400" i="5"/>
  <c r="F400" i="5"/>
  <c r="E412" i="5"/>
  <c r="F412" i="5"/>
  <c r="E426" i="5"/>
  <c r="F426" i="5"/>
  <c r="E435" i="5"/>
  <c r="F435" i="5"/>
  <c r="E443" i="5"/>
  <c r="F443" i="5"/>
  <c r="E450" i="5"/>
  <c r="F450" i="5"/>
  <c r="F458" i="5"/>
  <c r="E465" i="5"/>
  <c r="F465" i="5"/>
  <c r="E474" i="5"/>
  <c r="F474" i="5"/>
  <c r="E482" i="5"/>
  <c r="F482" i="5"/>
  <c r="E490" i="5"/>
  <c r="F490" i="5"/>
  <c r="E501" i="5"/>
  <c r="F501" i="5"/>
  <c r="F509" i="5"/>
  <c r="E519" i="5"/>
  <c r="F519" i="5"/>
  <c r="E531" i="5"/>
  <c r="F531" i="5"/>
  <c r="E539" i="5"/>
  <c r="F539" i="5"/>
  <c r="E560" i="5"/>
  <c r="F560" i="5"/>
  <c r="E569" i="5"/>
  <c r="F569" i="5"/>
  <c r="E582" i="5"/>
  <c r="F582" i="5"/>
  <c r="E590" i="5"/>
  <c r="F590" i="5"/>
  <c r="E598" i="5"/>
  <c r="F598" i="5"/>
  <c r="E607" i="5"/>
  <c r="F607" i="5"/>
  <c r="E615" i="5"/>
  <c r="F615" i="5"/>
  <c r="E621" i="5"/>
  <c r="F621" i="5"/>
  <c r="E629" i="5"/>
  <c r="F629" i="5"/>
  <c r="E637" i="5"/>
  <c r="F637" i="5"/>
  <c r="E650" i="5"/>
  <c r="F650" i="5"/>
  <c r="E657" i="5"/>
  <c r="F657" i="5"/>
  <c r="E675" i="5"/>
  <c r="F675" i="5"/>
  <c r="E681" i="5"/>
  <c r="F681" i="5"/>
  <c r="E702" i="5"/>
  <c r="F702" i="5"/>
  <c r="E693" i="5"/>
  <c r="F693" i="5"/>
  <c r="E699" i="5"/>
  <c r="F699" i="5"/>
  <c r="E713" i="5"/>
  <c r="F713" i="5"/>
  <c r="E724" i="5"/>
  <c r="F724" i="5"/>
  <c r="E732" i="5"/>
  <c r="F732" i="5"/>
  <c r="F739" i="5"/>
  <c r="E743" i="5"/>
  <c r="F743" i="5"/>
  <c r="E755" i="5"/>
  <c r="F755" i="5"/>
  <c r="E769" i="5"/>
  <c r="F769" i="5"/>
  <c r="E775" i="5"/>
  <c r="F775" i="5"/>
  <c r="E792" i="5"/>
  <c r="F792" i="5"/>
  <c r="E797" i="5"/>
  <c r="F797" i="5"/>
  <c r="E805" i="5"/>
  <c r="F805" i="5"/>
  <c r="E813" i="5"/>
  <c r="F813" i="5"/>
  <c r="E821" i="5"/>
  <c r="F821" i="5"/>
  <c r="E834" i="5"/>
  <c r="F834" i="5"/>
  <c r="E843" i="5"/>
  <c r="F843" i="5"/>
  <c r="E854" i="5"/>
  <c r="F854" i="5"/>
  <c r="E61" i="5"/>
  <c r="F61" i="5"/>
  <c r="E123" i="5"/>
  <c r="F123" i="5"/>
  <c r="E190" i="5"/>
  <c r="F190" i="5"/>
  <c r="E266" i="5"/>
  <c r="F266" i="5"/>
  <c r="E396" i="5"/>
  <c r="F396" i="5"/>
  <c r="E423" i="5"/>
  <c r="F423" i="5"/>
  <c r="E461" i="5"/>
  <c r="F461" i="5"/>
  <c r="E578" i="5"/>
  <c r="F578" i="5"/>
  <c r="E661" i="5"/>
  <c r="F661" i="5"/>
  <c r="E708" i="5"/>
  <c r="F708" i="5"/>
  <c r="E840" i="5"/>
  <c r="F840" i="5"/>
  <c r="E19" i="5"/>
  <c r="F19" i="5"/>
  <c r="E29" i="5"/>
  <c r="F29" i="5"/>
  <c r="E13" i="5"/>
  <c r="F13" i="5"/>
  <c r="E21" i="5"/>
  <c r="F21" i="5"/>
  <c r="E27" i="5"/>
  <c r="F27" i="5"/>
  <c r="F31" i="5"/>
  <c r="E38" i="5"/>
  <c r="F38" i="5"/>
  <c r="E58" i="5"/>
  <c r="F58" i="5"/>
  <c r="E67" i="5"/>
  <c r="F67" i="5"/>
  <c r="E76" i="5"/>
  <c r="F76" i="5"/>
  <c r="E83" i="5"/>
  <c r="F83" i="5"/>
  <c r="E90" i="5"/>
  <c r="F90" i="5"/>
  <c r="E106" i="5"/>
  <c r="F106" i="5"/>
  <c r="E113" i="5"/>
  <c r="F113" i="5"/>
  <c r="E120" i="5"/>
  <c r="F120" i="5"/>
  <c r="E128" i="5"/>
  <c r="F128" i="5"/>
  <c r="E136" i="5"/>
  <c r="F136" i="5"/>
  <c r="E143" i="5"/>
  <c r="F143" i="5"/>
  <c r="E153" i="5"/>
  <c r="F153" i="5"/>
  <c r="E162" i="5"/>
  <c r="F162" i="5"/>
  <c r="F169" i="5"/>
  <c r="E177" i="5"/>
  <c r="F177" i="5"/>
  <c r="E206" i="5"/>
  <c r="F206" i="5"/>
  <c r="F227" i="5"/>
  <c r="E241" i="5"/>
  <c r="F241" i="5"/>
  <c r="E248" i="5"/>
  <c r="F248" i="5"/>
  <c r="E257" i="5"/>
  <c r="F257" i="5"/>
  <c r="E263" i="5"/>
  <c r="F263" i="5"/>
  <c r="E270" i="5"/>
  <c r="F270" i="5"/>
  <c r="E278" i="5"/>
  <c r="F278" i="5"/>
  <c r="E291" i="5"/>
  <c r="F291" i="5"/>
  <c r="E302" i="5"/>
  <c r="F302" i="5"/>
  <c r="E322" i="5"/>
  <c r="F322" i="5"/>
  <c r="E332" i="5"/>
  <c r="F332" i="5"/>
  <c r="E338" i="5"/>
  <c r="F338" i="5"/>
  <c r="E346" i="5"/>
  <c r="F346" i="5"/>
  <c r="E353" i="5"/>
  <c r="F353" i="5"/>
  <c r="E357" i="5"/>
  <c r="F357" i="5"/>
  <c r="E375" i="5"/>
  <c r="F375" i="5"/>
  <c r="E386" i="5"/>
  <c r="F386" i="5"/>
  <c r="E393" i="5"/>
  <c r="F393" i="5"/>
  <c r="E401" i="5"/>
  <c r="F401" i="5"/>
  <c r="E413" i="5"/>
  <c r="F413" i="5"/>
  <c r="E420" i="5"/>
  <c r="F420" i="5"/>
  <c r="E427" i="5"/>
  <c r="F427" i="5"/>
  <c r="E436" i="5"/>
  <c r="F436" i="5"/>
  <c r="E444" i="5"/>
  <c r="F444" i="5"/>
  <c r="E451" i="5"/>
  <c r="F451" i="5"/>
  <c r="E466" i="5"/>
  <c r="F466" i="5"/>
  <c r="E475" i="5"/>
  <c r="F475" i="5"/>
  <c r="E491" i="5"/>
  <c r="F491" i="5"/>
  <c r="E502" i="5"/>
  <c r="F502" i="5"/>
  <c r="E510" i="5"/>
  <c r="F510" i="5"/>
  <c r="E521" i="5"/>
  <c r="F521" i="5"/>
  <c r="E524" i="5"/>
  <c r="F524" i="5"/>
  <c r="E532" i="5"/>
  <c r="F532" i="5"/>
  <c r="E540" i="5"/>
  <c r="F540" i="5"/>
  <c r="E548" i="5"/>
  <c r="F548" i="5"/>
  <c r="E561" i="5"/>
  <c r="F561" i="5"/>
  <c r="E575" i="5"/>
  <c r="F575" i="5"/>
  <c r="E583" i="5"/>
  <c r="F583" i="5"/>
  <c r="E591" i="5"/>
  <c r="F591" i="5"/>
  <c r="E599" i="5"/>
  <c r="F599" i="5"/>
  <c r="E608" i="5"/>
  <c r="F608" i="5"/>
  <c r="E616" i="5"/>
  <c r="F616" i="5"/>
  <c r="E622" i="5"/>
  <c r="F622" i="5"/>
  <c r="E630" i="5"/>
  <c r="F630" i="5"/>
  <c r="E638" i="5"/>
  <c r="F638" i="5"/>
  <c r="E644" i="5"/>
  <c r="F644" i="5"/>
  <c r="E651" i="5"/>
  <c r="F651" i="5"/>
  <c r="E658" i="5"/>
  <c r="F658" i="5"/>
  <c r="E666" i="5"/>
  <c r="F666" i="5"/>
  <c r="E676" i="5"/>
  <c r="F676" i="5"/>
  <c r="E682" i="5"/>
  <c r="F682" i="5"/>
  <c r="E700" i="5"/>
  <c r="F700" i="5"/>
  <c r="E717" i="5"/>
  <c r="F717" i="5"/>
  <c r="E725" i="5"/>
  <c r="F725" i="5"/>
  <c r="E733" i="5"/>
  <c r="F733" i="5"/>
  <c r="F740" i="5"/>
  <c r="F744" i="5"/>
  <c r="E756" i="5"/>
  <c r="F756" i="5"/>
  <c r="E770" i="5"/>
  <c r="F770" i="5"/>
  <c r="E776" i="5"/>
  <c r="F776" i="5"/>
  <c r="E785" i="5"/>
  <c r="F785" i="5"/>
  <c r="E806" i="5"/>
  <c r="F806" i="5"/>
  <c r="E814" i="5"/>
  <c r="F814" i="5"/>
  <c r="E822" i="5"/>
  <c r="F822" i="5"/>
  <c r="E831" i="5"/>
  <c r="F831" i="5"/>
  <c r="E837" i="5"/>
  <c r="F837" i="5"/>
  <c r="E844" i="5"/>
  <c r="F844" i="5"/>
  <c r="E855" i="5"/>
  <c r="F855" i="5"/>
  <c r="E16" i="5"/>
  <c r="F16" i="5"/>
  <c r="E41" i="5"/>
  <c r="F41" i="5"/>
  <c r="E131" i="5"/>
  <c r="F131" i="5"/>
  <c r="E173" i="5"/>
  <c r="F173" i="5"/>
  <c r="E251" i="5"/>
  <c r="F251" i="5"/>
  <c r="E326" i="5"/>
  <c r="F326" i="5"/>
  <c r="E404" i="5"/>
  <c r="F404" i="5"/>
  <c r="E543" i="5"/>
  <c r="F543" i="5"/>
  <c r="E603" i="5"/>
  <c r="F603" i="5"/>
  <c r="E646" i="5"/>
  <c r="F646" i="5"/>
  <c r="E696" i="5"/>
  <c r="F696" i="5"/>
  <c r="E736" i="5"/>
  <c r="F736" i="5"/>
  <c r="E788" i="5"/>
  <c r="F788" i="5"/>
  <c r="E14" i="5"/>
  <c r="F14" i="5"/>
  <c r="E39" i="5"/>
  <c r="F39" i="5"/>
  <c r="E59" i="5"/>
  <c r="F59" i="5"/>
  <c r="E68" i="5"/>
  <c r="F68" i="5"/>
  <c r="E77" i="5"/>
  <c r="F77" i="5"/>
  <c r="E84" i="5"/>
  <c r="F84" i="5"/>
  <c r="F91" i="5"/>
  <c r="E107" i="5"/>
  <c r="F107" i="5"/>
  <c r="E114" i="5"/>
  <c r="F114" i="5"/>
  <c r="E129" i="5"/>
  <c r="F129" i="5"/>
  <c r="E135" i="5"/>
  <c r="F135" i="5"/>
  <c r="E144" i="5"/>
  <c r="F144" i="5"/>
  <c r="E154" i="5"/>
  <c r="F154" i="5"/>
  <c r="E170" i="5"/>
  <c r="F170" i="5"/>
  <c r="E178" i="5"/>
  <c r="F178" i="5"/>
  <c r="E188" i="5"/>
  <c r="F188" i="5"/>
  <c r="E199" i="5"/>
  <c r="F199" i="5"/>
  <c r="E207" i="5"/>
  <c r="F207" i="5"/>
  <c r="E230" i="5"/>
  <c r="F230" i="5"/>
  <c r="E243" i="5"/>
  <c r="F243" i="5"/>
  <c r="E249" i="5"/>
  <c r="F249" i="5"/>
  <c r="E258" i="5"/>
  <c r="F258" i="5"/>
  <c r="E264" i="5"/>
  <c r="F264" i="5"/>
  <c r="E271" i="5"/>
  <c r="F271" i="5"/>
  <c r="E279" i="5"/>
  <c r="F279" i="5"/>
  <c r="E295" i="5"/>
  <c r="F295" i="5"/>
  <c r="E313" i="5"/>
  <c r="F313" i="5"/>
  <c r="E323" i="5"/>
  <c r="F323" i="5"/>
  <c r="E330" i="5"/>
  <c r="F330" i="5"/>
  <c r="E339" i="5"/>
  <c r="F339" i="5"/>
  <c r="F367" i="5"/>
  <c r="E376" i="5"/>
  <c r="F376" i="5"/>
  <c r="E387" i="5"/>
  <c r="F387" i="5"/>
  <c r="E394" i="5"/>
  <c r="F394" i="5"/>
  <c r="E402" i="5"/>
  <c r="F402" i="5"/>
  <c r="E414" i="5"/>
  <c r="F414" i="5"/>
  <c r="E421" i="5"/>
  <c r="F421" i="5"/>
  <c r="E428" i="5"/>
  <c r="F428" i="5"/>
  <c r="E437" i="5"/>
  <c r="F437" i="5"/>
  <c r="E445" i="5"/>
  <c r="F445" i="5"/>
  <c r="E455" i="5"/>
  <c r="F455" i="5"/>
  <c r="E467" i="5"/>
  <c r="F467" i="5"/>
  <c r="E476" i="5"/>
  <c r="F476" i="5"/>
  <c r="E483" i="5"/>
  <c r="F483" i="5"/>
  <c r="E503" i="5"/>
  <c r="F503" i="5"/>
  <c r="E511" i="5"/>
  <c r="F511" i="5"/>
  <c r="E522" i="5"/>
  <c r="F522" i="5"/>
  <c r="E525" i="5"/>
  <c r="F525" i="5"/>
  <c r="E534" i="5"/>
  <c r="F534" i="5"/>
  <c r="E541" i="5"/>
  <c r="F541" i="5"/>
  <c r="E553" i="5"/>
  <c r="F553" i="5"/>
  <c r="E562" i="5"/>
  <c r="F562" i="5"/>
  <c r="E570" i="5"/>
  <c r="F570" i="5"/>
  <c r="E576" i="5"/>
  <c r="F576" i="5"/>
  <c r="F584" i="5"/>
  <c r="E592" i="5"/>
  <c r="F592" i="5"/>
  <c r="E601" i="5"/>
  <c r="F601" i="5"/>
  <c r="E609" i="5"/>
  <c r="F609" i="5"/>
  <c r="E623" i="5"/>
  <c r="F623" i="5"/>
  <c r="E631" i="5"/>
  <c r="F631" i="5"/>
  <c r="E652" i="5"/>
  <c r="F652" i="5"/>
  <c r="E659" i="5"/>
  <c r="F659" i="5"/>
  <c r="E667" i="5"/>
  <c r="F667" i="5"/>
  <c r="E677" i="5"/>
  <c r="F677" i="5"/>
  <c r="E683" i="5"/>
  <c r="F683" i="5"/>
  <c r="E694" i="5"/>
  <c r="F694" i="5"/>
  <c r="E701" i="5"/>
  <c r="F701" i="5"/>
  <c r="F706" i="5"/>
  <c r="E714" i="5"/>
  <c r="F714" i="5"/>
  <c r="E718" i="5"/>
  <c r="F718" i="5"/>
  <c r="E726" i="5"/>
  <c r="F726" i="5"/>
  <c r="E734" i="5"/>
  <c r="F734" i="5"/>
  <c r="E745" i="5"/>
  <c r="F745" i="5"/>
  <c r="E757" i="5"/>
  <c r="F757" i="5"/>
  <c r="E771" i="5"/>
  <c r="F771" i="5"/>
  <c r="E778" i="5"/>
  <c r="F778" i="5"/>
  <c r="E786" i="5"/>
  <c r="F786" i="5"/>
  <c r="E793" i="5"/>
  <c r="F793" i="5"/>
  <c r="E798" i="5"/>
  <c r="F798" i="5"/>
  <c r="E807" i="5"/>
  <c r="F807" i="5"/>
  <c r="E815" i="5"/>
  <c r="F815" i="5"/>
  <c r="E833" i="5"/>
  <c r="F833" i="5"/>
  <c r="E838" i="5"/>
  <c r="F838" i="5"/>
  <c r="E845" i="5"/>
  <c r="F845" i="5"/>
  <c r="E116" i="5"/>
  <c r="F116" i="5"/>
  <c r="F304" i="5"/>
  <c r="E334" i="5"/>
  <c r="F334" i="5"/>
  <c r="E369" i="5"/>
  <c r="F369" i="5"/>
  <c r="E446" i="5"/>
  <c r="F446" i="5"/>
  <c r="E505" i="5"/>
  <c r="F505" i="5"/>
  <c r="E527" i="5"/>
  <c r="F527" i="5"/>
  <c r="E565" i="5"/>
  <c r="F565" i="5"/>
  <c r="E611" i="5"/>
  <c r="F611" i="5"/>
  <c r="E689" i="5"/>
  <c r="F689" i="5"/>
  <c r="E15" i="5"/>
  <c r="F15" i="5"/>
  <c r="E22" i="5"/>
  <c r="F22" i="5"/>
  <c r="F45" i="5"/>
  <c r="E60" i="5"/>
  <c r="F60" i="5"/>
  <c r="E69" i="5"/>
  <c r="F69" i="5"/>
  <c r="E85" i="5"/>
  <c r="F85" i="5"/>
  <c r="E98" i="5"/>
  <c r="F98" i="5"/>
  <c r="E108" i="5"/>
  <c r="F108" i="5"/>
  <c r="E115" i="5"/>
  <c r="F115" i="5"/>
  <c r="E122" i="5"/>
  <c r="F122" i="5"/>
  <c r="E130" i="5"/>
  <c r="F130" i="5"/>
  <c r="E137" i="5"/>
  <c r="F137" i="5"/>
  <c r="E147" i="5"/>
  <c r="F147" i="5"/>
  <c r="E155" i="5"/>
  <c r="F155" i="5"/>
  <c r="E163" i="5"/>
  <c r="F163" i="5"/>
  <c r="E172" i="5"/>
  <c r="F172" i="5"/>
  <c r="E179" i="5"/>
  <c r="F179" i="5"/>
  <c r="E189" i="5"/>
  <c r="F189" i="5"/>
  <c r="E200" i="5"/>
  <c r="F200" i="5"/>
  <c r="E208" i="5"/>
  <c r="F208" i="5"/>
  <c r="F234" i="5"/>
  <c r="F242" i="5"/>
  <c r="E250" i="5"/>
  <c r="F250" i="5"/>
  <c r="E265" i="5"/>
  <c r="F265" i="5"/>
  <c r="E272" i="5"/>
  <c r="F272" i="5"/>
  <c r="E280" i="5"/>
  <c r="F280" i="5"/>
  <c r="E296" i="5"/>
  <c r="F296" i="5"/>
  <c r="E303" i="5"/>
  <c r="F303" i="5"/>
  <c r="E314" i="5"/>
  <c r="F314" i="5"/>
  <c r="E324" i="5"/>
  <c r="F324" i="5"/>
  <c r="E331" i="5"/>
  <c r="F331" i="5"/>
  <c r="E340" i="5"/>
  <c r="F340" i="5"/>
  <c r="E368" i="5"/>
  <c r="F368" i="5"/>
  <c r="E381" i="5"/>
  <c r="F381" i="5"/>
  <c r="F388" i="5"/>
  <c r="E395" i="5"/>
  <c r="F395" i="5"/>
  <c r="E403" i="5"/>
  <c r="F403" i="5"/>
  <c r="E415" i="5"/>
  <c r="F415" i="5"/>
  <c r="E422" i="5"/>
  <c r="F422" i="5"/>
  <c r="E429" i="5"/>
  <c r="F429" i="5"/>
  <c r="E438" i="5"/>
  <c r="F438" i="5"/>
  <c r="E452" i="5"/>
  <c r="F452" i="5"/>
  <c r="E460" i="5"/>
  <c r="F460" i="5"/>
  <c r="F469" i="5"/>
  <c r="E484" i="5"/>
  <c r="F484" i="5"/>
  <c r="E492" i="5"/>
  <c r="F492" i="5"/>
  <c r="E504" i="5"/>
  <c r="F504" i="5"/>
  <c r="E512" i="5"/>
  <c r="F512" i="5"/>
  <c r="E523" i="5"/>
  <c r="F523" i="5"/>
  <c r="E526" i="5"/>
  <c r="F526" i="5"/>
  <c r="E533" i="5"/>
  <c r="F533" i="5"/>
  <c r="E542" i="5"/>
  <c r="F542" i="5"/>
  <c r="E554" i="5"/>
  <c r="F554" i="5"/>
  <c r="E564" i="5"/>
  <c r="F564" i="5"/>
  <c r="E571" i="5"/>
  <c r="F571" i="5"/>
  <c r="E577" i="5"/>
  <c r="F577" i="5"/>
  <c r="E585" i="5"/>
  <c r="F585" i="5"/>
  <c r="E593" i="5"/>
  <c r="F593" i="5"/>
  <c r="E602" i="5"/>
  <c r="F602" i="5"/>
  <c r="E610" i="5"/>
  <c r="F610" i="5"/>
  <c r="E624" i="5"/>
  <c r="F624" i="5"/>
  <c r="E632" i="5"/>
  <c r="F632" i="5"/>
  <c r="E639" i="5"/>
  <c r="F639" i="5"/>
  <c r="E645" i="5"/>
  <c r="F645" i="5"/>
  <c r="E653" i="5"/>
  <c r="F653" i="5"/>
  <c r="E660" i="5"/>
  <c r="F660" i="5"/>
  <c r="E668" i="5"/>
  <c r="F668" i="5"/>
  <c r="E678" i="5"/>
  <c r="F678" i="5"/>
  <c r="E684" i="5"/>
  <c r="F684" i="5"/>
  <c r="E695" i="5"/>
  <c r="F695" i="5"/>
  <c r="E707" i="5"/>
  <c r="F707" i="5"/>
  <c r="E719" i="5"/>
  <c r="F719" i="5"/>
  <c r="E727" i="5"/>
  <c r="F727" i="5"/>
  <c r="E735" i="5"/>
  <c r="F735" i="5"/>
  <c r="E747" i="5"/>
  <c r="F747" i="5"/>
  <c r="E758" i="5"/>
  <c r="F758" i="5"/>
  <c r="E780" i="5"/>
  <c r="F780" i="5"/>
  <c r="E787" i="5"/>
  <c r="F787" i="5"/>
  <c r="E794" i="5"/>
  <c r="F794" i="5"/>
  <c r="E808" i="5"/>
  <c r="F808" i="5"/>
  <c r="E816" i="5"/>
  <c r="F816" i="5"/>
  <c r="E823" i="5"/>
  <c r="F823" i="5"/>
  <c r="E839" i="5"/>
  <c r="F839" i="5"/>
  <c r="E846" i="5"/>
  <c r="F846" i="5"/>
  <c r="M816" i="5" l="1"/>
  <c r="E11" i="5" l="1"/>
  <c r="E10" i="5" l="1"/>
  <c r="E12" i="5"/>
  <c r="F9" i="5" l="1"/>
  <c r="E9" i="5" l="1"/>
  <c r="M799" i="5" l="1"/>
  <c r="M103" i="5" l="1"/>
  <c r="M826" i="5"/>
  <c r="M228" i="5"/>
  <c r="M588" i="5"/>
  <c r="M146" i="5"/>
  <c r="M236" i="5"/>
  <c r="M239" i="5"/>
  <c r="M407" i="5"/>
  <c r="M104" i="5"/>
  <c r="M800" i="5"/>
  <c r="M229" i="5"/>
  <c r="M325" i="5"/>
  <c r="M73" i="5"/>
  <c r="M753" i="5"/>
  <c r="M563" i="5"/>
  <c r="M187" i="5"/>
  <c r="M317" i="5"/>
  <c r="M305" i="5"/>
  <c r="M600" i="5"/>
  <c r="M214" i="5"/>
  <c r="M664" i="5"/>
  <c r="M832" i="5"/>
  <c r="M181" i="5"/>
  <c r="M779" i="5"/>
  <c r="M674" i="5"/>
  <c r="M459" i="5"/>
  <c r="M406" i="5"/>
  <c r="M480" i="5"/>
  <c r="M818" i="5"/>
  <c r="M180" i="5"/>
  <c r="M191" i="5"/>
  <c r="M479" i="5"/>
  <c r="M385" i="5"/>
  <c r="M619" i="5"/>
  <c r="M159" i="5"/>
  <c r="M804" i="5"/>
  <c r="M318" i="5"/>
  <c r="M508" i="5"/>
  <c r="M486" i="5"/>
  <c r="M493" i="5"/>
  <c r="M547" i="5"/>
  <c r="M556" i="5" l="1"/>
  <c r="M311" i="5"/>
  <c r="M310" i="5"/>
  <c r="M192" i="5"/>
  <c r="M852" i="5"/>
  <c r="M516" i="5"/>
  <c r="M520" i="5"/>
  <c r="M517" i="5"/>
  <c r="M401" i="5"/>
  <c r="M639" i="5"/>
  <c r="M454" i="5"/>
  <c r="M24" i="5"/>
  <c r="M745" i="5"/>
  <c r="M560" i="5"/>
  <c r="M694" i="5"/>
  <c r="M640" i="5"/>
  <c r="M813" i="5"/>
  <c r="M665" i="5"/>
  <c r="M289" i="5"/>
  <c r="M13" i="5"/>
  <c r="M641" i="5"/>
  <c r="M274" i="5"/>
  <c r="M63" i="5"/>
  <c r="M448" i="5"/>
  <c r="M395" i="5"/>
  <c r="M701" i="5"/>
  <c r="M22" i="5"/>
  <c r="M113" i="5"/>
  <c r="M400" i="5"/>
  <c r="M396" i="5"/>
  <c r="M570" i="5"/>
  <c r="M577" i="5"/>
  <c r="M490" i="5"/>
  <c r="M613" i="5"/>
  <c r="M343" i="5"/>
  <c r="M626" i="5"/>
  <c r="M489" i="5"/>
  <c r="M17" i="5"/>
  <c r="M677" i="5"/>
  <c r="M658" i="5"/>
  <c r="M61" i="5"/>
  <c r="M698" i="5"/>
  <c r="M557" i="5"/>
  <c r="M39" i="5"/>
  <c r="M545" i="5"/>
  <c r="M123" i="5"/>
  <c r="M783" i="5"/>
  <c r="M743" i="5"/>
  <c r="M158" i="5"/>
  <c r="M524" i="5"/>
  <c r="M122" i="5"/>
  <c r="M188" i="5"/>
  <c r="M688" i="5"/>
  <c r="M817" i="5"/>
  <c r="M206" i="5"/>
  <c r="M724" i="5"/>
  <c r="M10" i="5"/>
  <c r="M341" i="5"/>
  <c r="M346" i="5"/>
  <c r="M653" i="5"/>
  <c r="M666" i="5"/>
  <c r="M313" i="5"/>
  <c r="M501" i="5"/>
  <c r="M183" i="5"/>
  <c r="M612" i="5"/>
  <c r="M471" i="5"/>
  <c r="M697" i="5"/>
  <c r="M457" i="5"/>
  <c r="M567" i="5"/>
  <c r="M21" i="5"/>
  <c r="M611" i="5"/>
  <c r="M576" i="5"/>
  <c r="M696" i="5"/>
  <c r="M815" i="5"/>
  <c r="M795" i="5"/>
  <c r="M33" i="5"/>
  <c r="M502" i="5"/>
  <c r="M676" i="5"/>
  <c r="M465" i="5"/>
  <c r="M684" i="5"/>
  <c r="M716" i="5"/>
  <c r="M772" i="5"/>
  <c r="M487" i="5"/>
  <c r="M189" i="5"/>
  <c r="M151" i="5"/>
  <c r="M174" i="5"/>
  <c r="M699" i="5"/>
  <c r="M742" i="5"/>
  <c r="M581" i="5"/>
  <c r="M834" i="5"/>
  <c r="M482" i="5"/>
  <c r="M637" i="5"/>
  <c r="M312" i="5"/>
  <c r="M306" i="5"/>
  <c r="M357" i="5"/>
  <c r="M190" i="5"/>
  <c r="M164" i="5"/>
  <c r="M705" i="5"/>
  <c r="M546" i="5"/>
  <c r="M601" i="5"/>
  <c r="M726" i="5"/>
  <c r="M168" i="5"/>
  <c r="M562" i="5"/>
  <c r="M166" i="5"/>
  <c r="M682" i="5"/>
  <c r="M590" i="5"/>
  <c r="M276" i="5"/>
  <c r="M15" i="5"/>
  <c r="M586" i="5"/>
  <c r="M16" i="5"/>
  <c r="M670" i="5"/>
  <c r="M60" i="5"/>
  <c r="M14" i="5"/>
  <c r="M450" i="5"/>
  <c r="M26" i="5"/>
  <c r="M837" i="5"/>
  <c r="M689" i="5"/>
  <c r="M690" i="5"/>
  <c r="M152" i="5"/>
  <c r="M247" i="5"/>
  <c r="M456" i="5"/>
  <c r="M784" i="5"/>
  <c r="M499" i="5"/>
  <c r="M327" i="5"/>
  <c r="M606" i="5"/>
  <c r="M404" i="5"/>
  <c r="M822" i="5"/>
  <c r="M652" i="5"/>
  <c r="M260" i="5"/>
  <c r="M25" i="5"/>
  <c r="M749" i="5"/>
  <c r="M464" i="5"/>
  <c r="M49" i="5"/>
  <c r="M273" i="5"/>
  <c r="M681" i="5"/>
  <c r="M845" i="5"/>
  <c r="M254" i="5"/>
  <c r="M440" i="5"/>
  <c r="M579" i="5"/>
  <c r="M597" i="5"/>
  <c r="M806" i="5"/>
  <c r="M839" i="5"/>
  <c r="M374" i="5"/>
  <c r="M593" i="5"/>
  <c r="M436" i="5"/>
  <c r="M844" i="5"/>
  <c r="M300" i="5"/>
  <c r="M529" i="5"/>
  <c r="M846" i="5"/>
  <c r="M528" i="5"/>
  <c r="M225" i="5"/>
  <c r="M514" i="5"/>
  <c r="M82" i="5"/>
  <c r="M449" i="5"/>
  <c r="M598" i="5"/>
  <c r="M780" i="5"/>
  <c r="M511" i="5"/>
  <c r="M435" i="5"/>
  <c r="M393" i="5"/>
  <c r="M20" i="5"/>
  <c r="M277" i="5"/>
  <c r="M264" i="5"/>
  <c r="M692" i="5"/>
  <c r="M165" i="5"/>
  <c r="M693" i="5"/>
  <c r="M90" i="5"/>
  <c r="M108" i="5"/>
  <c r="M661" i="5"/>
  <c r="M712" i="5"/>
  <c r="M455" i="5"/>
  <c r="M548" i="5"/>
  <c r="M707" i="5"/>
  <c r="M484" i="5"/>
  <c r="M66" i="5"/>
  <c r="M492" i="5"/>
  <c r="M23" i="5"/>
  <c r="M811" i="5"/>
  <c r="M683" i="5"/>
  <c r="M662" i="5"/>
  <c r="M230" i="5"/>
  <c r="M285" i="5"/>
  <c r="M776" i="5"/>
  <c r="M530" i="5"/>
  <c r="M11" i="5"/>
  <c r="M789" i="5"/>
  <c r="M575" i="5"/>
  <c r="M382" i="5"/>
  <c r="M814" i="5"/>
  <c r="M819" i="5"/>
  <c r="M810" i="5"/>
  <c r="M812" i="5"/>
  <c r="M798" i="5"/>
  <c r="M797" i="5"/>
  <c r="M793" i="5"/>
  <c r="M794" i="5"/>
  <c r="M796" i="5"/>
  <c r="M785" i="5"/>
  <c r="M782" i="5"/>
  <c r="M786" i="5"/>
  <c r="M787" i="5"/>
  <c r="M788" i="5"/>
  <c r="M757" i="5"/>
  <c r="M758" i="5"/>
  <c r="M747" i="5"/>
  <c r="M709" i="5"/>
  <c r="M719" i="5"/>
  <c r="M714" i="5"/>
  <c r="M727" i="5"/>
  <c r="M722" i="5"/>
  <c r="M733" i="5"/>
  <c r="M731" i="5"/>
  <c r="M721" i="5"/>
  <c r="M715" i="5"/>
  <c r="M708" i="5"/>
  <c r="M710" i="5"/>
  <c r="M732" i="5"/>
  <c r="M718" i="5"/>
  <c r="M728" i="5"/>
  <c r="M720" i="5"/>
  <c r="M723" i="5"/>
  <c r="M734" i="5"/>
  <c r="M717" i="5"/>
  <c r="M725" i="5"/>
  <c r="M729" i="5"/>
  <c r="M713" i="5"/>
  <c r="M700" i="5"/>
  <c r="M702" i="5"/>
  <c r="M685" i="5"/>
  <c r="M669" i="5"/>
  <c r="M671" i="5"/>
  <c r="M686" i="5"/>
  <c r="M704" i="5"/>
  <c r="M691" i="5"/>
  <c r="M695" i="5"/>
  <c r="M680" i="5"/>
  <c r="M667" i="5"/>
  <c r="M654" i="5"/>
  <c r="M644" i="5"/>
  <c r="M650" i="5"/>
  <c r="M651" i="5"/>
  <c r="M649" i="5"/>
  <c r="M645" i="5"/>
  <c r="M646" i="5"/>
  <c r="M648" i="5"/>
  <c r="M647" i="5"/>
  <c r="M656" i="5"/>
  <c r="M638" i="5"/>
  <c r="M632" i="5"/>
  <c r="M615" i="5"/>
  <c r="M610" i="5"/>
  <c r="M616" i="5"/>
  <c r="M614" i="5"/>
  <c r="M569" i="5"/>
  <c r="M564" i="5"/>
  <c r="M565" i="5"/>
  <c r="M561" i="5"/>
  <c r="M566" i="5"/>
  <c r="M568" i="5"/>
  <c r="M554" i="5"/>
  <c r="M553" i="5"/>
  <c r="M491" i="5"/>
  <c r="M505" i="5"/>
  <c r="M483" i="5"/>
  <c r="M497" i="5"/>
  <c r="M498" i="5"/>
  <c r="M507" i="5"/>
  <c r="M506" i="5"/>
  <c r="M488" i="5"/>
  <c r="M478" i="5"/>
  <c r="M453" i="5"/>
  <c r="M451" i="5"/>
  <c r="M415" i="5"/>
  <c r="M339" i="5"/>
  <c r="M342" i="5"/>
  <c r="M340" i="5"/>
  <c r="M344" i="5"/>
  <c r="M337" i="5"/>
  <c r="M338" i="5"/>
  <c r="M345" i="5"/>
  <c r="M336" i="5"/>
  <c r="M315" i="5"/>
  <c r="M316" i="5"/>
  <c r="M314" i="5"/>
  <c r="M278" i="5"/>
  <c r="M272" i="5"/>
  <c r="M279" i="5"/>
  <c r="M268" i="5"/>
  <c r="M265" i="5"/>
  <c r="M266" i="5"/>
  <c r="M269" i="5"/>
  <c r="M267" i="5"/>
  <c r="M261" i="5"/>
  <c r="M244" i="5"/>
  <c r="M249" i="5"/>
  <c r="M252" i="5"/>
  <c r="M243" i="5"/>
  <c r="M226" i="5"/>
  <c r="M193" i="5"/>
  <c r="M185" i="5"/>
  <c r="M178" i="5"/>
  <c r="M163" i="5"/>
  <c r="M136" i="5"/>
  <c r="M162" i="5"/>
  <c r="M149" i="5"/>
  <c r="M157" i="5"/>
  <c r="M142" i="5"/>
  <c r="M135" i="5"/>
  <c r="M150" i="5"/>
  <c r="M147" i="5"/>
  <c r="M137" i="5"/>
  <c r="M141" i="5"/>
  <c r="M148" i="5"/>
  <c r="M153" i="5"/>
  <c r="M156" i="5"/>
  <c r="M138" i="5"/>
  <c r="M131" i="5"/>
  <c r="M99" i="5"/>
  <c r="M101" i="5"/>
  <c r="M84" i="5"/>
  <c r="M98" i="5"/>
  <c r="M37" i="5"/>
  <c r="M67" i="5"/>
  <c r="M35" i="5"/>
  <c r="M68" i="5"/>
  <c r="M65" i="5"/>
  <c r="M27" i="5"/>
  <c r="M57" i="5"/>
  <c r="M36" i="5"/>
  <c r="M71" i="5"/>
  <c r="M59" i="5"/>
  <c r="M58" i="5"/>
  <c r="M12" i="5"/>
  <c r="M30" i="5"/>
  <c r="M64" i="5"/>
  <c r="M853" i="5"/>
  <c r="M351" i="5"/>
  <c r="M537" i="5"/>
  <c r="M425" i="5"/>
  <c r="M759" i="5"/>
  <c r="M527" i="5"/>
  <c r="M118" i="5"/>
  <c r="M538" i="5"/>
  <c r="M282" i="5"/>
  <c r="M355" i="5"/>
  <c r="M125" i="5"/>
  <c r="M375" i="5"/>
  <c r="M608" i="5"/>
  <c r="M476" i="5"/>
  <c r="M209" i="5"/>
  <c r="M387" i="5"/>
  <c r="M513" i="5"/>
  <c r="M392" i="5"/>
  <c r="M263" i="5"/>
  <c r="M515" i="5"/>
  <c r="M519" i="5"/>
  <c r="M836" i="5"/>
  <c r="M213" i="5"/>
  <c r="M633" i="5"/>
  <c r="M596" i="5"/>
  <c r="M840" i="5"/>
  <c r="M540" i="5"/>
  <c r="M625" i="5"/>
  <c r="M472" i="5"/>
  <c r="M781" i="5"/>
  <c r="M441" i="5"/>
  <c r="M531" i="5"/>
  <c r="M543" i="5"/>
  <c r="M128" i="5"/>
  <c r="M350" i="5"/>
  <c r="M295" i="5"/>
  <c r="M438" i="5"/>
  <c r="M807" i="5"/>
  <c r="M526" i="5"/>
  <c r="M510" i="5"/>
  <c r="M326" i="5"/>
  <c r="M411" i="5"/>
  <c r="M525" i="5"/>
  <c r="M199" i="5"/>
  <c r="M303" i="5"/>
  <c r="M620" i="5"/>
  <c r="M373" i="5"/>
  <c r="M607" i="5"/>
  <c r="M582" i="5"/>
  <c r="M629" i="5"/>
  <c r="M771" i="5"/>
  <c r="M805" i="5"/>
  <c r="M475" i="5"/>
  <c r="M80" i="5"/>
  <c r="M256" i="5"/>
  <c r="M235" i="5"/>
  <c r="M170" i="5"/>
  <c r="M384" i="5"/>
  <c r="M599" i="5"/>
  <c r="M222" i="5"/>
  <c r="M623" i="5"/>
  <c r="M386" i="5"/>
  <c r="M281" i="5"/>
  <c r="M592" i="5"/>
  <c r="M369" i="5"/>
  <c r="M376" i="5"/>
  <c r="M383" i="5"/>
  <c r="M201" i="5"/>
  <c r="M445" i="5"/>
  <c r="M442" i="5"/>
  <c r="M9" i="5"/>
  <c r="M518" i="5"/>
  <c r="M769" i="5"/>
  <c r="M381" i="5"/>
  <c r="M115" i="5"/>
  <c r="M831" i="5"/>
  <c r="M413" i="5"/>
  <c r="M172" i="5"/>
  <c r="M302" i="5"/>
  <c r="M299" i="5"/>
  <c r="M175" i="5"/>
  <c r="M630" i="5"/>
  <c r="M841" i="5"/>
  <c r="M523" i="5"/>
  <c r="M412" i="5"/>
  <c r="M838" i="5"/>
  <c r="M539" i="5"/>
  <c r="M432" i="5"/>
  <c r="M580" i="5"/>
  <c r="M394" i="5"/>
  <c r="M321" i="5"/>
  <c r="M542" i="5"/>
  <c r="M129" i="5"/>
  <c r="M439" i="5"/>
  <c r="M298" i="5"/>
  <c r="M126" i="5"/>
  <c r="M622" i="5"/>
  <c r="M437" i="5"/>
  <c r="M257" i="5"/>
  <c r="M116" i="5"/>
  <c r="M634" i="5"/>
  <c r="M291" i="5"/>
  <c r="M422" i="5"/>
  <c r="M114" i="5"/>
  <c r="M466" i="5"/>
  <c r="M624" i="5"/>
  <c r="M481" i="5"/>
  <c r="M595" i="5"/>
  <c r="M594" i="5"/>
  <c r="M200" i="5"/>
  <c r="M541" i="5"/>
  <c r="M833" i="5"/>
  <c r="M830" i="5"/>
  <c r="M474" i="5"/>
  <c r="M536" i="5"/>
  <c r="M130" i="5"/>
  <c r="M621" i="5"/>
  <c r="M423" i="5"/>
  <c r="M605" i="5"/>
  <c r="M424" i="5"/>
  <c r="M176" i="5"/>
  <c r="M370" i="5"/>
  <c r="M820" i="5"/>
  <c r="M609" i="5"/>
  <c r="M760" i="5"/>
  <c r="M532" i="5"/>
  <c r="M628" i="5"/>
  <c r="M631" i="5"/>
  <c r="M809" i="5"/>
  <c r="M292" i="5"/>
  <c r="M173" i="5"/>
  <c r="M210" i="5"/>
  <c r="M106" i="5"/>
  <c r="M808" i="5"/>
  <c r="M124" i="5"/>
  <c r="M444" i="5"/>
  <c r="M117" i="5"/>
  <c r="M356" i="5" l="1"/>
  <c r="M703" i="5"/>
  <c r="M737" i="5"/>
  <c r="M324" i="5"/>
  <c r="M171" i="5"/>
  <c r="M603" i="5"/>
  <c r="M83" i="5"/>
  <c r="M121" i="5"/>
  <c r="M38" i="5"/>
  <c r="M85" i="5"/>
  <c r="M821" i="5"/>
  <c r="M87" i="5"/>
  <c r="M19" i="5"/>
  <c r="M544" i="5"/>
  <c r="M736" i="5"/>
  <c r="M657" i="5"/>
  <c r="M443" i="5"/>
  <c r="M323" i="5"/>
  <c r="M100" i="5"/>
  <c r="M154" i="5"/>
  <c r="M155" i="5"/>
  <c r="M258" i="5"/>
  <c r="M119" i="5"/>
  <c r="M668" i="5"/>
  <c r="M854" i="5"/>
  <c r="M18" i="5"/>
  <c r="M660" i="5"/>
  <c r="M602" i="5"/>
  <c r="M352" i="5"/>
  <c r="M120" i="5"/>
  <c r="M851" i="5"/>
  <c r="M28" i="5"/>
  <c r="M86" i="5"/>
  <c r="M259" i="5"/>
  <c r="M139" i="5"/>
  <c r="M555" i="5"/>
  <c r="M144" i="5"/>
  <c r="M132" i="5"/>
  <c r="M69" i="5"/>
  <c r="M70" i="5"/>
  <c r="M850" i="5"/>
  <c r="M127" i="5"/>
  <c r="M77" i="5"/>
  <c r="M143" i="5"/>
  <c r="M663" i="5"/>
  <c r="M140" i="5"/>
  <c r="M179" i="5"/>
  <c r="M398" i="5"/>
  <c r="M88" i="5"/>
  <c r="M202" i="5"/>
  <c r="M62" i="5"/>
  <c r="M427" i="5"/>
  <c r="M399" i="5"/>
  <c r="M468" i="5"/>
  <c r="M76" i="5"/>
  <c r="M750" i="5"/>
  <c r="M430" i="5"/>
  <c r="M587" i="5"/>
  <c r="M735" i="5"/>
  <c r="M368" i="5"/>
  <c r="M635" i="5"/>
  <c r="M251" i="5"/>
  <c r="M250" i="5"/>
  <c r="M75" i="5"/>
  <c r="M43" i="5"/>
  <c r="M585" i="5"/>
  <c r="M248" i="5"/>
  <c r="M504" i="5"/>
  <c r="M470" i="5"/>
  <c r="M751" i="5"/>
  <c r="M571" i="5"/>
  <c r="M500" i="5"/>
  <c r="M270" i="5"/>
  <c r="M245" i="5"/>
  <c r="M522" i="5"/>
  <c r="M262" i="5"/>
  <c r="M583" i="5" l="1"/>
  <c r="M307" i="5"/>
  <c r="M348" i="5"/>
  <c r="M186" i="5"/>
  <c r="M74" i="5"/>
  <c r="M792" i="5"/>
  <c r="M44" i="5"/>
  <c r="M431" i="5"/>
  <c r="M133" i="5"/>
  <c r="M297" i="5"/>
  <c r="M207" i="5"/>
  <c r="M334" i="5"/>
  <c r="M194" i="5"/>
  <c r="M617" i="5"/>
  <c r="M477" i="5"/>
  <c r="M48" i="5"/>
  <c r="M397" i="5"/>
  <c r="M446" i="5"/>
  <c r="M414" i="5"/>
  <c r="M460" i="5"/>
  <c r="M290" i="5"/>
  <c r="M823" i="5"/>
  <c r="M452" i="5"/>
  <c r="M687" i="5"/>
  <c r="M319" i="5"/>
  <c r="M320" i="5"/>
  <c r="M371" i="5"/>
  <c r="M322" i="5"/>
  <c r="M855" i="5"/>
  <c r="M461" i="5"/>
  <c r="M756" i="5"/>
  <c r="M402" i="5"/>
  <c r="M770" i="5"/>
  <c r="M447" i="5"/>
  <c r="M107" i="5"/>
  <c r="M503" i="5"/>
  <c r="M642" i="5"/>
  <c r="M349" i="5"/>
  <c r="M184" i="5"/>
  <c r="M196" i="5"/>
  <c r="M47" i="5"/>
  <c r="M675" i="5"/>
  <c r="M301" i="5"/>
  <c r="M835" i="5"/>
  <c r="M195" i="5"/>
  <c r="M419" i="5"/>
  <c r="M29" i="5"/>
  <c r="M72" i="5"/>
  <c r="M280" i="5"/>
  <c r="M177" i="5"/>
  <c r="M778" i="5"/>
  <c r="M417" i="5"/>
  <c r="M618" i="5"/>
  <c r="M521" i="5"/>
  <c r="M182" i="5"/>
  <c r="M271" i="5"/>
  <c r="M467" i="5"/>
  <c r="M462" i="5"/>
  <c r="M335" i="5"/>
  <c r="M308" i="5"/>
  <c r="M40" i="5"/>
  <c r="M46" i="5"/>
  <c r="M41" i="5"/>
  <c r="M761" i="5"/>
  <c r="M211" i="5"/>
  <c r="M774" i="5"/>
  <c r="M238" i="5" l="1"/>
  <c r="M775" i="5"/>
  <c r="M296" i="5"/>
  <c r="M102" i="5"/>
  <c r="M246" i="5"/>
  <c r="M730" i="5"/>
  <c r="M773" i="5"/>
  <c r="M34" i="5" l="1"/>
  <c r="L1" i="2" l="1"/>
  <c r="K1" i="2"/>
  <c r="J1" i="2"/>
  <c r="I1" i="2"/>
  <c r="H1" i="2"/>
  <c r="G1" i="2"/>
  <c r="F1" i="2"/>
  <c r="E1" i="2"/>
  <c r="D1" i="2"/>
  <c r="L322" i="2"/>
  <c r="G322" i="2"/>
  <c r="K322" i="2"/>
  <c r="J322" i="2"/>
  <c r="I322" i="2"/>
  <c r="H322" i="2"/>
  <c r="F322" i="2"/>
  <c r="E322" i="2"/>
  <c r="L321" i="2"/>
  <c r="G321" i="2"/>
  <c r="K321" i="2"/>
  <c r="J321" i="2"/>
  <c r="I321" i="2"/>
  <c r="H321" i="2"/>
  <c r="F321" i="2"/>
  <c r="E321" i="2"/>
  <c r="L320" i="2"/>
  <c r="G320" i="2"/>
  <c r="K320" i="2"/>
  <c r="J320" i="2"/>
  <c r="I320" i="2"/>
  <c r="H320" i="2"/>
  <c r="F320" i="2"/>
  <c r="E320" i="2"/>
  <c r="L319" i="2"/>
  <c r="G319" i="2"/>
  <c r="K319" i="2"/>
  <c r="J319" i="2"/>
  <c r="I319" i="2"/>
  <c r="H319" i="2"/>
  <c r="F319" i="2"/>
  <c r="E319" i="2"/>
  <c r="L318" i="2"/>
  <c r="G318" i="2"/>
  <c r="K318" i="2"/>
  <c r="J318" i="2"/>
  <c r="I318" i="2"/>
  <c r="H318" i="2"/>
  <c r="F318" i="2"/>
  <c r="E318" i="2"/>
  <c r="L317" i="2"/>
  <c r="G317" i="2"/>
  <c r="K317" i="2"/>
  <c r="J317" i="2"/>
  <c r="I317" i="2"/>
  <c r="H317" i="2"/>
  <c r="F317" i="2"/>
  <c r="E317" i="2"/>
  <c r="L316" i="2"/>
  <c r="G316" i="2"/>
  <c r="K316" i="2"/>
  <c r="J316" i="2"/>
  <c r="I316" i="2"/>
  <c r="H316" i="2"/>
  <c r="F316" i="2"/>
  <c r="E316" i="2"/>
  <c r="L315" i="2"/>
  <c r="G315" i="2"/>
  <c r="K315" i="2"/>
  <c r="J315" i="2"/>
  <c r="I315" i="2"/>
  <c r="H315" i="2"/>
  <c r="F315" i="2"/>
  <c r="E315" i="2"/>
  <c r="L314" i="2"/>
  <c r="G314" i="2"/>
  <c r="K314" i="2"/>
  <c r="J314" i="2"/>
  <c r="I314" i="2"/>
  <c r="H314" i="2"/>
  <c r="F314" i="2"/>
  <c r="E314" i="2"/>
  <c r="L313" i="2"/>
  <c r="G313" i="2"/>
  <c r="K313" i="2"/>
  <c r="J313" i="2"/>
  <c r="I313" i="2"/>
  <c r="H313" i="2"/>
  <c r="F313" i="2"/>
  <c r="E313" i="2"/>
  <c r="L312" i="2"/>
  <c r="G312" i="2"/>
  <c r="K312" i="2"/>
  <c r="J312" i="2"/>
  <c r="I312" i="2"/>
  <c r="H312" i="2"/>
  <c r="F312" i="2"/>
  <c r="E312" i="2"/>
  <c r="L311" i="2"/>
  <c r="G311" i="2"/>
  <c r="K311" i="2"/>
  <c r="J311" i="2"/>
  <c r="I311" i="2"/>
  <c r="H311" i="2"/>
  <c r="F311" i="2"/>
  <c r="E311" i="2"/>
  <c r="L310" i="2"/>
  <c r="G310" i="2"/>
  <c r="K310" i="2"/>
  <c r="J310" i="2"/>
  <c r="I310" i="2"/>
  <c r="H310" i="2"/>
  <c r="F310" i="2"/>
  <c r="E310" i="2"/>
  <c r="L309" i="2"/>
  <c r="G309" i="2"/>
  <c r="K309" i="2"/>
  <c r="J309" i="2"/>
  <c r="I309" i="2"/>
  <c r="H309" i="2"/>
  <c r="F309" i="2"/>
  <c r="E309" i="2"/>
  <c r="L308" i="2"/>
  <c r="G308" i="2"/>
  <c r="K308" i="2"/>
  <c r="J308" i="2"/>
  <c r="I308" i="2"/>
  <c r="H308" i="2"/>
  <c r="F308" i="2"/>
  <c r="E308" i="2"/>
  <c r="L307" i="2"/>
  <c r="G307" i="2"/>
  <c r="K307" i="2"/>
  <c r="J307" i="2"/>
  <c r="I307" i="2"/>
  <c r="H307" i="2"/>
  <c r="F307" i="2"/>
  <c r="E307" i="2"/>
  <c r="L306" i="2"/>
  <c r="G306" i="2"/>
  <c r="K306" i="2"/>
  <c r="J306" i="2"/>
  <c r="I306" i="2"/>
  <c r="H306" i="2"/>
  <c r="F306" i="2"/>
  <c r="E306" i="2"/>
  <c r="L305" i="2"/>
  <c r="G305" i="2"/>
  <c r="K305" i="2"/>
  <c r="J305" i="2"/>
  <c r="I305" i="2"/>
  <c r="H305" i="2"/>
  <c r="F305" i="2"/>
  <c r="E305" i="2"/>
  <c r="L304" i="2"/>
  <c r="G304" i="2"/>
  <c r="K304" i="2"/>
  <c r="J304" i="2"/>
  <c r="I304" i="2"/>
  <c r="H304" i="2"/>
  <c r="F304" i="2"/>
  <c r="E304" i="2"/>
  <c r="L303" i="2"/>
  <c r="G303" i="2"/>
  <c r="K303" i="2"/>
  <c r="J303" i="2"/>
  <c r="I303" i="2"/>
  <c r="H303" i="2"/>
  <c r="F303" i="2"/>
  <c r="E303" i="2"/>
  <c r="L302" i="2"/>
  <c r="G302" i="2"/>
  <c r="K302" i="2"/>
  <c r="J302" i="2"/>
  <c r="I302" i="2"/>
  <c r="H302" i="2"/>
  <c r="F302" i="2"/>
  <c r="E302" i="2"/>
  <c r="L301" i="2"/>
  <c r="G301" i="2"/>
  <c r="K301" i="2"/>
  <c r="J301" i="2"/>
  <c r="I301" i="2"/>
  <c r="H301" i="2"/>
  <c r="F301" i="2"/>
  <c r="E301" i="2"/>
  <c r="L300" i="2"/>
  <c r="G300" i="2"/>
  <c r="K300" i="2"/>
  <c r="J300" i="2"/>
  <c r="I300" i="2"/>
  <c r="H300" i="2"/>
  <c r="F300" i="2"/>
  <c r="E300" i="2"/>
  <c r="L299" i="2"/>
  <c r="G299" i="2"/>
  <c r="K299" i="2"/>
  <c r="J299" i="2"/>
  <c r="I299" i="2"/>
  <c r="H299" i="2"/>
  <c r="F299" i="2"/>
  <c r="E299" i="2"/>
  <c r="L298" i="2"/>
  <c r="G298" i="2"/>
  <c r="K298" i="2"/>
  <c r="J298" i="2"/>
  <c r="I298" i="2"/>
  <c r="H298" i="2"/>
  <c r="F298" i="2"/>
  <c r="E298" i="2"/>
  <c r="L297" i="2"/>
  <c r="G297" i="2"/>
  <c r="K297" i="2"/>
  <c r="J297" i="2"/>
  <c r="I297" i="2"/>
  <c r="H297" i="2"/>
  <c r="F297" i="2"/>
  <c r="E297" i="2"/>
  <c r="L296" i="2"/>
  <c r="G296" i="2"/>
  <c r="K296" i="2"/>
  <c r="J296" i="2"/>
  <c r="I296" i="2"/>
  <c r="H296" i="2"/>
  <c r="F296" i="2"/>
  <c r="E296" i="2"/>
  <c r="L295" i="2"/>
  <c r="G295" i="2"/>
  <c r="K295" i="2"/>
  <c r="J295" i="2"/>
  <c r="I295" i="2"/>
  <c r="H295" i="2"/>
  <c r="F295" i="2"/>
  <c r="E295" i="2"/>
  <c r="L294" i="2"/>
  <c r="G294" i="2"/>
  <c r="K294" i="2"/>
  <c r="J294" i="2"/>
  <c r="I294" i="2"/>
  <c r="H294" i="2"/>
  <c r="F294" i="2"/>
  <c r="E294" i="2"/>
  <c r="L293" i="2"/>
  <c r="G293" i="2"/>
  <c r="K293" i="2"/>
  <c r="J293" i="2"/>
  <c r="I293" i="2"/>
  <c r="H293" i="2"/>
  <c r="F293" i="2"/>
  <c r="E293" i="2"/>
  <c r="L292" i="2"/>
  <c r="G292" i="2"/>
  <c r="K292" i="2"/>
  <c r="J292" i="2"/>
  <c r="I292" i="2"/>
  <c r="H292" i="2"/>
  <c r="F292" i="2"/>
  <c r="E292" i="2"/>
  <c r="L291" i="2"/>
  <c r="G291" i="2"/>
  <c r="K291" i="2"/>
  <c r="J291" i="2"/>
  <c r="I291" i="2"/>
  <c r="H291" i="2"/>
  <c r="F291" i="2"/>
  <c r="E291" i="2"/>
  <c r="L290" i="2"/>
  <c r="G290" i="2"/>
  <c r="K290" i="2"/>
  <c r="J290" i="2"/>
  <c r="I290" i="2"/>
  <c r="H290" i="2"/>
  <c r="F290" i="2"/>
  <c r="E290" i="2"/>
  <c r="L289" i="2"/>
  <c r="G289" i="2"/>
  <c r="K289" i="2"/>
  <c r="J289" i="2"/>
  <c r="I289" i="2"/>
  <c r="H289" i="2"/>
  <c r="F289" i="2"/>
  <c r="E289" i="2"/>
  <c r="L288" i="2"/>
  <c r="G288" i="2"/>
  <c r="K288" i="2"/>
  <c r="J288" i="2"/>
  <c r="I288" i="2"/>
  <c r="H288" i="2"/>
  <c r="F288" i="2"/>
  <c r="E288" i="2"/>
  <c r="L287" i="2"/>
  <c r="G287" i="2"/>
  <c r="K287" i="2"/>
  <c r="J287" i="2"/>
  <c r="I287" i="2"/>
  <c r="H287" i="2"/>
  <c r="F287" i="2"/>
  <c r="E287" i="2"/>
  <c r="L286" i="2"/>
  <c r="G286" i="2"/>
  <c r="K286" i="2"/>
  <c r="J286" i="2"/>
  <c r="I286" i="2"/>
  <c r="H286" i="2"/>
  <c r="F286" i="2"/>
  <c r="E286" i="2"/>
  <c r="L285" i="2"/>
  <c r="G285" i="2"/>
  <c r="K285" i="2"/>
  <c r="J285" i="2"/>
  <c r="I285" i="2"/>
  <c r="H285" i="2"/>
  <c r="F285" i="2"/>
  <c r="E285" i="2"/>
  <c r="L284" i="2"/>
  <c r="G284" i="2"/>
  <c r="K284" i="2"/>
  <c r="J284" i="2"/>
  <c r="I284" i="2"/>
  <c r="H284" i="2"/>
  <c r="F284" i="2"/>
  <c r="E284" i="2"/>
  <c r="L283" i="2"/>
  <c r="G283" i="2"/>
  <c r="K283" i="2"/>
  <c r="J283" i="2"/>
  <c r="I283" i="2"/>
  <c r="H283" i="2"/>
  <c r="F283" i="2"/>
  <c r="E283" i="2"/>
  <c r="L282" i="2"/>
  <c r="G282" i="2"/>
  <c r="K282" i="2"/>
  <c r="J282" i="2"/>
  <c r="I282" i="2"/>
  <c r="H282" i="2"/>
  <c r="F282" i="2"/>
  <c r="E282" i="2"/>
  <c r="L281" i="2"/>
  <c r="G281" i="2"/>
  <c r="K281" i="2"/>
  <c r="J281" i="2"/>
  <c r="I281" i="2"/>
  <c r="H281" i="2"/>
  <c r="F281" i="2"/>
  <c r="E281" i="2"/>
  <c r="L280" i="2"/>
  <c r="G280" i="2"/>
  <c r="K280" i="2"/>
  <c r="J280" i="2"/>
  <c r="I280" i="2"/>
  <c r="H280" i="2"/>
  <c r="F280" i="2"/>
  <c r="E280" i="2"/>
  <c r="L279" i="2"/>
  <c r="G279" i="2"/>
  <c r="K279" i="2"/>
  <c r="J279" i="2"/>
  <c r="I279" i="2"/>
  <c r="H279" i="2"/>
  <c r="F279" i="2"/>
  <c r="E279" i="2"/>
  <c r="L278" i="2"/>
  <c r="G278" i="2"/>
  <c r="K278" i="2"/>
  <c r="J278" i="2"/>
  <c r="I278" i="2"/>
  <c r="H278" i="2"/>
  <c r="F278" i="2"/>
  <c r="E278" i="2"/>
  <c r="L277" i="2"/>
  <c r="G277" i="2"/>
  <c r="K277" i="2"/>
  <c r="J277" i="2"/>
  <c r="I277" i="2"/>
  <c r="H277" i="2"/>
  <c r="F277" i="2"/>
  <c r="E277" i="2"/>
  <c r="L276" i="2"/>
  <c r="G276" i="2"/>
  <c r="K276" i="2"/>
  <c r="J276" i="2"/>
  <c r="I276" i="2"/>
  <c r="H276" i="2"/>
  <c r="F276" i="2"/>
  <c r="E276" i="2"/>
  <c r="L275" i="2"/>
  <c r="G275" i="2"/>
  <c r="K275" i="2"/>
  <c r="J275" i="2"/>
  <c r="I275" i="2"/>
  <c r="H275" i="2"/>
  <c r="F275" i="2"/>
  <c r="E275" i="2"/>
  <c r="L274" i="2"/>
  <c r="G274" i="2"/>
  <c r="K274" i="2"/>
  <c r="J274" i="2"/>
  <c r="I274" i="2"/>
  <c r="H274" i="2"/>
  <c r="F274" i="2"/>
  <c r="E274" i="2"/>
  <c r="L273" i="2"/>
  <c r="G273" i="2"/>
  <c r="K273" i="2"/>
  <c r="J273" i="2"/>
  <c r="I273" i="2"/>
  <c r="H273" i="2"/>
  <c r="F273" i="2"/>
  <c r="E273" i="2"/>
  <c r="L272" i="2"/>
  <c r="G272" i="2"/>
  <c r="K272" i="2"/>
  <c r="J272" i="2"/>
  <c r="I272" i="2"/>
  <c r="H272" i="2"/>
  <c r="F272" i="2"/>
  <c r="E272" i="2"/>
  <c r="L271" i="2"/>
  <c r="G271" i="2"/>
  <c r="K271" i="2"/>
  <c r="J271" i="2"/>
  <c r="I271" i="2"/>
  <c r="H271" i="2"/>
  <c r="F271" i="2"/>
  <c r="E271" i="2"/>
  <c r="L270" i="2"/>
  <c r="G270" i="2"/>
  <c r="K270" i="2"/>
  <c r="J270" i="2"/>
  <c r="I270" i="2"/>
  <c r="H270" i="2"/>
  <c r="F270" i="2"/>
  <c r="E270" i="2"/>
  <c r="L269" i="2"/>
  <c r="G269" i="2"/>
  <c r="K269" i="2"/>
  <c r="J269" i="2"/>
  <c r="I269" i="2"/>
  <c r="H269" i="2"/>
  <c r="F269" i="2"/>
  <c r="E269" i="2"/>
  <c r="L268" i="2"/>
  <c r="G268" i="2"/>
  <c r="K268" i="2"/>
  <c r="J268" i="2"/>
  <c r="I268" i="2"/>
  <c r="H268" i="2"/>
  <c r="F268" i="2"/>
  <c r="E268" i="2"/>
  <c r="L267" i="2"/>
  <c r="G267" i="2"/>
  <c r="K267" i="2"/>
  <c r="J267" i="2"/>
  <c r="I267" i="2"/>
  <c r="H267" i="2"/>
  <c r="F267" i="2"/>
  <c r="E267" i="2"/>
  <c r="L266" i="2"/>
  <c r="G266" i="2"/>
  <c r="K266" i="2"/>
  <c r="J266" i="2"/>
  <c r="I266" i="2"/>
  <c r="H266" i="2"/>
  <c r="F266" i="2"/>
  <c r="E266" i="2"/>
  <c r="L265" i="2"/>
  <c r="G265" i="2"/>
  <c r="K265" i="2"/>
  <c r="J265" i="2"/>
  <c r="I265" i="2"/>
  <c r="H265" i="2"/>
  <c r="F265" i="2"/>
  <c r="E265" i="2"/>
  <c r="L264" i="2"/>
  <c r="G264" i="2"/>
  <c r="K264" i="2"/>
  <c r="J264" i="2"/>
  <c r="I264" i="2"/>
  <c r="H264" i="2"/>
  <c r="F264" i="2"/>
  <c r="E264" i="2"/>
  <c r="L263" i="2"/>
  <c r="G263" i="2"/>
  <c r="K263" i="2"/>
  <c r="J263" i="2"/>
  <c r="I263" i="2"/>
  <c r="H263" i="2"/>
  <c r="F263" i="2"/>
  <c r="E263" i="2"/>
  <c r="L262" i="2"/>
  <c r="G262" i="2"/>
  <c r="K262" i="2"/>
  <c r="J262" i="2"/>
  <c r="I262" i="2"/>
  <c r="H262" i="2"/>
  <c r="F262" i="2"/>
  <c r="E262" i="2"/>
  <c r="L261" i="2"/>
  <c r="G261" i="2"/>
  <c r="K261" i="2"/>
  <c r="J261" i="2"/>
  <c r="I261" i="2"/>
  <c r="H261" i="2"/>
  <c r="F261" i="2"/>
  <c r="E261" i="2"/>
  <c r="L260" i="2"/>
  <c r="G260" i="2"/>
  <c r="K260" i="2"/>
  <c r="J260" i="2"/>
  <c r="I260" i="2"/>
  <c r="H260" i="2"/>
  <c r="F260" i="2"/>
  <c r="E260" i="2"/>
  <c r="L259" i="2"/>
  <c r="G259" i="2"/>
  <c r="K259" i="2"/>
  <c r="J259" i="2"/>
  <c r="I259" i="2"/>
  <c r="H259" i="2"/>
  <c r="F259" i="2"/>
  <c r="E259" i="2"/>
  <c r="L258" i="2"/>
  <c r="G258" i="2"/>
  <c r="K258" i="2"/>
  <c r="J258" i="2"/>
  <c r="I258" i="2"/>
  <c r="H258" i="2"/>
  <c r="F258" i="2"/>
  <c r="E258" i="2"/>
  <c r="L257" i="2"/>
  <c r="G257" i="2"/>
  <c r="K257" i="2"/>
  <c r="J257" i="2"/>
  <c r="I257" i="2"/>
  <c r="H257" i="2"/>
  <c r="F257" i="2"/>
  <c r="E257" i="2"/>
  <c r="L256" i="2"/>
  <c r="G256" i="2"/>
  <c r="K256" i="2"/>
  <c r="J256" i="2"/>
  <c r="I256" i="2"/>
  <c r="H256" i="2"/>
  <c r="F256" i="2"/>
  <c r="E256" i="2"/>
  <c r="L255" i="2"/>
  <c r="G255" i="2"/>
  <c r="K255" i="2"/>
  <c r="J255" i="2"/>
  <c r="I255" i="2"/>
  <c r="H255" i="2"/>
  <c r="F255" i="2"/>
  <c r="E255" i="2"/>
  <c r="L254" i="2"/>
  <c r="G254" i="2"/>
  <c r="K254" i="2"/>
  <c r="J254" i="2"/>
  <c r="I254" i="2"/>
  <c r="H254" i="2"/>
  <c r="F254" i="2"/>
  <c r="E254" i="2"/>
  <c r="L253" i="2"/>
  <c r="G253" i="2"/>
  <c r="K253" i="2"/>
  <c r="J253" i="2"/>
  <c r="I253" i="2"/>
  <c r="H253" i="2"/>
  <c r="F253" i="2"/>
  <c r="E253" i="2"/>
  <c r="L252" i="2"/>
  <c r="G252" i="2"/>
  <c r="K252" i="2"/>
  <c r="J252" i="2"/>
  <c r="I252" i="2"/>
  <c r="H252" i="2"/>
  <c r="F252" i="2"/>
  <c r="E252" i="2"/>
  <c r="L251" i="2"/>
  <c r="G251" i="2"/>
  <c r="K251" i="2"/>
  <c r="J251" i="2"/>
  <c r="I251" i="2"/>
  <c r="H251" i="2"/>
  <c r="F251" i="2"/>
  <c r="E251" i="2"/>
  <c r="L250" i="2"/>
  <c r="G250" i="2"/>
  <c r="K250" i="2"/>
  <c r="J250" i="2"/>
  <c r="I250" i="2"/>
  <c r="H250" i="2"/>
  <c r="F250" i="2"/>
  <c r="E250" i="2"/>
  <c r="L249" i="2"/>
  <c r="G249" i="2"/>
  <c r="K249" i="2"/>
  <c r="J249" i="2"/>
  <c r="I249" i="2"/>
  <c r="H249" i="2"/>
  <c r="F249" i="2"/>
  <c r="E249" i="2"/>
  <c r="L248" i="2"/>
  <c r="G248" i="2"/>
  <c r="K248" i="2"/>
  <c r="J248" i="2"/>
  <c r="I248" i="2"/>
  <c r="H248" i="2"/>
  <c r="F248" i="2"/>
  <c r="E248" i="2"/>
  <c r="L247" i="2"/>
  <c r="G247" i="2"/>
  <c r="K247" i="2"/>
  <c r="J247" i="2"/>
  <c r="I247" i="2"/>
  <c r="H247" i="2"/>
  <c r="F247" i="2"/>
  <c r="E247" i="2"/>
  <c r="L246" i="2"/>
  <c r="G246" i="2"/>
  <c r="K246" i="2"/>
  <c r="J246" i="2"/>
  <c r="I246" i="2"/>
  <c r="H246" i="2"/>
  <c r="F246" i="2"/>
  <c r="E246" i="2"/>
  <c r="L245" i="2"/>
  <c r="G245" i="2"/>
  <c r="K245" i="2"/>
  <c r="J245" i="2"/>
  <c r="I245" i="2"/>
  <c r="H245" i="2"/>
  <c r="F245" i="2"/>
  <c r="E245" i="2"/>
  <c r="L244" i="2"/>
  <c r="G244" i="2"/>
  <c r="K244" i="2"/>
  <c r="J244" i="2"/>
  <c r="I244" i="2"/>
  <c r="H244" i="2"/>
  <c r="F244" i="2"/>
  <c r="E244" i="2"/>
  <c r="L243" i="2"/>
  <c r="G243" i="2"/>
  <c r="K243" i="2"/>
  <c r="J243" i="2"/>
  <c r="I243" i="2"/>
  <c r="H243" i="2"/>
  <c r="F243" i="2"/>
  <c r="E243" i="2"/>
  <c r="L242" i="2"/>
  <c r="G242" i="2"/>
  <c r="K242" i="2"/>
  <c r="J242" i="2"/>
  <c r="I242" i="2"/>
  <c r="H242" i="2"/>
  <c r="F242" i="2"/>
  <c r="E242" i="2"/>
  <c r="L241" i="2"/>
  <c r="G241" i="2"/>
  <c r="K241" i="2"/>
  <c r="J241" i="2"/>
  <c r="I241" i="2"/>
  <c r="H241" i="2"/>
  <c r="F241" i="2"/>
  <c r="E241" i="2"/>
  <c r="L240" i="2"/>
  <c r="G240" i="2"/>
  <c r="K240" i="2"/>
  <c r="J240" i="2"/>
  <c r="I240" i="2"/>
  <c r="H240" i="2"/>
  <c r="F240" i="2"/>
  <c r="E240" i="2"/>
  <c r="L239" i="2"/>
  <c r="G239" i="2"/>
  <c r="K239" i="2"/>
  <c r="J239" i="2"/>
  <c r="I239" i="2"/>
  <c r="H239" i="2"/>
  <c r="F239" i="2"/>
  <c r="E239" i="2"/>
  <c r="L238" i="2"/>
  <c r="G238" i="2"/>
  <c r="K238" i="2"/>
  <c r="J238" i="2"/>
  <c r="I238" i="2"/>
  <c r="H238" i="2"/>
  <c r="F238" i="2"/>
  <c r="E238" i="2"/>
  <c r="L237" i="2"/>
  <c r="G237" i="2"/>
  <c r="K237" i="2"/>
  <c r="J237" i="2"/>
  <c r="I237" i="2"/>
  <c r="H237" i="2"/>
  <c r="F237" i="2"/>
  <c r="E237" i="2"/>
  <c r="L236" i="2"/>
  <c r="G236" i="2"/>
  <c r="K236" i="2"/>
  <c r="J236" i="2"/>
  <c r="I236" i="2"/>
  <c r="H236" i="2"/>
  <c r="F236" i="2"/>
  <c r="E236" i="2"/>
  <c r="L235" i="2"/>
  <c r="G235" i="2"/>
  <c r="K235" i="2"/>
  <c r="J235" i="2"/>
  <c r="I235" i="2"/>
  <c r="H235" i="2"/>
  <c r="F235" i="2"/>
  <c r="E235" i="2"/>
  <c r="L234" i="2"/>
  <c r="G234" i="2"/>
  <c r="K234" i="2"/>
  <c r="J234" i="2"/>
  <c r="I234" i="2"/>
  <c r="H234" i="2"/>
  <c r="F234" i="2"/>
  <c r="E234" i="2"/>
  <c r="L233" i="2"/>
  <c r="G233" i="2"/>
  <c r="K233" i="2"/>
  <c r="J233" i="2"/>
  <c r="I233" i="2"/>
  <c r="H233" i="2"/>
  <c r="F233" i="2"/>
  <c r="E233" i="2"/>
  <c r="L232" i="2"/>
  <c r="G232" i="2"/>
  <c r="K232" i="2"/>
  <c r="J232" i="2"/>
  <c r="I232" i="2"/>
  <c r="H232" i="2"/>
  <c r="F232" i="2"/>
  <c r="E232" i="2"/>
  <c r="L231" i="2"/>
  <c r="G231" i="2"/>
  <c r="K231" i="2"/>
  <c r="J231" i="2"/>
  <c r="I231" i="2"/>
  <c r="H231" i="2"/>
  <c r="F231" i="2"/>
  <c r="E231" i="2"/>
  <c r="L230" i="2"/>
  <c r="G230" i="2"/>
  <c r="K230" i="2"/>
  <c r="J230" i="2"/>
  <c r="I230" i="2"/>
  <c r="H230" i="2"/>
  <c r="F230" i="2"/>
  <c r="E230" i="2"/>
  <c r="L229" i="2"/>
  <c r="G229" i="2"/>
  <c r="K229" i="2"/>
  <c r="J229" i="2"/>
  <c r="I229" i="2"/>
  <c r="H229" i="2"/>
  <c r="F229" i="2"/>
  <c r="E229" i="2"/>
  <c r="L228" i="2"/>
  <c r="G228" i="2"/>
  <c r="K228" i="2"/>
  <c r="J228" i="2"/>
  <c r="I228" i="2"/>
  <c r="H228" i="2"/>
  <c r="F228" i="2"/>
  <c r="E228" i="2"/>
  <c r="L227" i="2"/>
  <c r="G227" i="2"/>
  <c r="K227" i="2"/>
  <c r="J227" i="2"/>
  <c r="I227" i="2"/>
  <c r="H227" i="2"/>
  <c r="F227" i="2"/>
  <c r="E227" i="2"/>
  <c r="L226" i="2"/>
  <c r="G226" i="2"/>
  <c r="K226" i="2"/>
  <c r="J226" i="2"/>
  <c r="I226" i="2"/>
  <c r="H226" i="2"/>
  <c r="F226" i="2"/>
  <c r="E226" i="2"/>
  <c r="L225" i="2"/>
  <c r="G225" i="2"/>
  <c r="K225" i="2"/>
  <c r="J225" i="2"/>
  <c r="I225" i="2"/>
  <c r="H225" i="2"/>
  <c r="F225" i="2"/>
  <c r="E225" i="2"/>
  <c r="L224" i="2"/>
  <c r="G224" i="2"/>
  <c r="K224" i="2"/>
  <c r="J224" i="2"/>
  <c r="I224" i="2"/>
  <c r="H224" i="2"/>
  <c r="F224" i="2"/>
  <c r="E224" i="2"/>
  <c r="L223" i="2"/>
  <c r="G223" i="2"/>
  <c r="K223" i="2"/>
  <c r="J223" i="2"/>
  <c r="I223" i="2"/>
  <c r="H223" i="2"/>
  <c r="F223" i="2"/>
  <c r="E223" i="2"/>
  <c r="L222" i="2"/>
  <c r="G222" i="2"/>
  <c r="K222" i="2"/>
  <c r="J222" i="2"/>
  <c r="I222" i="2"/>
  <c r="H222" i="2"/>
  <c r="F222" i="2"/>
  <c r="E222" i="2"/>
  <c r="L221" i="2"/>
  <c r="G221" i="2"/>
  <c r="K221" i="2"/>
  <c r="J221" i="2"/>
  <c r="I221" i="2"/>
  <c r="H221" i="2"/>
  <c r="F221" i="2"/>
  <c r="E221" i="2"/>
  <c r="L220" i="2"/>
  <c r="G220" i="2"/>
  <c r="K220" i="2"/>
  <c r="J220" i="2"/>
  <c r="I220" i="2"/>
  <c r="H220" i="2"/>
  <c r="F220" i="2"/>
  <c r="E220" i="2"/>
  <c r="L219" i="2"/>
  <c r="G219" i="2"/>
  <c r="K219" i="2"/>
  <c r="J219" i="2"/>
  <c r="I219" i="2"/>
  <c r="H219" i="2"/>
  <c r="F219" i="2"/>
  <c r="E219" i="2"/>
  <c r="L218" i="2"/>
  <c r="G218" i="2"/>
  <c r="K218" i="2"/>
  <c r="J218" i="2"/>
  <c r="I218" i="2"/>
  <c r="H218" i="2"/>
  <c r="F218" i="2"/>
  <c r="E218" i="2"/>
  <c r="L217" i="2"/>
  <c r="G217" i="2"/>
  <c r="K217" i="2"/>
  <c r="J217" i="2"/>
  <c r="I217" i="2"/>
  <c r="H217" i="2"/>
  <c r="F217" i="2"/>
  <c r="E217" i="2"/>
  <c r="L216" i="2"/>
  <c r="G216" i="2"/>
  <c r="K216" i="2"/>
  <c r="J216" i="2"/>
  <c r="I216" i="2"/>
  <c r="H216" i="2"/>
  <c r="F216" i="2"/>
  <c r="E216" i="2"/>
  <c r="L215" i="2"/>
  <c r="G215" i="2"/>
  <c r="K215" i="2"/>
  <c r="J215" i="2"/>
  <c r="I215" i="2"/>
  <c r="H215" i="2"/>
  <c r="F215" i="2"/>
  <c r="E215" i="2"/>
  <c r="L214" i="2"/>
  <c r="G214" i="2"/>
  <c r="K214" i="2"/>
  <c r="J214" i="2"/>
  <c r="I214" i="2"/>
  <c r="H214" i="2"/>
  <c r="F214" i="2"/>
  <c r="E214" i="2"/>
  <c r="L213" i="2"/>
  <c r="G213" i="2"/>
  <c r="K213" i="2"/>
  <c r="J213" i="2"/>
  <c r="I213" i="2"/>
  <c r="H213" i="2"/>
  <c r="F213" i="2"/>
  <c r="E213" i="2"/>
  <c r="L212" i="2"/>
  <c r="G212" i="2"/>
  <c r="K212" i="2"/>
  <c r="J212" i="2"/>
  <c r="I212" i="2"/>
  <c r="H212" i="2"/>
  <c r="F212" i="2"/>
  <c r="E212" i="2"/>
  <c r="L211" i="2"/>
  <c r="G211" i="2"/>
  <c r="K211" i="2"/>
  <c r="J211" i="2"/>
  <c r="I211" i="2"/>
  <c r="H211" i="2"/>
  <c r="F211" i="2"/>
  <c r="E211" i="2"/>
  <c r="L210" i="2"/>
  <c r="G210" i="2"/>
  <c r="K210" i="2"/>
  <c r="J210" i="2"/>
  <c r="I210" i="2"/>
  <c r="H210" i="2"/>
  <c r="F210" i="2"/>
  <c r="E210" i="2"/>
  <c r="L209" i="2"/>
  <c r="G209" i="2"/>
  <c r="K209" i="2"/>
  <c r="J209" i="2"/>
  <c r="I209" i="2"/>
  <c r="H209" i="2"/>
  <c r="F209" i="2"/>
  <c r="E209" i="2"/>
  <c r="L208" i="2"/>
  <c r="G208" i="2"/>
  <c r="K208" i="2"/>
  <c r="J208" i="2"/>
  <c r="I208" i="2"/>
  <c r="H208" i="2"/>
  <c r="F208" i="2"/>
  <c r="E208" i="2"/>
  <c r="L207" i="2"/>
  <c r="G207" i="2"/>
  <c r="K207" i="2"/>
  <c r="J207" i="2"/>
  <c r="I207" i="2"/>
  <c r="H207" i="2"/>
  <c r="F207" i="2"/>
  <c r="E207" i="2"/>
  <c r="L206" i="2"/>
  <c r="G206" i="2"/>
  <c r="K206" i="2"/>
  <c r="J206" i="2"/>
  <c r="I206" i="2"/>
  <c r="H206" i="2"/>
  <c r="F206" i="2"/>
  <c r="E206" i="2"/>
  <c r="L205" i="2"/>
  <c r="G205" i="2"/>
  <c r="K205" i="2"/>
  <c r="J205" i="2"/>
  <c r="I205" i="2"/>
  <c r="H205" i="2"/>
  <c r="F205" i="2"/>
  <c r="E205" i="2"/>
  <c r="L204" i="2"/>
  <c r="G204" i="2"/>
  <c r="K204" i="2"/>
  <c r="J204" i="2"/>
  <c r="I204" i="2"/>
  <c r="H204" i="2"/>
  <c r="F204" i="2"/>
  <c r="E204" i="2"/>
  <c r="L203" i="2"/>
  <c r="G203" i="2"/>
  <c r="K203" i="2"/>
  <c r="J203" i="2"/>
  <c r="I203" i="2"/>
  <c r="H203" i="2"/>
  <c r="F203" i="2"/>
  <c r="E203" i="2"/>
  <c r="L202" i="2"/>
  <c r="G202" i="2"/>
  <c r="K202" i="2"/>
  <c r="J202" i="2"/>
  <c r="I202" i="2"/>
  <c r="H202" i="2"/>
  <c r="F202" i="2"/>
  <c r="E202" i="2"/>
  <c r="L201" i="2"/>
  <c r="G201" i="2"/>
  <c r="K201" i="2"/>
  <c r="J201" i="2"/>
  <c r="I201" i="2"/>
  <c r="H201" i="2"/>
  <c r="F201" i="2"/>
  <c r="E201" i="2"/>
  <c r="L200" i="2"/>
  <c r="G200" i="2"/>
  <c r="K200" i="2"/>
  <c r="J200" i="2"/>
  <c r="I200" i="2"/>
  <c r="H200" i="2"/>
  <c r="F200" i="2"/>
  <c r="E200" i="2"/>
  <c r="L199" i="2"/>
  <c r="G199" i="2"/>
  <c r="K199" i="2"/>
  <c r="J199" i="2"/>
  <c r="I199" i="2"/>
  <c r="H199" i="2"/>
  <c r="F199" i="2"/>
  <c r="E199" i="2"/>
  <c r="L198" i="2"/>
  <c r="G198" i="2"/>
  <c r="K198" i="2"/>
  <c r="J198" i="2"/>
  <c r="I198" i="2"/>
  <c r="H198" i="2"/>
  <c r="F198" i="2"/>
  <c r="E198" i="2"/>
  <c r="L197" i="2"/>
  <c r="G197" i="2"/>
  <c r="K197" i="2"/>
  <c r="J197" i="2"/>
  <c r="I197" i="2"/>
  <c r="H197" i="2"/>
  <c r="F197" i="2"/>
  <c r="E197" i="2"/>
  <c r="L196" i="2"/>
  <c r="G196" i="2"/>
  <c r="K196" i="2"/>
  <c r="J196" i="2"/>
  <c r="I196" i="2"/>
  <c r="H196" i="2"/>
  <c r="F196" i="2"/>
  <c r="E196" i="2"/>
  <c r="L195" i="2"/>
  <c r="G195" i="2"/>
  <c r="K195" i="2"/>
  <c r="J195" i="2"/>
  <c r="I195" i="2"/>
  <c r="H195" i="2"/>
  <c r="F195" i="2"/>
  <c r="E195" i="2"/>
  <c r="L194" i="2"/>
  <c r="G194" i="2"/>
  <c r="K194" i="2"/>
  <c r="J194" i="2"/>
  <c r="I194" i="2"/>
  <c r="H194" i="2"/>
  <c r="F194" i="2"/>
  <c r="E194" i="2"/>
  <c r="L193" i="2"/>
  <c r="G193" i="2"/>
  <c r="K193" i="2"/>
  <c r="J193" i="2"/>
  <c r="I193" i="2"/>
  <c r="H193" i="2"/>
  <c r="F193" i="2"/>
  <c r="E193" i="2"/>
  <c r="L192" i="2"/>
  <c r="G192" i="2"/>
  <c r="K192" i="2"/>
  <c r="J192" i="2"/>
  <c r="I192" i="2"/>
  <c r="H192" i="2"/>
  <c r="F192" i="2"/>
  <c r="E192" i="2"/>
  <c r="L191" i="2"/>
  <c r="G191" i="2"/>
  <c r="K191" i="2"/>
  <c r="J191" i="2"/>
  <c r="I191" i="2"/>
  <c r="H191" i="2"/>
  <c r="F191" i="2"/>
  <c r="E191" i="2"/>
  <c r="L190" i="2"/>
  <c r="G190" i="2"/>
  <c r="K190" i="2"/>
  <c r="J190" i="2"/>
  <c r="I190" i="2"/>
  <c r="H190" i="2"/>
  <c r="F190" i="2"/>
  <c r="E190" i="2"/>
  <c r="L189" i="2"/>
  <c r="G189" i="2"/>
  <c r="K189" i="2"/>
  <c r="J189" i="2"/>
  <c r="I189" i="2"/>
  <c r="H189" i="2"/>
  <c r="F189" i="2"/>
  <c r="E189" i="2"/>
  <c r="L188" i="2"/>
  <c r="G188" i="2"/>
  <c r="K188" i="2"/>
  <c r="J188" i="2"/>
  <c r="I188" i="2"/>
  <c r="H188" i="2"/>
  <c r="F188" i="2"/>
  <c r="E188" i="2"/>
  <c r="L187" i="2"/>
  <c r="G187" i="2"/>
  <c r="K187" i="2"/>
  <c r="J187" i="2"/>
  <c r="I187" i="2"/>
  <c r="H187" i="2"/>
  <c r="F187" i="2"/>
  <c r="E187" i="2"/>
  <c r="L186" i="2"/>
  <c r="G186" i="2"/>
  <c r="K186" i="2"/>
  <c r="J186" i="2"/>
  <c r="I186" i="2"/>
  <c r="H186" i="2"/>
  <c r="F186" i="2"/>
  <c r="E186" i="2"/>
  <c r="L185" i="2"/>
  <c r="G185" i="2"/>
  <c r="K185" i="2"/>
  <c r="J185" i="2"/>
  <c r="I185" i="2"/>
  <c r="H185" i="2"/>
  <c r="F185" i="2"/>
  <c r="E185" i="2"/>
  <c r="L184" i="2"/>
  <c r="G184" i="2"/>
  <c r="K184" i="2"/>
  <c r="J184" i="2"/>
  <c r="I184" i="2"/>
  <c r="H184" i="2"/>
  <c r="F184" i="2"/>
  <c r="E184" i="2"/>
  <c r="L183" i="2"/>
  <c r="G183" i="2"/>
  <c r="K183" i="2"/>
  <c r="J183" i="2"/>
  <c r="I183" i="2"/>
  <c r="H183" i="2"/>
  <c r="F183" i="2"/>
  <c r="E183" i="2"/>
  <c r="L182" i="2"/>
  <c r="G182" i="2"/>
  <c r="K182" i="2"/>
  <c r="J182" i="2"/>
  <c r="I182" i="2"/>
  <c r="H182" i="2"/>
  <c r="F182" i="2"/>
  <c r="E182" i="2"/>
  <c r="L181" i="2"/>
  <c r="G181" i="2"/>
  <c r="K181" i="2"/>
  <c r="J181" i="2"/>
  <c r="I181" i="2"/>
  <c r="H181" i="2"/>
  <c r="F181" i="2"/>
  <c r="E181" i="2"/>
  <c r="L180" i="2"/>
  <c r="G180" i="2"/>
  <c r="K180" i="2"/>
  <c r="J180" i="2"/>
  <c r="I180" i="2"/>
  <c r="H180" i="2"/>
  <c r="F180" i="2"/>
  <c r="E180" i="2"/>
  <c r="L179" i="2"/>
  <c r="G179" i="2"/>
  <c r="K179" i="2"/>
  <c r="J179" i="2"/>
  <c r="I179" i="2"/>
  <c r="H179" i="2"/>
  <c r="F179" i="2"/>
  <c r="E179" i="2"/>
  <c r="L178" i="2"/>
  <c r="G178" i="2"/>
  <c r="K178" i="2"/>
  <c r="J178" i="2"/>
  <c r="I178" i="2"/>
  <c r="H178" i="2"/>
  <c r="F178" i="2"/>
  <c r="E178" i="2"/>
  <c r="L177" i="2"/>
  <c r="G177" i="2"/>
  <c r="K177" i="2"/>
  <c r="J177" i="2"/>
  <c r="I177" i="2"/>
  <c r="H177" i="2"/>
  <c r="F177" i="2"/>
  <c r="E177" i="2"/>
  <c r="L176" i="2"/>
  <c r="G176" i="2"/>
  <c r="K176" i="2"/>
  <c r="J176" i="2"/>
  <c r="I176" i="2"/>
  <c r="H176" i="2"/>
  <c r="F176" i="2"/>
  <c r="E176" i="2"/>
  <c r="L175" i="2"/>
  <c r="G175" i="2"/>
  <c r="K175" i="2"/>
  <c r="J175" i="2"/>
  <c r="I175" i="2"/>
  <c r="H175" i="2"/>
  <c r="F175" i="2"/>
  <c r="E175" i="2"/>
  <c r="L174" i="2"/>
  <c r="G174" i="2"/>
  <c r="K174" i="2"/>
  <c r="J174" i="2"/>
  <c r="I174" i="2"/>
  <c r="H174" i="2"/>
  <c r="F174" i="2"/>
  <c r="E174" i="2"/>
  <c r="L173" i="2"/>
  <c r="G173" i="2"/>
  <c r="K173" i="2"/>
  <c r="J173" i="2"/>
  <c r="I173" i="2"/>
  <c r="H173" i="2"/>
  <c r="F173" i="2"/>
  <c r="E173" i="2"/>
  <c r="L172" i="2"/>
  <c r="G172" i="2"/>
  <c r="K172" i="2"/>
  <c r="J172" i="2"/>
  <c r="I172" i="2"/>
  <c r="H172" i="2"/>
  <c r="F172" i="2"/>
  <c r="E172" i="2"/>
  <c r="L171" i="2"/>
  <c r="G171" i="2"/>
  <c r="K171" i="2"/>
  <c r="J171" i="2"/>
  <c r="I171" i="2"/>
  <c r="H171" i="2"/>
  <c r="F171" i="2"/>
  <c r="E171" i="2"/>
  <c r="L170" i="2"/>
  <c r="G170" i="2"/>
  <c r="K170" i="2"/>
  <c r="J170" i="2"/>
  <c r="I170" i="2"/>
  <c r="H170" i="2"/>
  <c r="F170" i="2"/>
  <c r="E170" i="2"/>
  <c r="L169" i="2"/>
  <c r="G169" i="2"/>
  <c r="K169" i="2"/>
  <c r="J169" i="2"/>
  <c r="I169" i="2"/>
  <c r="H169" i="2"/>
  <c r="F169" i="2"/>
  <c r="E169" i="2"/>
  <c r="L168" i="2"/>
  <c r="G168" i="2"/>
  <c r="K168" i="2"/>
  <c r="J168" i="2"/>
  <c r="I168" i="2"/>
  <c r="H168" i="2"/>
  <c r="F168" i="2"/>
  <c r="E168" i="2"/>
  <c r="L167" i="2"/>
  <c r="G167" i="2"/>
  <c r="K167" i="2"/>
  <c r="J167" i="2"/>
  <c r="I167" i="2"/>
  <c r="H167" i="2"/>
  <c r="F167" i="2"/>
  <c r="E167" i="2"/>
  <c r="L166" i="2"/>
  <c r="G166" i="2"/>
  <c r="K166" i="2"/>
  <c r="J166" i="2"/>
  <c r="I166" i="2"/>
  <c r="H166" i="2"/>
  <c r="F166" i="2"/>
  <c r="E166" i="2"/>
  <c r="L165" i="2"/>
  <c r="G165" i="2"/>
  <c r="K165" i="2"/>
  <c r="J165" i="2"/>
  <c r="I165" i="2"/>
  <c r="H165" i="2"/>
  <c r="F165" i="2"/>
  <c r="E165" i="2"/>
  <c r="L164" i="2"/>
  <c r="G164" i="2"/>
  <c r="K164" i="2"/>
  <c r="J164" i="2"/>
  <c r="I164" i="2"/>
  <c r="H164" i="2"/>
  <c r="F164" i="2"/>
  <c r="E164" i="2"/>
  <c r="L163" i="2"/>
  <c r="G163" i="2"/>
  <c r="K163" i="2"/>
  <c r="J163" i="2"/>
  <c r="I163" i="2"/>
  <c r="H163" i="2"/>
  <c r="F163" i="2"/>
  <c r="E163" i="2"/>
  <c r="L162" i="2"/>
  <c r="G162" i="2"/>
  <c r="K162" i="2"/>
  <c r="J162" i="2"/>
  <c r="I162" i="2"/>
  <c r="H162" i="2"/>
  <c r="F162" i="2"/>
  <c r="E162" i="2"/>
  <c r="L161" i="2"/>
  <c r="G161" i="2"/>
  <c r="K161" i="2"/>
  <c r="J161" i="2"/>
  <c r="I161" i="2"/>
  <c r="H161" i="2"/>
  <c r="F161" i="2"/>
  <c r="E161" i="2"/>
  <c r="L160" i="2"/>
  <c r="G160" i="2"/>
  <c r="K160" i="2"/>
  <c r="J160" i="2"/>
  <c r="I160" i="2"/>
  <c r="H160" i="2"/>
  <c r="F160" i="2"/>
  <c r="E160" i="2"/>
  <c r="L159" i="2"/>
  <c r="G159" i="2"/>
  <c r="K159" i="2"/>
  <c r="J159" i="2"/>
  <c r="I159" i="2"/>
  <c r="H159" i="2"/>
  <c r="F159" i="2"/>
  <c r="E159" i="2"/>
  <c r="L158" i="2"/>
  <c r="G158" i="2"/>
  <c r="K158" i="2"/>
  <c r="J158" i="2"/>
  <c r="I158" i="2"/>
  <c r="H158" i="2"/>
  <c r="F158" i="2"/>
  <c r="E158" i="2"/>
  <c r="L157" i="2"/>
  <c r="G157" i="2"/>
  <c r="K157" i="2"/>
  <c r="J157" i="2"/>
  <c r="I157" i="2"/>
  <c r="H157" i="2"/>
  <c r="F157" i="2"/>
  <c r="E157" i="2"/>
  <c r="L156" i="2"/>
  <c r="G156" i="2"/>
  <c r="K156" i="2"/>
  <c r="J156" i="2"/>
  <c r="I156" i="2"/>
  <c r="H156" i="2"/>
  <c r="F156" i="2"/>
  <c r="E156" i="2"/>
  <c r="L155" i="2"/>
  <c r="G155" i="2"/>
  <c r="K155" i="2"/>
  <c r="J155" i="2"/>
  <c r="I155" i="2"/>
  <c r="H155" i="2"/>
  <c r="F155" i="2"/>
  <c r="E155" i="2"/>
  <c r="L154" i="2"/>
  <c r="G154" i="2"/>
  <c r="K154" i="2"/>
  <c r="J154" i="2"/>
  <c r="I154" i="2"/>
  <c r="H154" i="2"/>
  <c r="F154" i="2"/>
  <c r="E154" i="2"/>
  <c r="L153" i="2"/>
  <c r="G153" i="2"/>
  <c r="K153" i="2"/>
  <c r="J153" i="2"/>
  <c r="I153" i="2"/>
  <c r="H153" i="2"/>
  <c r="F153" i="2"/>
  <c r="E153" i="2"/>
  <c r="L152" i="2"/>
  <c r="G152" i="2"/>
  <c r="K152" i="2"/>
  <c r="J152" i="2"/>
  <c r="I152" i="2"/>
  <c r="H152" i="2"/>
  <c r="F152" i="2"/>
  <c r="E152" i="2"/>
  <c r="L151" i="2"/>
  <c r="G151" i="2"/>
  <c r="K151" i="2"/>
  <c r="J151" i="2"/>
  <c r="I151" i="2"/>
  <c r="H151" i="2"/>
  <c r="F151" i="2"/>
  <c r="E151" i="2"/>
  <c r="L150" i="2"/>
  <c r="G150" i="2"/>
  <c r="K150" i="2"/>
  <c r="J150" i="2"/>
  <c r="I150" i="2"/>
  <c r="H150" i="2"/>
  <c r="F150" i="2"/>
  <c r="E150" i="2"/>
  <c r="L149" i="2"/>
  <c r="G149" i="2"/>
  <c r="K149" i="2"/>
  <c r="J149" i="2"/>
  <c r="I149" i="2"/>
  <c r="H149" i="2"/>
  <c r="F149" i="2"/>
  <c r="E149" i="2"/>
  <c r="L148" i="2"/>
  <c r="G148" i="2"/>
  <c r="K148" i="2"/>
  <c r="J148" i="2"/>
  <c r="I148" i="2"/>
  <c r="H148" i="2"/>
  <c r="F148" i="2"/>
  <c r="E148" i="2"/>
  <c r="L147" i="2"/>
  <c r="G147" i="2"/>
  <c r="K147" i="2"/>
  <c r="J147" i="2"/>
  <c r="I147" i="2"/>
  <c r="H147" i="2"/>
  <c r="F147" i="2"/>
  <c r="E147" i="2"/>
  <c r="L146" i="2"/>
  <c r="G146" i="2"/>
  <c r="K146" i="2"/>
  <c r="J146" i="2"/>
  <c r="I146" i="2"/>
  <c r="H146" i="2"/>
  <c r="F146" i="2"/>
  <c r="E146" i="2"/>
  <c r="L145" i="2"/>
  <c r="G145" i="2"/>
  <c r="K145" i="2"/>
  <c r="J145" i="2"/>
  <c r="I145" i="2"/>
  <c r="H145" i="2"/>
  <c r="F145" i="2"/>
  <c r="E145" i="2"/>
  <c r="L144" i="2"/>
  <c r="G144" i="2"/>
  <c r="K144" i="2"/>
  <c r="J144" i="2"/>
  <c r="I144" i="2"/>
  <c r="H144" i="2"/>
  <c r="F144" i="2"/>
  <c r="E144" i="2"/>
  <c r="L143" i="2"/>
  <c r="G143" i="2"/>
  <c r="K143" i="2"/>
  <c r="J143" i="2"/>
  <c r="I143" i="2"/>
  <c r="H143" i="2"/>
  <c r="F143" i="2"/>
  <c r="E143" i="2"/>
  <c r="L142" i="2"/>
  <c r="G142" i="2"/>
  <c r="K142" i="2"/>
  <c r="J142" i="2"/>
  <c r="I142" i="2"/>
  <c r="H142" i="2"/>
  <c r="F142" i="2"/>
  <c r="E142" i="2"/>
  <c r="L141" i="2"/>
  <c r="G141" i="2"/>
  <c r="K141" i="2"/>
  <c r="J141" i="2"/>
  <c r="I141" i="2"/>
  <c r="H141" i="2"/>
  <c r="F141" i="2"/>
  <c r="E141" i="2"/>
  <c r="L140" i="2"/>
  <c r="G140" i="2"/>
  <c r="K140" i="2"/>
  <c r="J140" i="2"/>
  <c r="I140" i="2"/>
  <c r="H140" i="2"/>
  <c r="F140" i="2"/>
  <c r="E140" i="2"/>
  <c r="L139" i="2"/>
  <c r="G139" i="2"/>
  <c r="K139" i="2"/>
  <c r="J139" i="2"/>
  <c r="I139" i="2"/>
  <c r="H139" i="2"/>
  <c r="F139" i="2"/>
  <c r="E139" i="2"/>
  <c r="L138" i="2"/>
  <c r="G138" i="2"/>
  <c r="K138" i="2"/>
  <c r="J138" i="2"/>
  <c r="I138" i="2"/>
  <c r="H138" i="2"/>
  <c r="F138" i="2"/>
  <c r="E138" i="2"/>
  <c r="L137" i="2"/>
  <c r="G137" i="2"/>
  <c r="K137" i="2"/>
  <c r="J137" i="2"/>
  <c r="I137" i="2"/>
  <c r="H137" i="2"/>
  <c r="F137" i="2"/>
  <c r="E137" i="2"/>
  <c r="L136" i="2"/>
  <c r="G136" i="2"/>
  <c r="K136" i="2"/>
  <c r="J136" i="2"/>
  <c r="I136" i="2"/>
  <c r="H136" i="2"/>
  <c r="F136" i="2"/>
  <c r="E136" i="2"/>
  <c r="L135" i="2"/>
  <c r="G135" i="2"/>
  <c r="K135" i="2"/>
  <c r="J135" i="2"/>
  <c r="I135" i="2"/>
  <c r="H135" i="2"/>
  <c r="F135" i="2"/>
  <c r="E135" i="2"/>
  <c r="L134" i="2"/>
  <c r="G134" i="2"/>
  <c r="K134" i="2"/>
  <c r="J134" i="2"/>
  <c r="I134" i="2"/>
  <c r="H134" i="2"/>
  <c r="F134" i="2"/>
  <c r="E134" i="2"/>
  <c r="L133" i="2"/>
  <c r="G133" i="2"/>
  <c r="K133" i="2"/>
  <c r="J133" i="2"/>
  <c r="I133" i="2"/>
  <c r="H133" i="2"/>
  <c r="F133" i="2"/>
  <c r="E133" i="2"/>
  <c r="L132" i="2"/>
  <c r="G132" i="2"/>
  <c r="K132" i="2"/>
  <c r="J132" i="2"/>
  <c r="I132" i="2"/>
  <c r="H132" i="2"/>
  <c r="F132" i="2"/>
  <c r="E132" i="2"/>
  <c r="L131" i="2"/>
  <c r="G131" i="2"/>
  <c r="K131" i="2"/>
  <c r="J131" i="2"/>
  <c r="I131" i="2"/>
  <c r="H131" i="2"/>
  <c r="F131" i="2"/>
  <c r="E131" i="2"/>
  <c r="L130" i="2"/>
  <c r="G130" i="2"/>
  <c r="K130" i="2"/>
  <c r="J130" i="2"/>
  <c r="I130" i="2"/>
  <c r="H130" i="2"/>
  <c r="F130" i="2"/>
  <c r="E130" i="2"/>
  <c r="L129" i="2"/>
  <c r="G129" i="2"/>
  <c r="K129" i="2"/>
  <c r="J129" i="2"/>
  <c r="I129" i="2"/>
  <c r="H129" i="2"/>
  <c r="F129" i="2"/>
  <c r="E129" i="2"/>
  <c r="L128" i="2"/>
  <c r="G128" i="2"/>
  <c r="K128" i="2"/>
  <c r="J128" i="2"/>
  <c r="I128" i="2"/>
  <c r="H128" i="2"/>
  <c r="F128" i="2"/>
  <c r="E128" i="2"/>
  <c r="L127" i="2"/>
  <c r="G127" i="2"/>
  <c r="K127" i="2"/>
  <c r="J127" i="2"/>
  <c r="I127" i="2"/>
  <c r="H127" i="2"/>
  <c r="F127" i="2"/>
  <c r="E127" i="2"/>
  <c r="L126" i="2"/>
  <c r="G126" i="2"/>
  <c r="K126" i="2"/>
  <c r="J126" i="2"/>
  <c r="I126" i="2"/>
  <c r="H126" i="2"/>
  <c r="F126" i="2"/>
  <c r="E126" i="2"/>
  <c r="L125" i="2"/>
  <c r="G125" i="2"/>
  <c r="K125" i="2"/>
  <c r="J125" i="2"/>
  <c r="I125" i="2"/>
  <c r="H125" i="2"/>
  <c r="F125" i="2"/>
  <c r="E125" i="2"/>
  <c r="L124" i="2"/>
  <c r="G124" i="2"/>
  <c r="K124" i="2"/>
  <c r="J124" i="2"/>
  <c r="I124" i="2"/>
  <c r="H124" i="2"/>
  <c r="F124" i="2"/>
  <c r="E124" i="2"/>
  <c r="L123" i="2"/>
  <c r="G123" i="2"/>
  <c r="K123" i="2"/>
  <c r="J123" i="2"/>
  <c r="I123" i="2"/>
  <c r="H123" i="2"/>
  <c r="F123" i="2"/>
  <c r="E123" i="2"/>
  <c r="L122" i="2"/>
  <c r="G122" i="2"/>
  <c r="K122" i="2"/>
  <c r="J122" i="2"/>
  <c r="I122" i="2"/>
  <c r="H122" i="2"/>
  <c r="F122" i="2"/>
  <c r="E122" i="2"/>
  <c r="L121" i="2"/>
  <c r="G121" i="2"/>
  <c r="K121" i="2"/>
  <c r="J121" i="2"/>
  <c r="I121" i="2"/>
  <c r="H121" i="2"/>
  <c r="F121" i="2"/>
  <c r="E121" i="2"/>
  <c r="L120" i="2"/>
  <c r="G120" i="2"/>
  <c r="K120" i="2"/>
  <c r="J120" i="2"/>
  <c r="I120" i="2"/>
  <c r="H120" i="2"/>
  <c r="F120" i="2"/>
  <c r="E120" i="2"/>
  <c r="L119" i="2"/>
  <c r="G119" i="2"/>
  <c r="K119" i="2"/>
  <c r="J119" i="2"/>
  <c r="I119" i="2"/>
  <c r="H119" i="2"/>
  <c r="F119" i="2"/>
  <c r="E119" i="2"/>
  <c r="L118" i="2"/>
  <c r="G118" i="2"/>
  <c r="K118" i="2"/>
  <c r="J118" i="2"/>
  <c r="I118" i="2"/>
  <c r="H118" i="2"/>
  <c r="F118" i="2"/>
  <c r="E118" i="2"/>
  <c r="L117" i="2"/>
  <c r="G117" i="2"/>
  <c r="K117" i="2"/>
  <c r="J117" i="2"/>
  <c r="I117" i="2"/>
  <c r="H117" i="2"/>
  <c r="F117" i="2"/>
  <c r="E117" i="2"/>
  <c r="L116" i="2"/>
  <c r="G116" i="2"/>
  <c r="K116" i="2"/>
  <c r="J116" i="2"/>
  <c r="I116" i="2"/>
  <c r="H116" i="2"/>
  <c r="F116" i="2"/>
  <c r="E116" i="2"/>
  <c r="L115" i="2"/>
  <c r="G115" i="2"/>
  <c r="K115" i="2"/>
  <c r="J115" i="2"/>
  <c r="I115" i="2"/>
  <c r="H115" i="2"/>
  <c r="F115" i="2"/>
  <c r="E115" i="2"/>
  <c r="L114" i="2"/>
  <c r="G114" i="2"/>
  <c r="K114" i="2"/>
  <c r="J114" i="2"/>
  <c r="I114" i="2"/>
  <c r="H114" i="2"/>
  <c r="F114" i="2"/>
  <c r="E114" i="2"/>
  <c r="L113" i="2"/>
  <c r="G113" i="2"/>
  <c r="K113" i="2"/>
  <c r="J113" i="2"/>
  <c r="I113" i="2"/>
  <c r="H113" i="2"/>
  <c r="F113" i="2"/>
  <c r="E113" i="2"/>
  <c r="L112" i="2"/>
  <c r="G112" i="2"/>
  <c r="K112" i="2"/>
  <c r="J112" i="2"/>
  <c r="I112" i="2"/>
  <c r="H112" i="2"/>
  <c r="F112" i="2"/>
  <c r="E112" i="2"/>
  <c r="L111" i="2"/>
  <c r="G111" i="2"/>
  <c r="K111" i="2"/>
  <c r="J111" i="2"/>
  <c r="I111" i="2"/>
  <c r="H111" i="2"/>
  <c r="F111" i="2"/>
  <c r="E111" i="2"/>
  <c r="L110" i="2"/>
  <c r="G110" i="2"/>
  <c r="K110" i="2"/>
  <c r="J110" i="2"/>
  <c r="I110" i="2"/>
  <c r="H110" i="2"/>
  <c r="F110" i="2"/>
  <c r="E110" i="2"/>
  <c r="L109" i="2"/>
  <c r="G109" i="2"/>
  <c r="K109" i="2"/>
  <c r="J109" i="2"/>
  <c r="I109" i="2"/>
  <c r="H109" i="2"/>
  <c r="F109" i="2"/>
  <c r="E109" i="2"/>
  <c r="L108" i="2"/>
  <c r="G108" i="2"/>
  <c r="K108" i="2"/>
  <c r="J108" i="2"/>
  <c r="I108" i="2"/>
  <c r="H108" i="2"/>
  <c r="F108" i="2"/>
  <c r="E108" i="2"/>
  <c r="L107" i="2"/>
  <c r="G107" i="2"/>
  <c r="K107" i="2"/>
  <c r="J107" i="2"/>
  <c r="I107" i="2"/>
  <c r="H107" i="2"/>
  <c r="F107" i="2"/>
  <c r="E107" i="2"/>
  <c r="L106" i="2"/>
  <c r="G106" i="2"/>
  <c r="K106" i="2"/>
  <c r="J106" i="2"/>
  <c r="I106" i="2"/>
  <c r="H106" i="2"/>
  <c r="F106" i="2"/>
  <c r="E106" i="2"/>
  <c r="L105" i="2"/>
  <c r="G105" i="2"/>
  <c r="K105" i="2"/>
  <c r="J105" i="2"/>
  <c r="I105" i="2"/>
  <c r="H105" i="2"/>
  <c r="F105" i="2"/>
  <c r="E105" i="2"/>
  <c r="L104" i="2"/>
  <c r="G104" i="2"/>
  <c r="K104" i="2"/>
  <c r="J104" i="2"/>
  <c r="I104" i="2"/>
  <c r="H104" i="2"/>
  <c r="F104" i="2"/>
  <c r="E104" i="2"/>
  <c r="L103" i="2"/>
  <c r="G103" i="2"/>
  <c r="K103" i="2"/>
  <c r="J103" i="2"/>
  <c r="I103" i="2"/>
  <c r="H103" i="2"/>
  <c r="F103" i="2"/>
  <c r="E103" i="2"/>
  <c r="L102" i="2"/>
  <c r="G102" i="2"/>
  <c r="K102" i="2"/>
  <c r="J102" i="2"/>
  <c r="I102" i="2"/>
  <c r="H102" i="2"/>
  <c r="F102" i="2"/>
  <c r="E102" i="2"/>
  <c r="L101" i="2"/>
  <c r="G101" i="2"/>
  <c r="K101" i="2"/>
  <c r="J101" i="2"/>
  <c r="I101" i="2"/>
  <c r="H101" i="2"/>
  <c r="F101" i="2"/>
  <c r="E101" i="2"/>
  <c r="L100" i="2"/>
  <c r="G100" i="2"/>
  <c r="K100" i="2"/>
  <c r="J100" i="2"/>
  <c r="I100" i="2"/>
  <c r="H100" i="2"/>
  <c r="F100" i="2"/>
  <c r="E100" i="2"/>
  <c r="L99" i="2"/>
  <c r="G99" i="2"/>
  <c r="K99" i="2"/>
  <c r="J99" i="2"/>
  <c r="I99" i="2"/>
  <c r="H99" i="2"/>
  <c r="F99" i="2"/>
  <c r="E99" i="2"/>
  <c r="L98" i="2"/>
  <c r="G98" i="2"/>
  <c r="K98" i="2"/>
  <c r="J98" i="2"/>
  <c r="I98" i="2"/>
  <c r="H98" i="2"/>
  <c r="F98" i="2"/>
  <c r="E98" i="2"/>
  <c r="L97" i="2"/>
  <c r="G97" i="2"/>
  <c r="K97" i="2"/>
  <c r="J97" i="2"/>
  <c r="I97" i="2"/>
  <c r="H97" i="2"/>
  <c r="F97" i="2"/>
  <c r="E97" i="2"/>
  <c r="L96" i="2"/>
  <c r="G96" i="2"/>
  <c r="K96" i="2"/>
  <c r="J96" i="2"/>
  <c r="I96" i="2"/>
  <c r="H96" i="2"/>
  <c r="F96" i="2"/>
  <c r="E96" i="2"/>
  <c r="L95" i="2"/>
  <c r="G95" i="2"/>
  <c r="K95" i="2"/>
  <c r="J95" i="2"/>
  <c r="I95" i="2"/>
  <c r="H95" i="2"/>
  <c r="F95" i="2"/>
  <c r="E95" i="2"/>
  <c r="L94" i="2"/>
  <c r="G94" i="2"/>
  <c r="K94" i="2"/>
  <c r="J94" i="2"/>
  <c r="I94" i="2"/>
  <c r="H94" i="2"/>
  <c r="F94" i="2"/>
  <c r="E94" i="2"/>
  <c r="L93" i="2"/>
  <c r="G93" i="2"/>
  <c r="K93" i="2"/>
  <c r="J93" i="2"/>
  <c r="I93" i="2"/>
  <c r="H93" i="2"/>
  <c r="F93" i="2"/>
  <c r="E93" i="2"/>
  <c r="L92" i="2"/>
  <c r="G92" i="2"/>
  <c r="K92" i="2"/>
  <c r="J92" i="2"/>
  <c r="I92" i="2"/>
  <c r="H92" i="2"/>
  <c r="F92" i="2"/>
  <c r="E92" i="2"/>
  <c r="L91" i="2"/>
  <c r="G91" i="2"/>
  <c r="K91" i="2"/>
  <c r="J91" i="2"/>
  <c r="I91" i="2"/>
  <c r="H91" i="2"/>
  <c r="F91" i="2"/>
  <c r="E91" i="2"/>
  <c r="L90" i="2"/>
  <c r="G90" i="2"/>
  <c r="K90" i="2"/>
  <c r="J90" i="2"/>
  <c r="I90" i="2"/>
  <c r="H90" i="2"/>
  <c r="F90" i="2"/>
  <c r="E90" i="2"/>
  <c r="L89" i="2"/>
  <c r="G89" i="2"/>
  <c r="K89" i="2"/>
  <c r="J89" i="2"/>
  <c r="I89" i="2"/>
  <c r="H89" i="2"/>
  <c r="F89" i="2"/>
  <c r="E89" i="2"/>
  <c r="L88" i="2"/>
  <c r="G88" i="2"/>
  <c r="K88" i="2"/>
  <c r="J88" i="2"/>
  <c r="I88" i="2"/>
  <c r="H88" i="2"/>
  <c r="F88" i="2"/>
  <c r="E88" i="2"/>
  <c r="L87" i="2"/>
  <c r="G87" i="2"/>
  <c r="K87" i="2"/>
  <c r="J87" i="2"/>
  <c r="I87" i="2"/>
  <c r="H87" i="2"/>
  <c r="F87" i="2"/>
  <c r="E87" i="2"/>
  <c r="L86" i="2"/>
  <c r="G86" i="2"/>
  <c r="K86" i="2"/>
  <c r="J86" i="2"/>
  <c r="I86" i="2"/>
  <c r="H86" i="2"/>
  <c r="F86" i="2"/>
  <c r="E86" i="2"/>
  <c r="L85" i="2"/>
  <c r="G85" i="2"/>
  <c r="K85" i="2"/>
  <c r="J85" i="2"/>
  <c r="I85" i="2"/>
  <c r="H85" i="2"/>
  <c r="F85" i="2"/>
  <c r="E85" i="2"/>
  <c r="L84" i="2"/>
  <c r="G84" i="2"/>
  <c r="K84" i="2"/>
  <c r="J84" i="2"/>
  <c r="I84" i="2"/>
  <c r="H84" i="2"/>
  <c r="F84" i="2"/>
  <c r="E84" i="2"/>
  <c r="L83" i="2"/>
  <c r="G83" i="2"/>
  <c r="K83" i="2"/>
  <c r="J83" i="2"/>
  <c r="I83" i="2"/>
  <c r="H83" i="2"/>
  <c r="F83" i="2"/>
  <c r="E83" i="2"/>
  <c r="L82" i="2"/>
  <c r="G82" i="2"/>
  <c r="K82" i="2"/>
  <c r="J82" i="2"/>
  <c r="I82" i="2"/>
  <c r="H82" i="2"/>
  <c r="F82" i="2"/>
  <c r="E82" i="2"/>
  <c r="L81" i="2"/>
  <c r="G81" i="2"/>
  <c r="K81" i="2"/>
  <c r="J81" i="2"/>
  <c r="I81" i="2"/>
  <c r="H81" i="2"/>
  <c r="F81" i="2"/>
  <c r="E81" i="2"/>
  <c r="L80" i="2"/>
  <c r="G80" i="2"/>
  <c r="K80" i="2"/>
  <c r="J80" i="2"/>
  <c r="I80" i="2"/>
  <c r="H80" i="2"/>
  <c r="F80" i="2"/>
  <c r="E80" i="2"/>
  <c r="L79" i="2"/>
  <c r="G79" i="2"/>
  <c r="K79" i="2"/>
  <c r="J79" i="2"/>
  <c r="I79" i="2"/>
  <c r="H79" i="2"/>
  <c r="F79" i="2"/>
  <c r="E79" i="2"/>
  <c r="L78" i="2"/>
  <c r="G78" i="2"/>
  <c r="K78" i="2"/>
  <c r="J78" i="2"/>
  <c r="I78" i="2"/>
  <c r="H78" i="2"/>
  <c r="F78" i="2"/>
  <c r="E78" i="2"/>
  <c r="L77" i="2"/>
  <c r="G77" i="2"/>
  <c r="K77" i="2"/>
  <c r="J77" i="2"/>
  <c r="I77" i="2"/>
  <c r="H77" i="2"/>
  <c r="F77" i="2"/>
  <c r="E77" i="2"/>
  <c r="L76" i="2"/>
  <c r="G76" i="2"/>
  <c r="K76" i="2"/>
  <c r="J76" i="2"/>
  <c r="I76" i="2"/>
  <c r="H76" i="2"/>
  <c r="F76" i="2"/>
  <c r="E76" i="2"/>
  <c r="L75" i="2"/>
  <c r="G75" i="2"/>
  <c r="K75" i="2"/>
  <c r="J75" i="2"/>
  <c r="I75" i="2"/>
  <c r="H75" i="2"/>
  <c r="F75" i="2"/>
  <c r="E75" i="2"/>
  <c r="L74" i="2"/>
  <c r="G74" i="2"/>
  <c r="K74" i="2"/>
  <c r="J74" i="2"/>
  <c r="I74" i="2"/>
  <c r="H74" i="2"/>
  <c r="F74" i="2"/>
  <c r="E74" i="2"/>
  <c r="L73" i="2"/>
  <c r="G73" i="2"/>
  <c r="K73" i="2"/>
  <c r="J73" i="2"/>
  <c r="I73" i="2"/>
  <c r="H73" i="2"/>
  <c r="F73" i="2"/>
  <c r="E73" i="2"/>
  <c r="L72" i="2"/>
  <c r="G72" i="2"/>
  <c r="K72" i="2"/>
  <c r="J72" i="2"/>
  <c r="I72" i="2"/>
  <c r="H72" i="2"/>
  <c r="F72" i="2"/>
  <c r="E72" i="2"/>
  <c r="L71" i="2"/>
  <c r="G71" i="2"/>
  <c r="K71" i="2"/>
  <c r="J71" i="2"/>
  <c r="I71" i="2"/>
  <c r="H71" i="2"/>
  <c r="F71" i="2"/>
  <c r="E71" i="2"/>
  <c r="L70" i="2"/>
  <c r="G70" i="2"/>
  <c r="K70" i="2"/>
  <c r="J70" i="2"/>
  <c r="I70" i="2"/>
  <c r="H70" i="2"/>
  <c r="F70" i="2"/>
  <c r="E70" i="2"/>
  <c r="L69" i="2"/>
  <c r="G69" i="2"/>
  <c r="K69" i="2"/>
  <c r="J69" i="2"/>
  <c r="I69" i="2"/>
  <c r="H69" i="2"/>
  <c r="F69" i="2"/>
  <c r="E69" i="2"/>
  <c r="L68" i="2"/>
  <c r="G68" i="2"/>
  <c r="K68" i="2"/>
  <c r="J68" i="2"/>
  <c r="I68" i="2"/>
  <c r="H68" i="2"/>
  <c r="F68" i="2"/>
  <c r="E68" i="2"/>
  <c r="L67" i="2"/>
  <c r="G67" i="2"/>
  <c r="K67" i="2"/>
  <c r="J67" i="2"/>
  <c r="I67" i="2"/>
  <c r="H67" i="2"/>
  <c r="F67" i="2"/>
  <c r="E67" i="2"/>
  <c r="L66" i="2"/>
  <c r="G66" i="2"/>
  <c r="K66" i="2"/>
  <c r="J66" i="2"/>
  <c r="I66" i="2"/>
  <c r="H66" i="2"/>
  <c r="F66" i="2"/>
  <c r="E66" i="2"/>
  <c r="L65" i="2"/>
  <c r="G65" i="2"/>
  <c r="K65" i="2"/>
  <c r="J65" i="2"/>
  <c r="I65" i="2"/>
  <c r="H65" i="2"/>
  <c r="F65" i="2"/>
  <c r="E65" i="2"/>
  <c r="L64" i="2"/>
  <c r="G64" i="2"/>
  <c r="K64" i="2"/>
  <c r="J64" i="2"/>
  <c r="I64" i="2"/>
  <c r="H64" i="2"/>
  <c r="F64" i="2"/>
  <c r="E64" i="2"/>
  <c r="L63" i="2"/>
  <c r="G63" i="2"/>
  <c r="K63" i="2"/>
  <c r="J63" i="2"/>
  <c r="I63" i="2"/>
  <c r="H63" i="2"/>
  <c r="F63" i="2"/>
  <c r="E63" i="2"/>
  <c r="L62" i="2"/>
  <c r="G62" i="2"/>
  <c r="K62" i="2"/>
  <c r="J62" i="2"/>
  <c r="I62" i="2"/>
  <c r="H62" i="2"/>
  <c r="F62" i="2"/>
  <c r="E62" i="2"/>
  <c r="L61" i="2"/>
  <c r="G61" i="2"/>
  <c r="K61" i="2"/>
  <c r="J61" i="2"/>
  <c r="I61" i="2"/>
  <c r="H61" i="2"/>
  <c r="F61" i="2"/>
  <c r="E61" i="2"/>
  <c r="L60" i="2"/>
  <c r="G60" i="2"/>
  <c r="K60" i="2"/>
  <c r="J60" i="2"/>
  <c r="I60" i="2"/>
  <c r="H60" i="2"/>
  <c r="F60" i="2"/>
  <c r="E60" i="2"/>
  <c r="L59" i="2"/>
  <c r="G59" i="2"/>
  <c r="K59" i="2"/>
  <c r="J59" i="2"/>
  <c r="I59" i="2"/>
  <c r="H59" i="2"/>
  <c r="F59" i="2"/>
  <c r="E59" i="2"/>
  <c r="L58" i="2"/>
  <c r="G58" i="2"/>
  <c r="K58" i="2"/>
  <c r="J58" i="2"/>
  <c r="I58" i="2"/>
  <c r="H58" i="2"/>
  <c r="F58" i="2"/>
  <c r="E58" i="2"/>
  <c r="L57" i="2"/>
  <c r="G57" i="2"/>
  <c r="K57" i="2"/>
  <c r="J57" i="2"/>
  <c r="I57" i="2"/>
  <c r="H57" i="2"/>
  <c r="F57" i="2"/>
  <c r="E57" i="2"/>
  <c r="L56" i="2"/>
  <c r="G56" i="2"/>
  <c r="K56" i="2"/>
  <c r="J56" i="2"/>
  <c r="I56" i="2"/>
  <c r="H56" i="2"/>
  <c r="F56" i="2"/>
  <c r="E56" i="2"/>
  <c r="L55" i="2"/>
  <c r="G55" i="2"/>
  <c r="K55" i="2"/>
  <c r="J55" i="2"/>
  <c r="I55" i="2"/>
  <c r="H55" i="2"/>
  <c r="F55" i="2"/>
  <c r="E55" i="2"/>
  <c r="L54" i="2"/>
  <c r="G54" i="2"/>
  <c r="K54" i="2"/>
  <c r="J54" i="2"/>
  <c r="I54" i="2"/>
  <c r="H54" i="2"/>
  <c r="F54" i="2"/>
  <c r="E54" i="2"/>
  <c r="L53" i="2"/>
  <c r="G53" i="2"/>
  <c r="K53" i="2"/>
  <c r="J53" i="2"/>
  <c r="I53" i="2"/>
  <c r="H53" i="2"/>
  <c r="F53" i="2"/>
  <c r="E53" i="2"/>
  <c r="L52" i="2"/>
  <c r="G52" i="2"/>
  <c r="K52" i="2"/>
  <c r="J52" i="2"/>
  <c r="I52" i="2"/>
  <c r="H52" i="2"/>
  <c r="F52" i="2"/>
  <c r="E52" i="2"/>
  <c r="L51" i="2"/>
  <c r="G51" i="2"/>
  <c r="K51" i="2"/>
  <c r="J51" i="2"/>
  <c r="I51" i="2"/>
  <c r="H51" i="2"/>
  <c r="F51" i="2"/>
  <c r="E51" i="2"/>
  <c r="L50" i="2"/>
  <c r="G50" i="2"/>
  <c r="K50" i="2"/>
  <c r="J50" i="2"/>
  <c r="I50" i="2"/>
  <c r="H50" i="2"/>
  <c r="F50" i="2"/>
  <c r="E50" i="2"/>
  <c r="L49" i="2"/>
  <c r="G49" i="2"/>
  <c r="K49" i="2"/>
  <c r="J49" i="2"/>
  <c r="I49" i="2"/>
  <c r="H49" i="2"/>
  <c r="F49" i="2"/>
  <c r="E49" i="2"/>
  <c r="L48" i="2"/>
  <c r="G48" i="2"/>
  <c r="K48" i="2"/>
  <c r="J48" i="2"/>
  <c r="I48" i="2"/>
  <c r="H48" i="2"/>
  <c r="F48" i="2"/>
  <c r="E48" i="2"/>
  <c r="L47" i="2"/>
  <c r="G47" i="2"/>
  <c r="K47" i="2"/>
  <c r="J47" i="2"/>
  <c r="I47" i="2"/>
  <c r="H47" i="2"/>
  <c r="F47" i="2"/>
  <c r="E47" i="2"/>
  <c r="L46" i="2"/>
  <c r="G46" i="2"/>
  <c r="K46" i="2"/>
  <c r="J46" i="2"/>
  <c r="I46" i="2"/>
  <c r="H46" i="2"/>
  <c r="F46" i="2"/>
  <c r="E46" i="2"/>
  <c r="L45" i="2"/>
  <c r="G45" i="2"/>
  <c r="K45" i="2"/>
  <c r="J45" i="2"/>
  <c r="I45" i="2"/>
  <c r="H45" i="2"/>
  <c r="F45" i="2"/>
  <c r="E45" i="2"/>
  <c r="L44" i="2"/>
  <c r="G44" i="2"/>
  <c r="K44" i="2"/>
  <c r="J44" i="2"/>
  <c r="I44" i="2"/>
  <c r="H44" i="2"/>
  <c r="F44" i="2"/>
  <c r="E44" i="2"/>
  <c r="L43" i="2"/>
  <c r="G43" i="2"/>
  <c r="K43" i="2"/>
  <c r="J43" i="2"/>
  <c r="I43" i="2"/>
  <c r="H43" i="2"/>
  <c r="F43" i="2"/>
  <c r="E43" i="2"/>
  <c r="L42" i="2"/>
  <c r="G42" i="2"/>
  <c r="K42" i="2"/>
  <c r="J42" i="2"/>
  <c r="I42" i="2"/>
  <c r="H42" i="2"/>
  <c r="F42" i="2"/>
  <c r="E42" i="2"/>
  <c r="L41" i="2"/>
  <c r="G41" i="2"/>
  <c r="K41" i="2"/>
  <c r="J41" i="2"/>
  <c r="I41" i="2"/>
  <c r="H41" i="2"/>
  <c r="F41" i="2"/>
  <c r="E41" i="2"/>
  <c r="L40" i="2"/>
  <c r="G40" i="2"/>
  <c r="K40" i="2"/>
  <c r="J40" i="2"/>
  <c r="I40" i="2"/>
  <c r="H40" i="2"/>
  <c r="F40" i="2"/>
  <c r="E40" i="2"/>
  <c r="L39" i="2"/>
  <c r="G39" i="2"/>
  <c r="K39" i="2"/>
  <c r="J39" i="2"/>
  <c r="I39" i="2"/>
  <c r="H39" i="2"/>
  <c r="F39" i="2"/>
  <c r="E39" i="2"/>
  <c r="L38" i="2"/>
  <c r="G38" i="2"/>
  <c r="K38" i="2"/>
  <c r="J38" i="2"/>
  <c r="I38" i="2"/>
  <c r="H38" i="2"/>
  <c r="F38" i="2"/>
  <c r="E38" i="2"/>
  <c r="L37" i="2"/>
  <c r="G37" i="2"/>
  <c r="K37" i="2"/>
  <c r="J37" i="2"/>
  <c r="I37" i="2"/>
  <c r="H37" i="2"/>
  <c r="F37" i="2"/>
  <c r="E37" i="2"/>
  <c r="L36" i="2"/>
  <c r="G36" i="2"/>
  <c r="K36" i="2"/>
  <c r="J36" i="2"/>
  <c r="I36" i="2"/>
  <c r="H36" i="2"/>
  <c r="F36" i="2"/>
  <c r="E36" i="2"/>
  <c r="L35" i="2"/>
  <c r="G35" i="2"/>
  <c r="K35" i="2"/>
  <c r="J35" i="2"/>
  <c r="I35" i="2"/>
  <c r="H35" i="2"/>
  <c r="F35" i="2"/>
  <c r="E35" i="2"/>
  <c r="L34" i="2"/>
  <c r="G34" i="2"/>
  <c r="K34" i="2"/>
  <c r="J34" i="2"/>
  <c r="I34" i="2"/>
  <c r="H34" i="2"/>
  <c r="F34" i="2"/>
  <c r="E34" i="2"/>
  <c r="L33" i="2"/>
  <c r="G33" i="2"/>
  <c r="K33" i="2"/>
  <c r="J33" i="2"/>
  <c r="I33" i="2"/>
  <c r="H33" i="2"/>
  <c r="F33" i="2"/>
  <c r="E33" i="2"/>
  <c r="L32" i="2"/>
  <c r="G32" i="2"/>
  <c r="K32" i="2"/>
  <c r="J32" i="2"/>
  <c r="I32" i="2"/>
  <c r="H32" i="2"/>
  <c r="F32" i="2"/>
  <c r="E32" i="2"/>
  <c r="L31" i="2"/>
  <c r="G31" i="2"/>
  <c r="K31" i="2"/>
  <c r="J31" i="2"/>
  <c r="I31" i="2"/>
  <c r="H31" i="2"/>
  <c r="F31" i="2"/>
  <c r="E31" i="2"/>
  <c r="L30" i="2"/>
  <c r="G30" i="2"/>
  <c r="K30" i="2"/>
  <c r="J30" i="2"/>
  <c r="I30" i="2"/>
  <c r="H30" i="2"/>
  <c r="F30" i="2"/>
  <c r="E30" i="2"/>
  <c r="L29" i="2"/>
  <c r="G29" i="2"/>
  <c r="K29" i="2"/>
  <c r="J29" i="2"/>
  <c r="I29" i="2"/>
  <c r="H29" i="2"/>
  <c r="F29" i="2"/>
  <c r="E29" i="2"/>
  <c r="L28" i="2"/>
  <c r="G28" i="2"/>
  <c r="K28" i="2"/>
  <c r="J28" i="2"/>
  <c r="I28" i="2"/>
  <c r="H28" i="2"/>
  <c r="F28" i="2"/>
  <c r="E28" i="2"/>
  <c r="L27" i="2"/>
  <c r="G27" i="2"/>
  <c r="K27" i="2"/>
  <c r="J27" i="2"/>
  <c r="I27" i="2"/>
  <c r="H27" i="2"/>
  <c r="F27" i="2"/>
  <c r="E27" i="2"/>
  <c r="L26" i="2"/>
  <c r="G26" i="2"/>
  <c r="K26" i="2"/>
  <c r="J26" i="2"/>
  <c r="I26" i="2"/>
  <c r="H26" i="2"/>
  <c r="F26" i="2"/>
  <c r="E26" i="2"/>
  <c r="L25" i="2"/>
  <c r="G25" i="2"/>
  <c r="K25" i="2"/>
  <c r="J25" i="2"/>
  <c r="I25" i="2"/>
  <c r="H25" i="2"/>
  <c r="F25" i="2"/>
  <c r="E25" i="2"/>
  <c r="L24" i="2"/>
  <c r="G24" i="2"/>
  <c r="K24" i="2"/>
  <c r="J24" i="2"/>
  <c r="I24" i="2"/>
  <c r="H24" i="2"/>
  <c r="F24" i="2"/>
  <c r="E24" i="2"/>
  <c r="L23" i="2"/>
  <c r="G23" i="2"/>
  <c r="K23" i="2"/>
  <c r="J23" i="2"/>
  <c r="I23" i="2"/>
  <c r="H23" i="2"/>
  <c r="F23" i="2"/>
  <c r="E23" i="2"/>
  <c r="L22" i="2"/>
  <c r="G22" i="2"/>
  <c r="K22" i="2"/>
  <c r="J22" i="2"/>
  <c r="I22" i="2"/>
  <c r="H22" i="2"/>
  <c r="F22" i="2"/>
  <c r="E22" i="2"/>
  <c r="L21" i="2"/>
  <c r="G21" i="2"/>
  <c r="K21" i="2"/>
  <c r="J21" i="2"/>
  <c r="I21" i="2"/>
  <c r="H21" i="2"/>
  <c r="F21" i="2"/>
  <c r="E21" i="2"/>
  <c r="L20" i="2"/>
  <c r="G20" i="2"/>
  <c r="K20" i="2"/>
  <c r="J20" i="2"/>
  <c r="I20" i="2"/>
  <c r="H20" i="2"/>
  <c r="F20" i="2"/>
  <c r="E20" i="2"/>
  <c r="L19" i="2"/>
  <c r="G19" i="2"/>
  <c r="K19" i="2"/>
  <c r="J19" i="2"/>
  <c r="I19" i="2"/>
  <c r="H19" i="2"/>
  <c r="F19" i="2"/>
  <c r="E19" i="2"/>
  <c r="L18" i="2"/>
  <c r="G18" i="2"/>
  <c r="K18" i="2"/>
  <c r="J18" i="2"/>
  <c r="I18" i="2"/>
  <c r="H18" i="2"/>
  <c r="F18" i="2"/>
  <c r="E18" i="2"/>
  <c r="L17" i="2"/>
  <c r="G17" i="2"/>
  <c r="K17" i="2"/>
  <c r="J17" i="2"/>
  <c r="I17" i="2"/>
  <c r="H17" i="2"/>
  <c r="F17" i="2"/>
  <c r="E17" i="2"/>
  <c r="L16" i="2"/>
  <c r="G16" i="2"/>
  <c r="K16" i="2"/>
  <c r="J16" i="2"/>
  <c r="I16" i="2"/>
  <c r="H16" i="2"/>
  <c r="F16" i="2"/>
  <c r="E16" i="2"/>
  <c r="L15" i="2"/>
  <c r="G15" i="2"/>
  <c r="K15" i="2"/>
  <c r="J15" i="2"/>
  <c r="I15" i="2"/>
  <c r="H15" i="2"/>
  <c r="F15" i="2"/>
  <c r="E15" i="2"/>
  <c r="L14" i="2"/>
  <c r="G14" i="2"/>
  <c r="K14" i="2"/>
  <c r="J14" i="2"/>
  <c r="I14" i="2"/>
  <c r="H14" i="2"/>
  <c r="F14" i="2"/>
  <c r="E14" i="2"/>
  <c r="L13" i="2"/>
  <c r="G13" i="2"/>
  <c r="K13" i="2"/>
  <c r="J13" i="2"/>
  <c r="I13" i="2"/>
  <c r="H13" i="2"/>
  <c r="F13" i="2"/>
  <c r="E13" i="2"/>
  <c r="L12" i="2"/>
  <c r="G12" i="2"/>
  <c r="K12" i="2"/>
  <c r="J12" i="2"/>
  <c r="I12" i="2"/>
  <c r="H12" i="2"/>
  <c r="F12" i="2"/>
  <c r="E12" i="2"/>
  <c r="L11" i="2"/>
  <c r="G11" i="2"/>
  <c r="K11" i="2"/>
  <c r="J11" i="2"/>
  <c r="I11" i="2"/>
  <c r="H11" i="2"/>
  <c r="F11" i="2"/>
  <c r="E11" i="2"/>
  <c r="L10" i="2"/>
  <c r="G10" i="2"/>
  <c r="K10" i="2"/>
  <c r="J10" i="2"/>
  <c r="I10" i="2"/>
  <c r="H10" i="2"/>
  <c r="F10" i="2"/>
  <c r="E10" i="2"/>
  <c r="L9" i="2"/>
  <c r="G9" i="2"/>
  <c r="K9" i="2"/>
  <c r="J9" i="2"/>
  <c r="I9" i="2"/>
  <c r="H9" i="2"/>
  <c r="F9" i="2"/>
  <c r="E9" i="2" l="1"/>
  <c r="D322" i="2"/>
  <c r="D321" i="2"/>
  <c r="D320" i="2"/>
  <c r="D319" i="2"/>
  <c r="D318" i="2"/>
  <c r="D317" i="2"/>
  <c r="D316" i="2"/>
  <c r="D315" i="2"/>
  <c r="D314" i="2"/>
  <c r="D313" i="2"/>
  <c r="D312" i="2"/>
  <c r="D311" i="2"/>
  <c r="D310" i="2"/>
  <c r="D309" i="2"/>
  <c r="D308" i="2"/>
  <c r="D307" i="2"/>
  <c r="D306" i="2"/>
  <c r="D305" i="2"/>
  <c r="D304" i="2"/>
  <c r="D303" i="2"/>
  <c r="D302" i="2"/>
  <c r="D301" i="2"/>
  <c r="D300" i="2"/>
  <c r="D299" i="2"/>
  <c r="D298" i="2"/>
  <c r="D297" i="2"/>
  <c r="D296" i="2"/>
  <c r="D295" i="2"/>
  <c r="D294" i="2"/>
  <c r="D293" i="2"/>
  <c r="D292" i="2"/>
  <c r="D291" i="2"/>
  <c r="D290" i="2"/>
  <c r="D289" i="2"/>
  <c r="D288" i="2"/>
  <c r="D287" i="2"/>
  <c r="D286" i="2"/>
  <c r="D285" i="2"/>
  <c r="D284" i="2"/>
  <c r="D283" i="2"/>
  <c r="D282" i="2"/>
  <c r="D281" i="2"/>
  <c r="D280" i="2"/>
  <c r="D279" i="2"/>
  <c r="D278" i="2"/>
  <c r="N741" i="5" l="1"/>
  <c r="D741" i="5"/>
  <c r="N740" i="5"/>
  <c r="D740" i="5"/>
  <c r="N739" i="5"/>
  <c r="D739" i="5"/>
  <c r="N738" i="5"/>
  <c r="D738" i="5"/>
  <c r="N737" i="5"/>
  <c r="D737" i="5"/>
  <c r="N736" i="5"/>
  <c r="D736" i="5"/>
  <c r="N735" i="5"/>
  <c r="D735" i="5"/>
  <c r="N734" i="5"/>
  <c r="D734" i="5"/>
  <c r="N733" i="5"/>
  <c r="D733" i="5"/>
  <c r="N732" i="5"/>
  <c r="D732" i="5"/>
  <c r="N731" i="5"/>
  <c r="D731" i="5"/>
  <c r="N730" i="5"/>
  <c r="D730" i="5"/>
  <c r="N729" i="5"/>
  <c r="D729" i="5"/>
  <c r="N728" i="5"/>
  <c r="D728" i="5"/>
  <c r="N727" i="5"/>
  <c r="D727" i="5"/>
  <c r="N726" i="5"/>
  <c r="D726" i="5"/>
  <c r="N725" i="5"/>
  <c r="D725" i="5"/>
  <c r="N724" i="5"/>
  <c r="D724" i="5"/>
  <c r="N723" i="5"/>
  <c r="D723" i="5"/>
  <c r="N722" i="5"/>
  <c r="D722" i="5"/>
  <c r="N721" i="5"/>
  <c r="D721" i="5"/>
  <c r="N720" i="5"/>
  <c r="D720" i="5"/>
  <c r="N719" i="5"/>
  <c r="D719" i="5"/>
  <c r="N718" i="5"/>
  <c r="D718" i="5"/>
  <c r="N717" i="5"/>
  <c r="D717" i="5"/>
  <c r="N716" i="5"/>
  <c r="D716" i="5"/>
  <c r="N715" i="5"/>
  <c r="D715" i="5"/>
  <c r="N714" i="5"/>
  <c r="D714" i="5"/>
  <c r="N713" i="5"/>
  <c r="D713" i="5"/>
  <c r="N712" i="5"/>
  <c r="D712" i="5"/>
  <c r="N711" i="5"/>
  <c r="D711" i="5"/>
  <c r="N710" i="5"/>
  <c r="D710" i="5"/>
  <c r="N709" i="5"/>
  <c r="D709" i="5"/>
  <c r="N708" i="5"/>
  <c r="D708" i="5"/>
  <c r="N707" i="5"/>
  <c r="D707" i="5"/>
  <c r="N706" i="5"/>
  <c r="D706" i="5"/>
  <c r="N705" i="5"/>
  <c r="D705" i="5"/>
  <c r="N704" i="5"/>
  <c r="D704" i="5"/>
  <c r="N703" i="5"/>
  <c r="D703" i="5"/>
  <c r="N702" i="5"/>
  <c r="D702" i="5"/>
  <c r="N701" i="5"/>
  <c r="D701" i="5"/>
  <c r="N700" i="5"/>
  <c r="D700" i="5"/>
  <c r="N699" i="5"/>
  <c r="D699" i="5"/>
  <c r="N698" i="5"/>
  <c r="D698" i="5"/>
  <c r="N697" i="5"/>
  <c r="D697" i="5"/>
  <c r="N696" i="5"/>
  <c r="D696" i="5"/>
  <c r="N695" i="5"/>
  <c r="D695" i="5"/>
  <c r="N694" i="5"/>
  <c r="D694" i="5"/>
  <c r="N693" i="5"/>
  <c r="D693" i="5"/>
  <c r="N692" i="5"/>
  <c r="D692" i="5"/>
  <c r="N691" i="5"/>
  <c r="D691" i="5"/>
  <c r="N690" i="5"/>
  <c r="D690" i="5"/>
  <c r="N689" i="5"/>
  <c r="D689" i="5"/>
  <c r="N688" i="5"/>
  <c r="D688" i="5"/>
  <c r="N687" i="5"/>
  <c r="D687" i="5"/>
  <c r="N686" i="5"/>
  <c r="D686" i="5"/>
  <c r="N685" i="5"/>
  <c r="D685" i="5"/>
  <c r="N684" i="5"/>
  <c r="D684" i="5"/>
  <c r="N683" i="5"/>
  <c r="D683" i="5"/>
  <c r="N682" i="5"/>
  <c r="D682" i="5"/>
  <c r="N681" i="5"/>
  <c r="D681" i="5"/>
  <c r="N680" i="5"/>
  <c r="D680" i="5"/>
  <c r="N679" i="5"/>
  <c r="D679" i="5"/>
  <c r="N678" i="5"/>
  <c r="D678" i="5"/>
  <c r="N677" i="5"/>
  <c r="D677" i="5"/>
  <c r="N676" i="5"/>
  <c r="D676" i="5"/>
  <c r="N675" i="5"/>
  <c r="D675" i="5"/>
  <c r="N674" i="5"/>
  <c r="D674" i="5"/>
  <c r="N673" i="5"/>
  <c r="D673" i="5"/>
  <c r="N672" i="5"/>
  <c r="D672" i="5"/>
  <c r="N671" i="5"/>
  <c r="D671" i="5"/>
  <c r="N670" i="5"/>
  <c r="D670" i="5"/>
  <c r="N669" i="5"/>
  <c r="D669" i="5"/>
  <c r="N668" i="5"/>
  <c r="D668" i="5"/>
  <c r="N667" i="5"/>
  <c r="D667" i="5"/>
  <c r="N666" i="5"/>
  <c r="D666" i="5"/>
  <c r="N665" i="5"/>
  <c r="D665" i="5"/>
  <c r="N664" i="5"/>
  <c r="D664" i="5"/>
  <c r="N663" i="5"/>
  <c r="D663" i="5"/>
  <c r="N662" i="5"/>
  <c r="D662" i="5"/>
  <c r="N661" i="5"/>
  <c r="D661" i="5"/>
  <c r="N660" i="5"/>
  <c r="D660" i="5"/>
  <c r="N659" i="5"/>
  <c r="D659" i="5"/>
  <c r="N658" i="5"/>
  <c r="D658" i="5"/>
  <c r="N657" i="5"/>
  <c r="D657" i="5"/>
  <c r="N656" i="5"/>
  <c r="D656" i="5"/>
  <c r="N655" i="5"/>
  <c r="D655" i="5"/>
  <c r="N654" i="5"/>
  <c r="D654" i="5"/>
  <c r="N653" i="5"/>
  <c r="D653" i="5"/>
  <c r="N652" i="5"/>
  <c r="D652" i="5"/>
  <c r="N651" i="5"/>
  <c r="D651" i="5"/>
  <c r="N650" i="5"/>
  <c r="D650" i="5"/>
  <c r="N649" i="5"/>
  <c r="D649" i="5"/>
  <c r="N648" i="5"/>
  <c r="D648" i="5"/>
  <c r="N647" i="5"/>
  <c r="D647" i="5"/>
  <c r="N646" i="5"/>
  <c r="D646" i="5"/>
  <c r="N645" i="5"/>
  <c r="D645" i="5"/>
  <c r="N644" i="5"/>
  <c r="D644" i="5"/>
  <c r="N643" i="5"/>
  <c r="D643" i="5"/>
  <c r="N642" i="5"/>
  <c r="D642" i="5"/>
  <c r="N641" i="5"/>
  <c r="D641" i="5"/>
  <c r="N640" i="5"/>
  <c r="D640" i="5"/>
  <c r="N639" i="5"/>
  <c r="D639" i="5"/>
  <c r="N638" i="5"/>
  <c r="D638" i="5"/>
  <c r="N637" i="5"/>
  <c r="D637" i="5"/>
  <c r="N636" i="5"/>
  <c r="D636" i="5"/>
  <c r="N635" i="5"/>
  <c r="D635" i="5"/>
  <c r="N634" i="5"/>
  <c r="D634" i="5"/>
  <c r="N633" i="5"/>
  <c r="D633" i="5"/>
  <c r="N632" i="5"/>
  <c r="D632" i="5"/>
  <c r="N631" i="5"/>
  <c r="D631" i="5"/>
  <c r="N630" i="5"/>
  <c r="D630" i="5"/>
  <c r="N629" i="5"/>
  <c r="D629" i="5"/>
  <c r="N628" i="5"/>
  <c r="D628" i="5"/>
  <c r="N627" i="5"/>
  <c r="D627" i="5"/>
  <c r="N626" i="5"/>
  <c r="D626" i="5"/>
  <c r="N625" i="5"/>
  <c r="D625" i="5"/>
  <c r="N624" i="5"/>
  <c r="D624" i="5"/>
  <c r="N623" i="5"/>
  <c r="D623" i="5"/>
  <c r="N622" i="5"/>
  <c r="D622" i="5"/>
  <c r="N621" i="5"/>
  <c r="D621" i="5"/>
  <c r="N620" i="5"/>
  <c r="D620" i="5"/>
  <c r="N619" i="5"/>
  <c r="D619" i="5"/>
  <c r="N618" i="5"/>
  <c r="D618" i="5"/>
  <c r="N617" i="5"/>
  <c r="D617" i="5"/>
  <c r="N616" i="5"/>
  <c r="D616" i="5"/>
  <c r="N615" i="5"/>
  <c r="D615" i="5"/>
  <c r="N614" i="5"/>
  <c r="D614" i="5"/>
  <c r="N613" i="5"/>
  <c r="D613" i="5"/>
  <c r="N612" i="5"/>
  <c r="D612" i="5"/>
  <c r="N611" i="5"/>
  <c r="D611" i="5"/>
  <c r="N610" i="5"/>
  <c r="D610" i="5"/>
  <c r="N609" i="5"/>
  <c r="D609" i="5"/>
  <c r="N608" i="5"/>
  <c r="D608" i="5"/>
  <c r="N607" i="5"/>
  <c r="D607" i="5"/>
  <c r="N606" i="5"/>
  <c r="D606" i="5"/>
  <c r="N605" i="5"/>
  <c r="D605" i="5"/>
  <c r="N604" i="5"/>
  <c r="D604" i="5"/>
  <c r="N603" i="5"/>
  <c r="D603" i="5"/>
  <c r="N602" i="5"/>
  <c r="D602" i="5"/>
  <c r="N601" i="5"/>
  <c r="D601" i="5"/>
  <c r="N600" i="5"/>
  <c r="D600" i="5"/>
  <c r="N599" i="5"/>
  <c r="D599" i="5"/>
  <c r="N598" i="5"/>
  <c r="D598" i="5"/>
  <c r="N597" i="5"/>
  <c r="D597" i="5"/>
  <c r="N596" i="5"/>
  <c r="D596" i="5"/>
  <c r="N595" i="5"/>
  <c r="D595" i="5"/>
  <c r="N594" i="5"/>
  <c r="D594" i="5"/>
  <c r="N593" i="5"/>
  <c r="D593" i="5"/>
  <c r="N592" i="5"/>
  <c r="D592" i="5"/>
  <c r="N591" i="5"/>
  <c r="D591" i="5"/>
  <c r="N590" i="5"/>
  <c r="D590" i="5"/>
  <c r="N589" i="5"/>
  <c r="D589" i="5"/>
  <c r="N588" i="5"/>
  <c r="D588" i="5"/>
  <c r="N587" i="5"/>
  <c r="D587" i="5"/>
  <c r="N586" i="5"/>
  <c r="D586" i="5"/>
  <c r="N585" i="5"/>
  <c r="D585" i="5"/>
  <c r="N584" i="5"/>
  <c r="D584" i="5"/>
  <c r="N583" i="5"/>
  <c r="D583" i="5"/>
  <c r="N582" i="5"/>
  <c r="D582" i="5"/>
  <c r="N581" i="5"/>
  <c r="D581" i="5"/>
  <c r="N580" i="5"/>
  <c r="D580" i="5"/>
  <c r="N579" i="5"/>
  <c r="D579" i="5"/>
  <c r="N578" i="5"/>
  <c r="D578" i="5"/>
  <c r="N577" i="5"/>
  <c r="D577" i="5"/>
  <c r="N576" i="5"/>
  <c r="D576" i="5"/>
  <c r="N575" i="5"/>
  <c r="D575" i="5"/>
  <c r="N574" i="5"/>
  <c r="D574" i="5"/>
  <c r="N573" i="5"/>
  <c r="D573" i="5"/>
  <c r="N572" i="5"/>
  <c r="D572" i="5"/>
  <c r="N571" i="5"/>
  <c r="D571" i="5"/>
  <c r="N570" i="5"/>
  <c r="D570" i="5"/>
  <c r="N569" i="5"/>
  <c r="D569" i="5"/>
  <c r="N568" i="5"/>
  <c r="D568" i="5"/>
  <c r="N567" i="5"/>
  <c r="D567" i="5"/>
  <c r="N566" i="5"/>
  <c r="D566" i="5"/>
  <c r="N565" i="5"/>
  <c r="D565" i="5"/>
  <c r="N564" i="5"/>
  <c r="D564" i="5"/>
  <c r="N563" i="5"/>
  <c r="D563" i="5"/>
  <c r="N562" i="5"/>
  <c r="D562" i="5"/>
  <c r="N561" i="5"/>
  <c r="D561" i="5"/>
  <c r="N560" i="5"/>
  <c r="D560" i="5"/>
  <c r="N559" i="5"/>
  <c r="D559" i="5"/>
  <c r="N558" i="5"/>
  <c r="D558" i="5"/>
  <c r="N557" i="5"/>
  <c r="D557" i="5"/>
  <c r="N556" i="5"/>
  <c r="D556" i="5"/>
  <c r="N555" i="5"/>
  <c r="D555" i="5"/>
  <c r="N554" i="5"/>
  <c r="D554" i="5"/>
  <c r="N553" i="5"/>
  <c r="D553" i="5"/>
  <c r="N552" i="5"/>
  <c r="D552" i="5"/>
  <c r="N551" i="5"/>
  <c r="D551" i="5"/>
  <c r="N550" i="5"/>
  <c r="D550" i="5"/>
  <c r="N549" i="5"/>
  <c r="D549" i="5"/>
  <c r="N548" i="5"/>
  <c r="D548" i="5"/>
  <c r="N547" i="5"/>
  <c r="D547" i="5"/>
  <c r="N546" i="5"/>
  <c r="D546" i="5"/>
  <c r="N545" i="5"/>
  <c r="D545" i="5"/>
  <c r="N544" i="5"/>
  <c r="D544" i="5"/>
  <c r="N543" i="5"/>
  <c r="D543" i="5"/>
  <c r="N542" i="5"/>
  <c r="D542" i="5"/>
  <c r="N541" i="5"/>
  <c r="D541" i="5"/>
  <c r="N540" i="5"/>
  <c r="D540" i="5"/>
  <c r="N539" i="5"/>
  <c r="D539" i="5"/>
  <c r="N538" i="5"/>
  <c r="D538" i="5"/>
  <c r="N537" i="5"/>
  <c r="D537" i="5"/>
  <c r="N536" i="5"/>
  <c r="D536" i="5"/>
  <c r="N535" i="5"/>
  <c r="D535" i="5"/>
  <c r="N534" i="5"/>
  <c r="D534" i="5"/>
  <c r="N533" i="5"/>
  <c r="D533" i="5"/>
  <c r="N532" i="5"/>
  <c r="D532" i="5"/>
  <c r="N531" i="5"/>
  <c r="D531" i="5"/>
  <c r="N530" i="5"/>
  <c r="D530" i="5"/>
  <c r="N529" i="5"/>
  <c r="D529" i="5"/>
  <c r="N528" i="5"/>
  <c r="D528" i="5"/>
  <c r="N527" i="5"/>
  <c r="D527" i="5"/>
  <c r="N526" i="5"/>
  <c r="D526" i="5"/>
  <c r="N525" i="5"/>
  <c r="D525" i="5"/>
  <c r="N524" i="5"/>
  <c r="D524" i="5"/>
  <c r="N523" i="5"/>
  <c r="D523" i="5"/>
  <c r="N522" i="5"/>
  <c r="D522" i="5"/>
  <c r="N521" i="5"/>
  <c r="D521" i="5"/>
  <c r="N517" i="5"/>
  <c r="D517" i="5"/>
  <c r="N516" i="5"/>
  <c r="D516" i="5"/>
  <c r="N520" i="5"/>
  <c r="D520" i="5"/>
  <c r="N519" i="5"/>
  <c r="D519" i="5"/>
  <c r="N518" i="5"/>
  <c r="D518" i="5"/>
  <c r="N515" i="5"/>
  <c r="D515" i="5"/>
  <c r="N514" i="5"/>
  <c r="D514" i="5"/>
  <c r="N513" i="5"/>
  <c r="D513" i="5"/>
  <c r="N512" i="5"/>
  <c r="D512" i="5"/>
  <c r="N511" i="5"/>
  <c r="D511" i="5"/>
  <c r="N509" i="5"/>
  <c r="D509" i="5"/>
  <c r="N510" i="5"/>
  <c r="D510" i="5"/>
  <c r="N508" i="5"/>
  <c r="D508" i="5"/>
  <c r="N507" i="5"/>
  <c r="D507" i="5"/>
  <c r="N506" i="5"/>
  <c r="D506" i="5"/>
  <c r="N505" i="5"/>
  <c r="D505" i="5"/>
  <c r="N504" i="5"/>
  <c r="D504" i="5"/>
  <c r="N503" i="5"/>
  <c r="D503" i="5"/>
  <c r="N502" i="5"/>
  <c r="D502" i="5"/>
  <c r="N501" i="5"/>
  <c r="D501" i="5"/>
  <c r="N500" i="5"/>
  <c r="D500" i="5"/>
  <c r="N499" i="5"/>
  <c r="D499" i="5"/>
  <c r="N498" i="5"/>
  <c r="D498" i="5"/>
  <c r="N497" i="5"/>
  <c r="D497" i="5"/>
  <c r="N496" i="5"/>
  <c r="D496" i="5"/>
  <c r="N495" i="5"/>
  <c r="D495" i="5"/>
  <c r="N494" i="5"/>
  <c r="D494" i="5"/>
  <c r="N493" i="5"/>
  <c r="D493" i="5"/>
  <c r="N492" i="5"/>
  <c r="D492" i="5"/>
  <c r="N491" i="5"/>
  <c r="D491" i="5"/>
  <c r="N490" i="5"/>
  <c r="D490" i="5"/>
  <c r="N489" i="5"/>
  <c r="D489" i="5"/>
  <c r="N488" i="5"/>
  <c r="D488" i="5"/>
  <c r="N487" i="5"/>
  <c r="D487" i="5"/>
  <c r="N486" i="5"/>
  <c r="D486" i="5"/>
  <c r="N485" i="5"/>
  <c r="D485" i="5"/>
  <c r="N484" i="5"/>
  <c r="D484" i="5"/>
  <c r="N483" i="5"/>
  <c r="D483" i="5"/>
  <c r="N482" i="5"/>
  <c r="D482" i="5"/>
  <c r="N481" i="5"/>
  <c r="D481" i="5"/>
  <c r="N480" i="5"/>
  <c r="D480" i="5"/>
  <c r="N479" i="5"/>
  <c r="D479" i="5"/>
  <c r="N478" i="5"/>
  <c r="D478" i="5"/>
  <c r="N477" i="5"/>
  <c r="D477" i="5"/>
  <c r="N476" i="5"/>
  <c r="D476" i="5"/>
  <c r="N475" i="5"/>
  <c r="D475" i="5"/>
  <c r="N474" i="5"/>
  <c r="D474" i="5"/>
  <c r="N473" i="5"/>
  <c r="D473" i="5"/>
  <c r="N472" i="5"/>
  <c r="D472" i="5"/>
  <c r="N471" i="5"/>
  <c r="D471" i="5"/>
  <c r="N470" i="5"/>
  <c r="D470" i="5"/>
  <c r="N469" i="5"/>
  <c r="D469" i="5"/>
  <c r="N468" i="5"/>
  <c r="D468" i="5"/>
  <c r="N467" i="5"/>
  <c r="D467" i="5"/>
  <c r="N466" i="5"/>
  <c r="D466" i="5"/>
  <c r="N465" i="5"/>
  <c r="D465" i="5"/>
  <c r="N464" i="5"/>
  <c r="D464" i="5"/>
  <c r="N463" i="5"/>
  <c r="D463" i="5"/>
  <c r="N462" i="5"/>
  <c r="D462" i="5"/>
  <c r="N461" i="5"/>
  <c r="D461" i="5"/>
  <c r="N460" i="5"/>
  <c r="D460" i="5"/>
  <c r="N459" i="5"/>
  <c r="D459" i="5"/>
  <c r="N458" i="5"/>
  <c r="D458" i="5"/>
  <c r="N457" i="5"/>
  <c r="D457" i="5"/>
  <c r="N456" i="5"/>
  <c r="D456" i="5"/>
  <c r="N455" i="5"/>
  <c r="D455" i="5"/>
  <c r="N454" i="5"/>
  <c r="D454" i="5"/>
  <c r="N453" i="5"/>
  <c r="D453" i="5"/>
  <c r="N452" i="5"/>
  <c r="D452" i="5"/>
  <c r="N451" i="5"/>
  <c r="D451" i="5"/>
  <c r="N450" i="5"/>
  <c r="D450" i="5"/>
  <c r="N449" i="5"/>
  <c r="D449" i="5"/>
  <c r="N448" i="5"/>
  <c r="D448" i="5"/>
  <c r="N447" i="5"/>
  <c r="D447" i="5"/>
  <c r="N446" i="5"/>
  <c r="D446" i="5"/>
  <c r="N445" i="5"/>
  <c r="D445" i="5"/>
  <c r="N444" i="5"/>
  <c r="D444" i="5"/>
  <c r="N443" i="5"/>
  <c r="D443" i="5"/>
  <c r="N442" i="5"/>
  <c r="D442" i="5"/>
  <c r="N441" i="5"/>
  <c r="D441" i="5"/>
  <c r="N440" i="5"/>
  <c r="D440" i="5"/>
  <c r="N439" i="5"/>
  <c r="D439" i="5"/>
  <c r="N438" i="5"/>
  <c r="D438" i="5"/>
  <c r="N437" i="5"/>
  <c r="D437" i="5"/>
  <c r="N436" i="5"/>
  <c r="D436" i="5"/>
  <c r="N435" i="5"/>
  <c r="D435" i="5"/>
  <c r="N434" i="5"/>
  <c r="D434" i="5"/>
  <c r="N433" i="5"/>
  <c r="D433" i="5"/>
  <c r="N432" i="5"/>
  <c r="D432" i="5"/>
  <c r="N431" i="5"/>
  <c r="D431" i="5"/>
  <c r="N430" i="5"/>
  <c r="D430" i="5"/>
  <c r="N429" i="5"/>
  <c r="D429" i="5"/>
  <c r="N428" i="5"/>
  <c r="D428" i="5"/>
  <c r="N427" i="5"/>
  <c r="D427" i="5"/>
  <c r="N426" i="5"/>
  <c r="D426" i="5"/>
  <c r="N425" i="5"/>
  <c r="D425" i="5"/>
  <c r="N424" i="5"/>
  <c r="D424" i="5"/>
  <c r="N423" i="5"/>
  <c r="D423" i="5"/>
  <c r="N422" i="5"/>
  <c r="D422" i="5"/>
  <c r="N421" i="5"/>
  <c r="D421" i="5"/>
  <c r="N420" i="5"/>
  <c r="D420" i="5"/>
  <c r="N419" i="5"/>
  <c r="D419" i="5"/>
  <c r="N418" i="5"/>
  <c r="D418" i="5"/>
  <c r="N417" i="5"/>
  <c r="D417" i="5"/>
  <c r="N416" i="5"/>
  <c r="D416" i="5"/>
  <c r="N415" i="5"/>
  <c r="D415" i="5"/>
  <c r="N414" i="5"/>
  <c r="D414" i="5"/>
  <c r="N413" i="5"/>
  <c r="D413" i="5"/>
  <c r="N412" i="5"/>
  <c r="D412" i="5"/>
  <c r="N411" i="5"/>
  <c r="D411" i="5"/>
  <c r="N410" i="5"/>
  <c r="D410" i="5"/>
  <c r="N409" i="5"/>
  <c r="D409" i="5"/>
  <c r="N408" i="5"/>
  <c r="D408" i="5"/>
  <c r="N407" i="5"/>
  <c r="D407" i="5"/>
  <c r="N406" i="5"/>
  <c r="D406" i="5"/>
  <c r="N405" i="5"/>
  <c r="D405" i="5"/>
  <c r="N404" i="5"/>
  <c r="D404" i="5"/>
  <c r="N403" i="5"/>
  <c r="D403" i="5"/>
  <c r="N402" i="5"/>
  <c r="D402" i="5"/>
  <c r="N401" i="5"/>
  <c r="D401" i="5"/>
  <c r="N400" i="5"/>
  <c r="D400" i="5"/>
  <c r="N399" i="5"/>
  <c r="D399" i="5"/>
  <c r="N398" i="5"/>
  <c r="D398" i="5"/>
  <c r="N397" i="5"/>
  <c r="D397" i="5"/>
  <c r="N396" i="5"/>
  <c r="D396" i="5"/>
  <c r="N395" i="5"/>
  <c r="D395" i="5"/>
  <c r="N394" i="5"/>
  <c r="D394" i="5"/>
  <c r="N393" i="5"/>
  <c r="D393" i="5"/>
  <c r="N392" i="5"/>
  <c r="D392" i="5"/>
  <c r="N391" i="5"/>
  <c r="D391" i="5"/>
  <c r="N390" i="5"/>
  <c r="D390" i="5"/>
  <c r="N389" i="5"/>
  <c r="D389" i="5"/>
  <c r="N388" i="5"/>
  <c r="D388" i="5"/>
  <c r="N387" i="5"/>
  <c r="D387" i="5"/>
  <c r="N386" i="5"/>
  <c r="D386" i="5"/>
  <c r="N385" i="5"/>
  <c r="D385" i="5"/>
  <c r="N384" i="5"/>
  <c r="D384" i="5"/>
  <c r="N383" i="5"/>
  <c r="D383" i="5"/>
  <c r="N382" i="5"/>
  <c r="D382" i="5"/>
  <c r="N381" i="5"/>
  <c r="D381" i="5"/>
  <c r="N380" i="5"/>
  <c r="D380" i="5"/>
  <c r="N379" i="5"/>
  <c r="D379" i="5"/>
  <c r="N378" i="5"/>
  <c r="D378" i="5"/>
  <c r="N377" i="5"/>
  <c r="D377" i="5"/>
  <c r="N376" i="5"/>
  <c r="D376" i="5"/>
  <c r="N375" i="5"/>
  <c r="D375" i="5"/>
  <c r="N374" i="5"/>
  <c r="D374" i="5"/>
  <c r="N373" i="5"/>
  <c r="D373" i="5"/>
  <c r="N372" i="5"/>
  <c r="D372" i="5"/>
  <c r="N371" i="5"/>
  <c r="D371" i="5"/>
  <c r="N370" i="5"/>
  <c r="D370" i="5"/>
  <c r="N369" i="5"/>
  <c r="D369" i="5"/>
  <c r="N368" i="5"/>
  <c r="D368" i="5"/>
  <c r="N367" i="5"/>
  <c r="D367" i="5"/>
  <c r="N366" i="5"/>
  <c r="D366" i="5"/>
  <c r="N365" i="5"/>
  <c r="D365" i="5"/>
  <c r="N364" i="5"/>
  <c r="D364" i="5"/>
  <c r="N363" i="5"/>
  <c r="D363" i="5"/>
  <c r="N362" i="5"/>
  <c r="D362" i="5"/>
  <c r="N361" i="5"/>
  <c r="D361" i="5"/>
  <c r="N360" i="5"/>
  <c r="D360" i="5"/>
  <c r="N359" i="5"/>
  <c r="D359" i="5"/>
  <c r="N358" i="5"/>
  <c r="D358" i="5"/>
  <c r="N357" i="5"/>
  <c r="D357" i="5"/>
  <c r="N356" i="5"/>
  <c r="D356" i="5"/>
  <c r="N355" i="5"/>
  <c r="D355" i="5"/>
  <c r="N354" i="5"/>
  <c r="D354" i="5"/>
  <c r="N353" i="5"/>
  <c r="D353" i="5"/>
  <c r="N352" i="5"/>
  <c r="D352" i="5"/>
  <c r="N351" i="5"/>
  <c r="D351" i="5"/>
  <c r="N350" i="5"/>
  <c r="D350" i="5"/>
  <c r="N349" i="5"/>
  <c r="D349" i="5"/>
  <c r="N348" i="5"/>
  <c r="D348" i="5"/>
  <c r="N347" i="5"/>
  <c r="D347" i="5"/>
  <c r="N346" i="5"/>
  <c r="D346" i="5"/>
  <c r="N345" i="5"/>
  <c r="D345" i="5"/>
  <c r="N344" i="5"/>
  <c r="D344" i="5"/>
  <c r="N343" i="5"/>
  <c r="D343" i="5"/>
  <c r="N342" i="5"/>
  <c r="D342" i="5"/>
  <c r="N341" i="5"/>
  <c r="D341" i="5"/>
  <c r="N340" i="5"/>
  <c r="D340" i="5"/>
  <c r="N339" i="5"/>
  <c r="D339" i="5"/>
  <c r="N338" i="5"/>
  <c r="D338" i="5"/>
  <c r="N337" i="5"/>
  <c r="D337" i="5"/>
  <c r="N336" i="5"/>
  <c r="D336" i="5"/>
  <c r="N335" i="5"/>
  <c r="D335" i="5"/>
  <c r="N334" i="5"/>
  <c r="D334" i="5"/>
  <c r="N333" i="5"/>
  <c r="D333" i="5"/>
  <c r="N332" i="5"/>
  <c r="D332" i="5"/>
  <c r="N331" i="5"/>
  <c r="D331" i="5"/>
  <c r="N330" i="5"/>
  <c r="D330" i="5"/>
  <c r="N329" i="5"/>
  <c r="D329" i="5"/>
  <c r="N328" i="5"/>
  <c r="D328" i="5"/>
  <c r="N327" i="5"/>
  <c r="D327" i="5"/>
  <c r="N326" i="5"/>
  <c r="D326" i="5"/>
  <c r="N325" i="5"/>
  <c r="D325" i="5"/>
  <c r="N324" i="5"/>
  <c r="D324" i="5"/>
  <c r="N323" i="5"/>
  <c r="D323" i="5"/>
  <c r="N322" i="5"/>
  <c r="D322" i="5"/>
  <c r="N321" i="5"/>
  <c r="D321" i="5"/>
  <c r="N320" i="5"/>
  <c r="D320" i="5"/>
  <c r="N319" i="5"/>
  <c r="D319" i="5"/>
  <c r="N318" i="5"/>
  <c r="D318" i="5"/>
  <c r="N317" i="5"/>
  <c r="D317" i="5"/>
  <c r="N316" i="5"/>
  <c r="D316" i="5"/>
  <c r="N315" i="5"/>
  <c r="D315" i="5"/>
  <c r="N314" i="5"/>
  <c r="D314" i="5"/>
  <c r="N313" i="5"/>
  <c r="D313" i="5"/>
  <c r="N312" i="5"/>
  <c r="D312" i="5"/>
  <c r="N311" i="5"/>
  <c r="D311" i="5"/>
  <c r="N310" i="5"/>
  <c r="D310" i="5"/>
  <c r="N309" i="5"/>
  <c r="D309" i="5"/>
  <c r="N308" i="5"/>
  <c r="D308" i="5"/>
  <c r="N307" i="5"/>
  <c r="D307" i="5"/>
  <c r="N306" i="5"/>
  <c r="D306" i="5"/>
  <c r="N305" i="5"/>
  <c r="D305" i="5"/>
  <c r="N304" i="5"/>
  <c r="D304" i="5"/>
  <c r="N303" i="5"/>
  <c r="D303" i="5"/>
  <c r="N302" i="5"/>
  <c r="D302" i="5"/>
  <c r="N301" i="5"/>
  <c r="D301" i="5"/>
  <c r="N300" i="5"/>
  <c r="D300" i="5"/>
  <c r="N299" i="5"/>
  <c r="D299" i="5"/>
  <c r="N298" i="5"/>
  <c r="D298" i="5"/>
  <c r="N297" i="5"/>
  <c r="D297" i="5"/>
  <c r="N296" i="5"/>
  <c r="D296" i="5"/>
  <c r="N295" i="5"/>
  <c r="D295" i="5"/>
  <c r="N294" i="5"/>
  <c r="D294" i="5"/>
  <c r="N293" i="5"/>
  <c r="D293" i="5"/>
  <c r="N289" i="5"/>
  <c r="D289" i="5"/>
  <c r="N292" i="5"/>
  <c r="D292" i="5"/>
  <c r="N291" i="5"/>
  <c r="D291" i="5"/>
  <c r="N290" i="5"/>
  <c r="D290" i="5"/>
  <c r="N288" i="5"/>
  <c r="D288" i="5"/>
  <c r="N287" i="5"/>
  <c r="D287" i="5"/>
  <c r="N286" i="5"/>
  <c r="D286" i="5"/>
  <c r="N285" i="5"/>
  <c r="D285" i="5"/>
  <c r="N284" i="5"/>
  <c r="D284" i="5"/>
  <c r="N283" i="5"/>
  <c r="D283" i="5"/>
  <c r="N282" i="5"/>
  <c r="D282" i="5"/>
  <c r="N281" i="5"/>
  <c r="D281" i="5"/>
  <c r="N280" i="5"/>
  <c r="D280" i="5"/>
  <c r="N279" i="5"/>
  <c r="D279" i="5"/>
  <c r="N278" i="5"/>
  <c r="D278" i="5"/>
  <c r="N277" i="5"/>
  <c r="D277" i="5"/>
  <c r="N276" i="5"/>
  <c r="D276" i="5"/>
  <c r="N275" i="5"/>
  <c r="D275" i="5"/>
  <c r="N274" i="5"/>
  <c r="D274" i="5"/>
  <c r="N273" i="5"/>
  <c r="D273" i="5"/>
  <c r="N272" i="5"/>
  <c r="D272" i="5"/>
  <c r="N271" i="5"/>
  <c r="D271" i="5"/>
  <c r="N270" i="5"/>
  <c r="D270" i="5"/>
  <c r="N269" i="5"/>
  <c r="D269" i="5"/>
  <c r="N268" i="5"/>
  <c r="D268" i="5"/>
  <c r="N267" i="5"/>
  <c r="D267" i="5"/>
  <c r="N266" i="5"/>
  <c r="D266" i="5"/>
  <c r="N265" i="5"/>
  <c r="D265" i="5"/>
  <c r="N264" i="5"/>
  <c r="D264" i="5"/>
  <c r="N263" i="5"/>
  <c r="D263" i="5"/>
  <c r="N262" i="5"/>
  <c r="D262" i="5"/>
  <c r="N261" i="5"/>
  <c r="D261" i="5"/>
  <c r="N260" i="5"/>
  <c r="D260" i="5"/>
  <c r="N259" i="5"/>
  <c r="D259" i="5"/>
  <c r="N258" i="5"/>
  <c r="D258" i="5"/>
  <c r="N257" i="5"/>
  <c r="D257" i="5"/>
  <c r="N256" i="5"/>
  <c r="D256" i="5"/>
  <c r="N255" i="5"/>
  <c r="D255" i="5"/>
  <c r="N254" i="5"/>
  <c r="D254" i="5"/>
  <c r="N253" i="5"/>
  <c r="D253" i="5"/>
  <c r="N252" i="5"/>
  <c r="D252" i="5"/>
  <c r="N251" i="5"/>
  <c r="D251" i="5"/>
  <c r="N250" i="5"/>
  <c r="D250" i="5"/>
  <c r="N249" i="5"/>
  <c r="D249" i="5"/>
  <c r="N248" i="5"/>
  <c r="D248" i="5"/>
  <c r="N247" i="5"/>
  <c r="D247" i="5"/>
  <c r="N246" i="5"/>
  <c r="D246" i="5"/>
  <c r="N245" i="5"/>
  <c r="D245" i="5"/>
  <c r="N244" i="5"/>
  <c r="D244" i="5"/>
  <c r="N243" i="5"/>
  <c r="D243" i="5"/>
  <c r="N242" i="5"/>
  <c r="D242" i="5"/>
  <c r="N241" i="5"/>
  <c r="D241" i="5"/>
  <c r="N240" i="5"/>
  <c r="D240" i="5"/>
  <c r="N239" i="5"/>
  <c r="D239" i="5"/>
  <c r="N238" i="5"/>
  <c r="D238" i="5"/>
  <c r="N237" i="5"/>
  <c r="D237" i="5"/>
  <c r="N236" i="5"/>
  <c r="D236" i="5"/>
  <c r="N235" i="5"/>
  <c r="D235" i="5"/>
  <c r="N234" i="5"/>
  <c r="D234" i="5"/>
  <c r="N233" i="5"/>
  <c r="D233" i="5"/>
  <c r="N232" i="5"/>
  <c r="D232" i="5"/>
  <c r="N231" i="5"/>
  <c r="D231" i="5"/>
  <c r="N230" i="5"/>
  <c r="D230" i="5"/>
  <c r="N229" i="5"/>
  <c r="D229" i="5"/>
  <c r="N228" i="5"/>
  <c r="D228" i="5"/>
  <c r="N227" i="5"/>
  <c r="D227" i="5"/>
  <c r="N226" i="5"/>
  <c r="D226" i="5"/>
  <c r="N225" i="5"/>
  <c r="D225" i="5"/>
  <c r="N224" i="5"/>
  <c r="D224" i="5"/>
  <c r="N223" i="5"/>
  <c r="D223" i="5"/>
  <c r="N222" i="5"/>
  <c r="D222" i="5"/>
  <c r="N221" i="5"/>
  <c r="D221" i="5"/>
  <c r="N220" i="5"/>
  <c r="D220" i="5"/>
  <c r="N219" i="5"/>
  <c r="D219" i="5"/>
  <c r="N218" i="5"/>
  <c r="D218" i="5"/>
  <c r="N217" i="5"/>
  <c r="D217" i="5"/>
  <c r="N216" i="5"/>
  <c r="D216" i="5"/>
  <c r="N215" i="5"/>
  <c r="D215" i="5"/>
  <c r="N214" i="5"/>
  <c r="D214" i="5"/>
  <c r="N213" i="5"/>
  <c r="D213" i="5"/>
  <c r="N212" i="5"/>
  <c r="D212" i="5"/>
  <c r="N211" i="5"/>
  <c r="D211" i="5"/>
  <c r="N210" i="5"/>
  <c r="D210" i="5"/>
  <c r="N209" i="5"/>
  <c r="D209" i="5"/>
  <c r="N208" i="5"/>
  <c r="D208" i="5"/>
  <c r="N207" i="5"/>
  <c r="D207" i="5"/>
  <c r="N206" i="5"/>
  <c r="D206" i="5"/>
  <c r="N205" i="5"/>
  <c r="D205" i="5"/>
  <c r="N204" i="5"/>
  <c r="D204" i="5"/>
  <c r="N203" i="5"/>
  <c r="D203" i="5"/>
  <c r="N202" i="5"/>
  <c r="D202" i="5"/>
  <c r="N201" i="5"/>
  <c r="D201" i="5"/>
  <c r="N200" i="5"/>
  <c r="D200" i="5"/>
  <c r="N199" i="5"/>
  <c r="D199" i="5"/>
  <c r="N198" i="5"/>
  <c r="D198" i="5"/>
  <c r="N197" i="5"/>
  <c r="D197" i="5"/>
  <c r="N196" i="5"/>
  <c r="D196" i="5"/>
  <c r="N195" i="5"/>
  <c r="D195" i="5"/>
  <c r="N194" i="5"/>
  <c r="D194" i="5"/>
  <c r="N192" i="5"/>
  <c r="D192" i="5"/>
  <c r="N193" i="5"/>
  <c r="D193" i="5"/>
  <c r="N191" i="5"/>
  <c r="D191" i="5"/>
  <c r="N190" i="5"/>
  <c r="D190" i="5"/>
  <c r="N189" i="5"/>
  <c r="D189" i="5"/>
  <c r="N188" i="5"/>
  <c r="D188" i="5"/>
  <c r="N187" i="5"/>
  <c r="D187" i="5"/>
  <c r="N186" i="5"/>
  <c r="D186" i="5"/>
  <c r="N185" i="5"/>
  <c r="D185" i="5"/>
  <c r="N184" i="5"/>
  <c r="D184" i="5"/>
  <c r="N183" i="5"/>
  <c r="D183" i="5"/>
  <c r="N182" i="5"/>
  <c r="D182" i="5"/>
  <c r="N181" i="5"/>
  <c r="D181" i="5"/>
  <c r="N180" i="5"/>
  <c r="D180" i="5"/>
  <c r="N179" i="5"/>
  <c r="D179" i="5"/>
  <c r="N178" i="5"/>
  <c r="D178" i="5"/>
  <c r="N177" i="5"/>
  <c r="D177" i="5"/>
  <c r="N176" i="5"/>
  <c r="D176" i="5"/>
  <c r="N175" i="5"/>
  <c r="D175" i="5"/>
  <c r="N174" i="5"/>
  <c r="D174" i="5"/>
  <c r="N173" i="5"/>
  <c r="D173" i="5"/>
  <c r="N172" i="5"/>
  <c r="D172" i="5"/>
  <c r="N171" i="5"/>
  <c r="D171" i="5"/>
  <c r="N170" i="5"/>
  <c r="D170" i="5"/>
  <c r="N169" i="5"/>
  <c r="D169" i="5"/>
  <c r="N168" i="5"/>
  <c r="D168" i="5"/>
  <c r="N167" i="5"/>
  <c r="D167" i="5"/>
  <c r="N166" i="5"/>
  <c r="D166" i="5"/>
  <c r="N165" i="5"/>
  <c r="D165" i="5"/>
  <c r="N164" i="5"/>
  <c r="D164" i="5"/>
  <c r="N163" i="5"/>
  <c r="D163" i="5"/>
  <c r="N162" i="5"/>
  <c r="D162" i="5"/>
  <c r="N161" i="5"/>
  <c r="D161" i="5"/>
  <c r="N160" i="5"/>
  <c r="D160" i="5"/>
  <c r="N159" i="5"/>
  <c r="D159" i="5"/>
  <c r="N158" i="5"/>
  <c r="D158" i="5"/>
  <c r="N157" i="5"/>
  <c r="D157" i="5"/>
  <c r="N156" i="5"/>
  <c r="D156" i="5"/>
  <c r="N155" i="5"/>
  <c r="D155" i="5"/>
  <c r="N154" i="5"/>
  <c r="D154" i="5"/>
  <c r="N153" i="5"/>
  <c r="D153" i="5"/>
  <c r="N152" i="5"/>
  <c r="D152" i="5"/>
  <c r="N151" i="5"/>
  <c r="D151" i="5"/>
  <c r="N150" i="5"/>
  <c r="D150" i="5"/>
  <c r="N149" i="5"/>
  <c r="D149" i="5"/>
  <c r="N148" i="5"/>
  <c r="D148" i="5"/>
  <c r="N147" i="5"/>
  <c r="D147" i="5"/>
  <c r="N146" i="5"/>
  <c r="D146" i="5"/>
  <c r="N145" i="5"/>
  <c r="D145" i="5"/>
  <c r="N144" i="5"/>
  <c r="D144" i="5"/>
  <c r="N143" i="5"/>
  <c r="D143" i="5"/>
  <c r="N142" i="5"/>
  <c r="D142" i="5"/>
  <c r="N141" i="5"/>
  <c r="D141" i="5"/>
  <c r="N140" i="5"/>
  <c r="D140" i="5"/>
  <c r="N139" i="5"/>
  <c r="D139" i="5"/>
  <c r="N138" i="5"/>
  <c r="D138" i="5"/>
  <c r="N137" i="5"/>
  <c r="D137" i="5"/>
  <c r="N136" i="5"/>
  <c r="D136" i="5"/>
  <c r="N135" i="5"/>
  <c r="D135" i="5"/>
  <c r="N134" i="5"/>
  <c r="D134" i="5"/>
  <c r="N133" i="5"/>
  <c r="D133" i="5"/>
  <c r="N132" i="5"/>
  <c r="D132" i="5"/>
  <c r="N131" i="5"/>
  <c r="D131" i="5"/>
  <c r="N130" i="5"/>
  <c r="D130" i="5"/>
  <c r="N129" i="5"/>
  <c r="D129" i="5"/>
  <c r="N128" i="5"/>
  <c r="D128" i="5"/>
  <c r="N127" i="5"/>
  <c r="D127" i="5"/>
  <c r="N126" i="5"/>
  <c r="D126" i="5"/>
  <c r="N125" i="5"/>
  <c r="D125" i="5"/>
  <c r="N124" i="5"/>
  <c r="D124" i="5"/>
  <c r="N123" i="5"/>
  <c r="D123" i="5"/>
  <c r="N122" i="5"/>
  <c r="D122" i="5"/>
  <c r="N121" i="5"/>
  <c r="D121" i="5"/>
  <c r="N120" i="5"/>
  <c r="D120" i="5"/>
  <c r="N119" i="5"/>
  <c r="D119" i="5"/>
  <c r="N118" i="5"/>
  <c r="D118" i="5"/>
  <c r="N117" i="5"/>
  <c r="D117" i="5"/>
  <c r="N116" i="5"/>
  <c r="D116" i="5"/>
  <c r="N115" i="5"/>
  <c r="D115" i="5"/>
  <c r="N114" i="5"/>
  <c r="D114" i="5"/>
  <c r="N113" i="5"/>
  <c r="D113" i="5"/>
  <c r="N112" i="5"/>
  <c r="D112" i="5"/>
  <c r="N111" i="5"/>
  <c r="D111" i="5"/>
  <c r="N110" i="5"/>
  <c r="D110" i="5"/>
  <c r="N109" i="5"/>
  <c r="D109" i="5"/>
  <c r="N108" i="5"/>
  <c r="D108" i="5"/>
  <c r="N107" i="5"/>
  <c r="D107" i="5"/>
  <c r="N106" i="5"/>
  <c r="D106" i="5"/>
  <c r="N105" i="5"/>
  <c r="D105" i="5"/>
  <c r="N104" i="5"/>
  <c r="D104" i="5"/>
  <c r="N103" i="5"/>
  <c r="D103" i="5"/>
  <c r="N102" i="5"/>
  <c r="D102" i="5"/>
  <c r="N101" i="5"/>
  <c r="D101" i="5"/>
  <c r="N100" i="5"/>
  <c r="D100" i="5"/>
  <c r="N99" i="5"/>
  <c r="D99" i="5"/>
  <c r="N98" i="5"/>
  <c r="D98" i="5"/>
  <c r="N97" i="5"/>
  <c r="D97" i="5"/>
  <c r="N96" i="5"/>
  <c r="D96" i="5"/>
  <c r="N95" i="5"/>
  <c r="D95" i="5"/>
  <c r="N94" i="5"/>
  <c r="D94" i="5"/>
  <c r="N93" i="5"/>
  <c r="D93" i="5"/>
  <c r="N92" i="5"/>
  <c r="D92" i="5"/>
  <c r="N91" i="5"/>
  <c r="D91" i="5"/>
  <c r="N90" i="5"/>
  <c r="D90" i="5"/>
  <c r="N89" i="5"/>
  <c r="D89" i="5"/>
  <c r="N88" i="5"/>
  <c r="D88" i="5"/>
  <c r="N87" i="5"/>
  <c r="D87" i="5"/>
  <c r="N86" i="5"/>
  <c r="D86" i="5"/>
  <c r="N85" i="5"/>
  <c r="D85" i="5"/>
  <c r="N84" i="5"/>
  <c r="D84" i="5"/>
  <c r="N83" i="5"/>
  <c r="D83" i="5"/>
  <c r="N82" i="5"/>
  <c r="D82" i="5"/>
  <c r="N81" i="5"/>
  <c r="D81" i="5"/>
  <c r="N80" i="5"/>
  <c r="D80" i="5"/>
  <c r="N79" i="5"/>
  <c r="D79" i="5"/>
  <c r="N78" i="5"/>
  <c r="D78" i="5"/>
  <c r="N77" i="5"/>
  <c r="D77" i="5"/>
  <c r="N76" i="5"/>
  <c r="D76" i="5"/>
  <c r="N75" i="5"/>
  <c r="D75" i="5"/>
  <c r="N74" i="5"/>
  <c r="D74" i="5"/>
  <c r="N73" i="5"/>
  <c r="D73" i="5"/>
  <c r="N72" i="5"/>
  <c r="D72" i="5"/>
  <c r="N71" i="5"/>
  <c r="D71" i="5"/>
  <c r="N70" i="5"/>
  <c r="D70" i="5"/>
  <c r="N69" i="5"/>
  <c r="D69" i="5"/>
  <c r="N68" i="5"/>
  <c r="D68" i="5"/>
  <c r="N67" i="5"/>
  <c r="D67" i="5"/>
  <c r="N66" i="5"/>
  <c r="D66" i="5"/>
  <c r="N65" i="5"/>
  <c r="D65" i="5"/>
  <c r="N64" i="5"/>
  <c r="D64" i="5"/>
  <c r="N63" i="5"/>
  <c r="D63" i="5"/>
  <c r="N62" i="5"/>
  <c r="D62" i="5"/>
  <c r="N61" i="5"/>
  <c r="D61" i="5"/>
  <c r="N60" i="5"/>
  <c r="D60" i="5"/>
  <c r="N59" i="5"/>
  <c r="D59" i="5"/>
  <c r="N58" i="5"/>
  <c r="D58" i="5"/>
  <c r="N57" i="5"/>
  <c r="D57" i="5"/>
  <c r="N56" i="5"/>
  <c r="D56" i="5"/>
  <c r="N55" i="5"/>
  <c r="D55" i="5"/>
  <c r="N54" i="5"/>
  <c r="D54" i="5"/>
  <c r="N53" i="5"/>
  <c r="D53" i="5"/>
  <c r="N52" i="5"/>
  <c r="D52" i="5"/>
  <c r="N51" i="5"/>
  <c r="D51" i="5"/>
  <c r="N50" i="5"/>
  <c r="D50" i="5"/>
  <c r="N49" i="5"/>
  <c r="D49" i="5"/>
  <c r="N48" i="5"/>
  <c r="D48" i="5"/>
  <c r="N47" i="5"/>
  <c r="D47" i="5"/>
  <c r="N46" i="5"/>
  <c r="D46" i="5"/>
  <c r="N45" i="5"/>
  <c r="D45" i="5"/>
  <c r="N44" i="5"/>
  <c r="D44" i="5"/>
  <c r="N43" i="5"/>
  <c r="D43" i="5"/>
  <c r="N42" i="5"/>
  <c r="D42" i="5"/>
  <c r="N41" i="5"/>
  <c r="D41" i="5"/>
  <c r="N40" i="5"/>
  <c r="D40" i="5"/>
  <c r="N39" i="5"/>
  <c r="D39" i="5"/>
  <c r="N38" i="5"/>
  <c r="D38" i="5"/>
  <c r="N37" i="5"/>
  <c r="D37" i="5"/>
  <c r="N36" i="5"/>
  <c r="D36" i="5"/>
  <c r="N35" i="5"/>
  <c r="D35" i="5"/>
  <c r="N34" i="5"/>
  <c r="D34" i="5"/>
  <c r="N33" i="5"/>
  <c r="D33" i="5"/>
  <c r="N32" i="5"/>
  <c r="D32" i="5"/>
  <c r="N31" i="5"/>
  <c r="D31" i="5"/>
  <c r="N30" i="5"/>
  <c r="D30" i="5"/>
  <c r="N29" i="5"/>
  <c r="D29" i="5"/>
  <c r="N28" i="5"/>
  <c r="D28" i="5"/>
  <c r="N27" i="5"/>
  <c r="D27" i="5"/>
  <c r="N26" i="5"/>
  <c r="D26" i="5"/>
  <c r="N25" i="5"/>
  <c r="D25" i="5"/>
  <c r="N24" i="5"/>
  <c r="D24" i="5"/>
  <c r="N23" i="5"/>
  <c r="D23" i="5"/>
  <c r="N22" i="5"/>
  <c r="D22" i="5"/>
  <c r="N21" i="5"/>
  <c r="D21" i="5"/>
  <c r="N20" i="5"/>
  <c r="D20" i="5"/>
  <c r="N19" i="5"/>
  <c r="D19" i="5"/>
  <c r="N18" i="5"/>
  <c r="D18" i="5"/>
  <c r="N17" i="5"/>
  <c r="D17" i="5"/>
  <c r="N16" i="5"/>
  <c r="D16" i="5"/>
  <c r="N15" i="5"/>
  <c r="D15" i="5"/>
  <c r="N14" i="5"/>
  <c r="D14" i="5"/>
  <c r="N13" i="5"/>
  <c r="D13" i="5"/>
  <c r="N12" i="5"/>
  <c r="D12" i="5"/>
  <c r="N11" i="5"/>
  <c r="D11" i="5"/>
  <c r="N10" i="5"/>
  <c r="D10" i="5"/>
  <c r="N9" i="5"/>
  <c r="D9" i="5"/>
  <c r="N1" i="5"/>
  <c r="M1" i="5"/>
  <c r="L1" i="5"/>
  <c r="K1" i="5"/>
  <c r="J1" i="5"/>
  <c r="I1" i="5"/>
  <c r="G1" i="5"/>
  <c r="F1" i="5"/>
  <c r="E1" i="5"/>
  <c r="D277" i="2"/>
  <c r="D276" i="2"/>
  <c r="D275" i="2"/>
  <c r="D274" i="2"/>
  <c r="D273" i="2"/>
  <c r="D272" i="2"/>
  <c r="D271" i="2"/>
  <c r="D270" i="2"/>
  <c r="D269" i="2"/>
  <c r="D268" i="2"/>
  <c r="D267" i="2"/>
  <c r="D266" i="2"/>
  <c r="D265" i="2"/>
  <c r="D264" i="2"/>
  <c r="D263" i="2"/>
  <c r="D262" i="2"/>
  <c r="D261" i="2"/>
  <c r="D260" i="2"/>
  <c r="D259" i="2"/>
  <c r="D258" i="2"/>
  <c r="D257" i="2"/>
  <c r="D256" i="2"/>
  <c r="D255" i="2"/>
  <c r="D254" i="2"/>
  <c r="D253" i="2"/>
  <c r="D252" i="2"/>
  <c r="D251" i="2"/>
  <c r="D250" i="2"/>
  <c r="D249" i="2"/>
  <c r="D248" i="2"/>
  <c r="D247" i="2"/>
  <c r="D246" i="2"/>
  <c r="D245" i="2"/>
  <c r="D244" i="2"/>
  <c r="D243" i="2"/>
  <c r="D242" i="2"/>
  <c r="D241" i="2"/>
  <c r="D240" i="2"/>
  <c r="D239" i="2"/>
  <c r="D238" i="2"/>
  <c r="D237" i="2"/>
  <c r="D236" i="2"/>
  <c r="D235" i="2"/>
  <c r="D234" i="2"/>
  <c r="D233" i="2"/>
  <c r="D232" i="2"/>
  <c r="D231" i="2"/>
  <c r="D230" i="2"/>
  <c r="D229" i="2"/>
  <c r="D228" i="2"/>
  <c r="D227" i="2"/>
  <c r="D226" i="2"/>
  <c r="D225" i="2"/>
  <c r="D224" i="2"/>
  <c r="D223" i="2"/>
  <c r="D222" i="2"/>
  <c r="D221" i="2"/>
  <c r="D220" i="2"/>
  <c r="D219" i="2"/>
  <c r="D218" i="2"/>
  <c r="D217" i="2"/>
  <c r="D216" i="2"/>
  <c r="D215" i="2"/>
  <c r="D214" i="2"/>
  <c r="D213" i="2"/>
  <c r="D212" i="2"/>
  <c r="D211" i="2"/>
  <c r="D210" i="2"/>
  <c r="D209" i="2"/>
  <c r="D208" i="2"/>
  <c r="D207" i="2"/>
  <c r="D206" i="2"/>
  <c r="D205" i="2"/>
  <c r="D204" i="2"/>
  <c r="D203" i="2"/>
  <c r="D202" i="2"/>
  <c r="D201" i="2"/>
  <c r="D200" i="2"/>
  <c r="D199" i="2"/>
  <c r="D198" i="2"/>
  <c r="D197" i="2"/>
  <c r="D196" i="2"/>
  <c r="D195" i="2"/>
  <c r="D194" i="2"/>
  <c r="D193" i="2"/>
  <c r="D192" i="2"/>
  <c r="D191" i="2"/>
  <c r="D190" i="2"/>
  <c r="D189" i="2"/>
  <c r="D188" i="2"/>
  <c r="D187" i="2"/>
  <c r="D186" i="2"/>
  <c r="D185" i="2"/>
  <c r="D184" i="2"/>
  <c r="D183" i="2"/>
  <c r="D182" i="2"/>
  <c r="D181" i="2"/>
  <c r="D180" i="2"/>
  <c r="D179" i="2"/>
  <c r="D178" i="2"/>
  <c r="D177" i="2"/>
  <c r="D176" i="2"/>
  <c r="D175" i="2"/>
  <c r="D174" i="2"/>
  <c r="D173" i="2"/>
  <c r="D172" i="2"/>
  <c r="D171" i="2"/>
  <c r="D170" i="2"/>
  <c r="D169" i="2"/>
  <c r="D168" i="2"/>
  <c r="D167" i="2"/>
  <c r="D166" i="2"/>
  <c r="D165" i="2"/>
  <c r="D164" i="2"/>
  <c r="D163" i="2"/>
  <c r="D162" i="2"/>
  <c r="D161" i="2"/>
  <c r="D160" i="2"/>
  <c r="D159" i="2"/>
  <c r="D158" i="2"/>
  <c r="D157" i="2"/>
  <c r="D156" i="2"/>
  <c r="D155" i="2"/>
  <c r="D154" i="2"/>
  <c r="D153" i="2"/>
  <c r="D152" i="2"/>
  <c r="D151" i="2"/>
  <c r="D150" i="2"/>
  <c r="D149" i="2"/>
  <c r="D148" i="2"/>
  <c r="D147" i="2"/>
  <c r="D146" i="2"/>
  <c r="D145" i="2"/>
  <c r="D144" i="2"/>
  <c r="D143" i="2"/>
  <c r="D142" i="2"/>
  <c r="D141" i="2"/>
  <c r="D140" i="2"/>
  <c r="D139" i="2"/>
  <c r="D138" i="2"/>
  <c r="D137" i="2"/>
  <c r="D136" i="2"/>
  <c r="D135" i="2"/>
  <c r="D134" i="2"/>
  <c r="D133" i="2"/>
  <c r="D132" i="2"/>
  <c r="D131" i="2"/>
  <c r="D130" i="2"/>
  <c r="D129" i="2"/>
  <c r="D128" i="2"/>
  <c r="D127" i="2"/>
  <c r="D126" i="2"/>
  <c r="D125" i="2"/>
  <c r="D124" i="2"/>
  <c r="D123" i="2"/>
  <c r="D122" i="2"/>
  <c r="D121" i="2"/>
  <c r="D120" i="2"/>
  <c r="D119" i="2"/>
  <c r="D118" i="2"/>
  <c r="D117" i="2"/>
  <c r="D116" i="2"/>
  <c r="D115" i="2"/>
  <c r="D114" i="2"/>
  <c r="D113" i="2"/>
  <c r="D112" i="2"/>
  <c r="D111" i="2"/>
  <c r="D110" i="2"/>
  <c r="D109" i="2"/>
  <c r="D108" i="2"/>
  <c r="D107" i="2"/>
  <c r="D106" i="2"/>
  <c r="D105" i="2"/>
  <c r="D104" i="2"/>
  <c r="D103" i="2"/>
  <c r="D102" i="2"/>
  <c r="D101" i="2"/>
  <c r="D100" i="2"/>
  <c r="D99" i="2"/>
  <c r="D98" i="2"/>
  <c r="D97" i="2"/>
  <c r="D96" i="2"/>
  <c r="D95" i="2"/>
  <c r="D94" i="2"/>
  <c r="D93" i="2"/>
  <c r="D92" i="2"/>
  <c r="D91" i="2"/>
  <c r="D90" i="2"/>
  <c r="D89" i="2"/>
  <c r="D88" i="2"/>
  <c r="D87" i="2"/>
  <c r="D86" i="2"/>
  <c r="D85" i="2"/>
  <c r="D84" i="2"/>
  <c r="D83" i="2"/>
  <c r="D82" i="2"/>
  <c r="D81" i="2"/>
  <c r="D80" i="2"/>
  <c r="D79" i="2"/>
  <c r="D78" i="2"/>
  <c r="D77" i="2"/>
  <c r="D76" i="2"/>
  <c r="D75" i="2"/>
  <c r="D74" i="2"/>
  <c r="D73" i="2"/>
  <c r="D72" i="2"/>
  <c r="D71" i="2"/>
  <c r="D70" i="2"/>
  <c r="D69" i="2"/>
  <c r="D68" i="2"/>
  <c r="D67" i="2"/>
  <c r="D66" i="2"/>
  <c r="D65" i="2"/>
  <c r="D64" i="2"/>
  <c r="D63" i="2"/>
  <c r="D62" i="2"/>
  <c r="D61" i="2"/>
  <c r="D60" i="2"/>
  <c r="D59" i="2"/>
  <c r="D58" i="2"/>
  <c r="D57" i="2"/>
  <c r="D56" i="2"/>
  <c r="D55" i="2"/>
  <c r="D54" i="2"/>
  <c r="D53" i="2"/>
  <c r="D52" i="2"/>
  <c r="D51" i="2"/>
  <c r="D50" i="2"/>
  <c r="D49" i="2"/>
  <c r="D48" i="2"/>
  <c r="D47" i="2"/>
  <c r="D46" i="2"/>
  <c r="D45" i="2"/>
  <c r="D44" i="2"/>
  <c r="D43" i="2"/>
  <c r="D42" i="2"/>
  <c r="D41" i="2"/>
  <c r="D40" i="2"/>
  <c r="D39" i="2"/>
  <c r="D38" i="2"/>
  <c r="D37" i="2"/>
  <c r="D36" i="2"/>
  <c r="D35" i="2"/>
  <c r="D34" i="2"/>
  <c r="D33" i="2"/>
  <c r="D32" i="2"/>
  <c r="D31" i="2"/>
  <c r="D30" i="2"/>
  <c r="D29" i="2"/>
  <c r="D28" i="2"/>
  <c r="D27" i="2"/>
  <c r="D26" i="2"/>
  <c r="D25" i="2"/>
  <c r="D24" i="2"/>
  <c r="D23" i="2"/>
  <c r="D22" i="2"/>
  <c r="D21" i="2"/>
  <c r="D20" i="2"/>
  <c r="D19" i="2"/>
  <c r="D18" i="2"/>
  <c r="D17" i="2"/>
  <c r="D16" i="2"/>
  <c r="D15" i="2"/>
  <c r="D14" i="2"/>
  <c r="D13" i="2"/>
  <c r="D12" i="2"/>
  <c r="D11" i="2"/>
  <c r="D10" i="2"/>
  <c r="D9" i="2"/>
  <c r="C29" i="1" l="1"/>
  <c r="C30" i="1" s="1"/>
  <c r="H47" i="1" l="1"/>
  <c r="H36" i="1"/>
  <c r="H41" i="1" s="1"/>
  <c r="H45" i="1" l="1"/>
  <c r="H48" i="1"/>
  <c r="H37" i="1"/>
  <c r="I58" i="1"/>
  <c r="H58" i="1"/>
  <c r="H49" i="1" l="1"/>
  <c r="R36" i="1" l="1"/>
  <c r="R35" i="1"/>
  <c r="R34" i="1"/>
  <c r="R33" i="1"/>
  <c r="R32" i="1"/>
  <c r="R31" i="1"/>
  <c r="R30" i="1"/>
  <c r="R29" i="1"/>
  <c r="R28" i="1"/>
  <c r="R27" i="1"/>
  <c r="Q6" i="1" l="1"/>
  <c r="M58" i="1"/>
  <c r="L58" i="1"/>
  <c r="K58" i="1"/>
  <c r="J58" i="1"/>
  <c r="Q37" i="1"/>
  <c r="J36" i="1"/>
  <c r="J37" i="1" s="1"/>
  <c r="L36" i="1"/>
  <c r="L37" i="1"/>
  <c r="L41" i="1"/>
  <c r="L45" i="1"/>
  <c r="J47" i="1"/>
  <c r="L47" i="1"/>
  <c r="L48" i="1"/>
  <c r="L49" i="1" l="1"/>
  <c r="L27" i="1"/>
  <c r="J48" i="1"/>
  <c r="J45" i="1"/>
  <c r="J41" i="1"/>
  <c r="J49" i="1" l="1"/>
  <c r="S6" i="1" l="1"/>
</calcChain>
</file>

<file path=xl/sharedStrings.xml><?xml version="1.0" encoding="utf-8"?>
<sst xmlns="http://schemas.openxmlformats.org/spreadsheetml/2006/main" count="2527" uniqueCount="1387">
  <si>
    <t>Minnesota Public Facilities Authority</t>
  </si>
  <si>
    <t>A.</t>
  </si>
  <si>
    <t>B.</t>
  </si>
  <si>
    <t>C.</t>
  </si>
  <si>
    <t>i) connections</t>
  </si>
  <si>
    <t>iii) percentage of system use:</t>
  </si>
  <si>
    <t>ii) ERU's</t>
  </si>
  <si>
    <t>Nonresidential:</t>
  </si>
  <si>
    <t>Total</t>
  </si>
  <si>
    <t>Title:</t>
  </si>
  <si>
    <t>Phone:</t>
  </si>
  <si>
    <t>Address:</t>
  </si>
  <si>
    <t>E-mail address:</t>
  </si>
  <si>
    <t>Land</t>
  </si>
  <si>
    <t>Construction</t>
  </si>
  <si>
    <t>(do not include depreciation)</t>
  </si>
  <si>
    <t xml:space="preserve"> </t>
  </si>
  <si>
    <t>ii) ERU's (equals residential HH connections):</t>
  </si>
  <si>
    <t>Municipality Name</t>
  </si>
  <si>
    <t>Other residential (multi-family, other residential facilities):</t>
  </si>
  <si>
    <t>D.</t>
  </si>
  <si>
    <t xml:space="preserve">  Total Users:</t>
  </si>
  <si>
    <t>Rank</t>
  </si>
  <si>
    <t>Project Description</t>
  </si>
  <si>
    <t>lookup</t>
  </si>
  <si>
    <t>Contact Person:</t>
  </si>
  <si>
    <t>Instructions For Completing Electronic Spreadsheet Form</t>
  </si>
  <si>
    <t>2.</t>
  </si>
  <si>
    <t>3.</t>
  </si>
  <si>
    <t>4.</t>
  </si>
  <si>
    <t>5.</t>
  </si>
  <si>
    <t>6.</t>
  </si>
  <si>
    <t>7.</t>
  </si>
  <si>
    <t>8.</t>
  </si>
  <si>
    <t>Residential households (billed individually):</t>
  </si>
  <si>
    <t>9.</t>
  </si>
  <si>
    <r>
      <t xml:space="preserve">Consultant information. </t>
    </r>
    <r>
      <rPr>
        <sz val="10"/>
        <rFont val="Times New Roman"/>
        <family val="1"/>
      </rPr>
      <t xml:space="preserve"> Identify consultant firm and information for the lead contact person.</t>
    </r>
  </si>
  <si>
    <r>
      <t>Estimated Project Costs.</t>
    </r>
    <r>
      <rPr>
        <sz val="10"/>
        <rFont val="Times New Roman"/>
        <family val="1"/>
      </rPr>
      <t xml:space="preserve">  Enter the estimated project costs in the categories shown.</t>
    </r>
  </si>
  <si>
    <r>
      <t>A.  Residential Households (billed individually).</t>
    </r>
    <r>
      <rPr>
        <sz val="10"/>
        <rFont val="Times New Roman"/>
        <family val="1"/>
      </rPr>
      <t xml:space="preserve">  Enter the number of connections to residential households that are billed individually.  The ERUs will calculate automatically to match the number of connections.</t>
    </r>
  </si>
  <si>
    <r>
      <t xml:space="preserve">B.  Other residential.  </t>
    </r>
    <r>
      <rPr>
        <sz val="10"/>
        <rFont val="Times New Roman"/>
        <family val="1"/>
      </rPr>
      <t>Enter the number of connections and ERUs for other residential users that may have one service connection but are billed for multiple ERUs such as apartment buildings and other residential facilities.</t>
    </r>
  </si>
  <si>
    <t>Year</t>
  </si>
  <si>
    <t>Connections</t>
  </si>
  <si>
    <t>ERUs</t>
  </si>
  <si>
    <t>City | State | Zip:</t>
  </si>
  <si>
    <t>DS Amt (P&amp;I)</t>
  </si>
  <si>
    <t>Unsewered, collection and treatment</t>
  </si>
  <si>
    <r>
      <t xml:space="preserve">Brief Description of Project.  </t>
    </r>
    <r>
      <rPr>
        <sz val="10"/>
        <rFont val="Times New Roman"/>
        <family val="1"/>
      </rPr>
      <t xml:space="preserve">Briefly describe the area to be served, the problem or need to be addressed, and the proposed solution.  </t>
    </r>
  </si>
  <si>
    <r>
      <t xml:space="preserve">Municipalities Included In the Project Area.  </t>
    </r>
    <r>
      <rPr>
        <sz val="10"/>
        <rFont val="Times New Roman"/>
        <family val="1"/>
      </rPr>
      <t>List all municipalities (cities and townships) included in the project area.  For each municipality, enter the total number of connections and ERU's for the current users, the estimated users when project operation begins, and the 20 year estimated users.  The totals should match the corresponding totals shown above.</t>
    </r>
  </si>
  <si>
    <t>= 10 yr avg</t>
  </si>
  <si>
    <t>(do not include estimated debt service for the proposed project)</t>
  </si>
  <si>
    <t>10.</t>
  </si>
  <si>
    <r>
      <rPr>
        <b/>
        <sz val="10"/>
        <rFont val="Times New Roman"/>
        <family val="1"/>
      </rPr>
      <t>Data Prepared and Authorized By.</t>
    </r>
    <r>
      <rPr>
        <sz val="10"/>
        <rFont val="Times New Roman"/>
        <family val="1"/>
      </rPr>
      <t xml:space="preserve">  Enter the name, title and phone number of the person who prepared the worksheet, and if different, the municipal official who authorized submittal of the data to the PFA.</t>
    </r>
  </si>
  <si>
    <r>
      <t xml:space="preserve">Applicant information.  </t>
    </r>
    <r>
      <rPr>
        <sz val="10"/>
        <rFont val="Times New Roman"/>
        <family val="1"/>
      </rPr>
      <t>Identify the municipality that will be the applicant for the project and information for the lead contact person.</t>
    </r>
  </si>
  <si>
    <t>4. Applicant name:</t>
  </si>
  <si>
    <t>5.  Consultant (firm):</t>
  </si>
  <si>
    <t>6.  Brief Description of Project (area to be served, problem/need, proposed solution)</t>
  </si>
  <si>
    <t>7.  Estimated Project Costs</t>
  </si>
  <si>
    <t>11.  Data Prepared and Authorized By</t>
  </si>
  <si>
    <t>11.</t>
  </si>
  <si>
    <t>10 yr average (see separate box)</t>
  </si>
  <si>
    <t>Current</t>
  </si>
  <si>
    <t>Click arrow for list</t>
  </si>
  <si>
    <r>
      <t xml:space="preserve">Has applicant applied to USDA Rural Development for funding?  </t>
    </r>
    <r>
      <rPr>
        <sz val="10"/>
        <rFont val="Times New Roman"/>
        <family val="1"/>
      </rPr>
      <t>Click box and select "Yes" if the applicant has applied for grant/loan funding from USDA Rural Development.  (To be eligibile for WIF assistance, applicants that are eligible for funding from USDA Rural Development must apply to USDA-RD.)</t>
    </r>
  </si>
  <si>
    <t>1b.</t>
  </si>
  <si>
    <t>1a.</t>
  </si>
  <si>
    <t>1a. Project Type:
    (drop-down list)</t>
  </si>
  <si>
    <t>Appleton</t>
  </si>
  <si>
    <t>Rehab treatment</t>
  </si>
  <si>
    <t>Rehab collection</t>
  </si>
  <si>
    <t>Barnesville</t>
  </si>
  <si>
    <t>Benson</t>
  </si>
  <si>
    <t>Blackduck</t>
  </si>
  <si>
    <t>Rehab collection and treatment</t>
  </si>
  <si>
    <t>Blooming Prairie</t>
  </si>
  <si>
    <t>Borup</t>
  </si>
  <si>
    <t>Bovey</t>
  </si>
  <si>
    <t>Brooten</t>
  </si>
  <si>
    <t>Buhl</t>
  </si>
  <si>
    <t>Calumet</t>
  </si>
  <si>
    <t>Cannon Falls</t>
  </si>
  <si>
    <t>Cass County - Stony Point</t>
  </si>
  <si>
    <t>Unsewered, potential SSTS</t>
  </si>
  <si>
    <t>Clarkfield</t>
  </si>
  <si>
    <t>Clitherall</t>
  </si>
  <si>
    <t>Adv trmt - phos, rehab treatment</t>
  </si>
  <si>
    <t>Cologne</t>
  </si>
  <si>
    <t>Cottonwood</t>
  </si>
  <si>
    <t>Rehab collection, lift station</t>
  </si>
  <si>
    <t>Darwin</t>
  </si>
  <si>
    <t>Dawson</t>
  </si>
  <si>
    <t>Deerwood</t>
  </si>
  <si>
    <t>Detroit Lakes</t>
  </si>
  <si>
    <t>Eagle Bend</t>
  </si>
  <si>
    <t>Rehab collection, Ph 2</t>
  </si>
  <si>
    <t>Easton</t>
  </si>
  <si>
    <t>Elbow Lake</t>
  </si>
  <si>
    <t>Ely</t>
  </si>
  <si>
    <t>Eveleth</t>
  </si>
  <si>
    <t>Floodwood</t>
  </si>
  <si>
    <t>Foley</t>
  </si>
  <si>
    <t>Frazee</t>
  </si>
  <si>
    <t>Gilbert</t>
  </si>
  <si>
    <t>Glyndon</t>
  </si>
  <si>
    <t>Hawley</t>
  </si>
  <si>
    <t>Henning</t>
  </si>
  <si>
    <t>Howard Lake</t>
  </si>
  <si>
    <t>Kennedy</t>
  </si>
  <si>
    <t>Kerkhoven</t>
  </si>
  <si>
    <t>Lake Park</t>
  </si>
  <si>
    <t>Lake View Twp - W. Lake Melissa</t>
  </si>
  <si>
    <t>Lakefield</t>
  </si>
  <si>
    <t>Little Falls</t>
  </si>
  <si>
    <t>Long Prairie</t>
  </si>
  <si>
    <t>Rehab/expand treatment</t>
  </si>
  <si>
    <t>Loretto</t>
  </si>
  <si>
    <t>Mahnomen</t>
  </si>
  <si>
    <t>Marshall</t>
  </si>
  <si>
    <t>Adv trmt - chlorides, new WTP</t>
  </si>
  <si>
    <t>Montevideo</t>
  </si>
  <si>
    <t>Rehab treatment - blower replacement</t>
  </si>
  <si>
    <t>Moorhead</t>
  </si>
  <si>
    <t>Murdock</t>
  </si>
  <si>
    <t>Expand treatment, add pond</t>
  </si>
  <si>
    <t>New London</t>
  </si>
  <si>
    <t>Nobles County - Reading</t>
  </si>
  <si>
    <t>Northfield</t>
  </si>
  <si>
    <t>Northome</t>
  </si>
  <si>
    <t>Onamia</t>
  </si>
  <si>
    <t>Oronoco Twp - Sunset Bay</t>
  </si>
  <si>
    <t>Ortonville</t>
  </si>
  <si>
    <t>Ostrander</t>
  </si>
  <si>
    <t>Pelican Rapids</t>
  </si>
  <si>
    <t>Perham</t>
  </si>
  <si>
    <t>Pine Island</t>
  </si>
  <si>
    <t>Proctor</t>
  </si>
  <si>
    <t>Randolph</t>
  </si>
  <si>
    <t>Redwood Falls</t>
  </si>
  <si>
    <t>Rice Lake</t>
  </si>
  <si>
    <t>Richmond</t>
  </si>
  <si>
    <t>Roscoe</t>
  </si>
  <si>
    <t>Adv trmt - nitrogen, recirculating gravel filter</t>
  </si>
  <si>
    <t>Saint Cloud</t>
  </si>
  <si>
    <t>Saint Leo</t>
  </si>
  <si>
    <t>Scanlon</t>
  </si>
  <si>
    <t>Sebeka</t>
  </si>
  <si>
    <t>Silver Creek Twp - Stewart River</t>
  </si>
  <si>
    <t>Stephen</t>
  </si>
  <si>
    <t>Tintah</t>
  </si>
  <si>
    <t>Tracy</t>
  </si>
  <si>
    <t>Trosky</t>
  </si>
  <si>
    <t>Twin Valley</t>
  </si>
  <si>
    <t>Two Harbors</t>
  </si>
  <si>
    <t>Waldorf</t>
  </si>
  <si>
    <t>Waseca</t>
  </si>
  <si>
    <t>Waubun</t>
  </si>
  <si>
    <t>Winthrop</t>
  </si>
  <si>
    <t>Wood Lake</t>
  </si>
  <si>
    <t>Aurora</t>
  </si>
  <si>
    <t>Barrett</t>
  </si>
  <si>
    <t>Big Lake</t>
  </si>
  <si>
    <t>Fairmont</t>
  </si>
  <si>
    <t>Hanley Falls</t>
  </si>
  <si>
    <t>Houston</t>
  </si>
  <si>
    <t>Kandiyohi</t>
  </si>
  <si>
    <t>Madison Lake</t>
  </si>
  <si>
    <t>Morristown</t>
  </si>
  <si>
    <t>Ogilvie</t>
  </si>
  <si>
    <t>Pipestone</t>
  </si>
  <si>
    <t>Silver Lake</t>
  </si>
  <si>
    <t>Starbuck</t>
  </si>
  <si>
    <t>Truman</t>
  </si>
  <si>
    <t>Vernon Center</t>
  </si>
  <si>
    <t>Wadena</t>
  </si>
  <si>
    <r>
      <t>B.  Annual operation and maintenance cost.</t>
    </r>
    <r>
      <rPr>
        <sz val="10"/>
        <rFont val="Times New Roman"/>
        <family val="1"/>
      </rPr>
      <t xml:space="preserve">  Enter the current annual operation and maintenance cost for the wastewater or drinking water system, and estimated future cost when the project begins operation.  Include the annual amount budgeted for equipment replacement reserve.  Do not include depreciation.</t>
    </r>
  </si>
  <si>
    <t>Loan Officer</t>
  </si>
  <si>
    <t>Annual Debt Service On Existing WW or DW System Debt</t>
  </si>
  <si>
    <t>10.   Municipalities (cities and townships) included in the
      Project Area</t>
  </si>
  <si>
    <t>9.  Residential and Nonresidential Users</t>
  </si>
  <si>
    <t>Ada</t>
  </si>
  <si>
    <t>Aitkin</t>
  </si>
  <si>
    <t>Annandale</t>
  </si>
  <si>
    <t>Avoca</t>
  </si>
  <si>
    <t>Bemidji</t>
  </si>
  <si>
    <t>Rehab collection, sewer extension</t>
  </si>
  <si>
    <t>Cass Lake</t>
  </si>
  <si>
    <t>Foxhome</t>
  </si>
  <si>
    <t>Mankato</t>
  </si>
  <si>
    <t>Rehab trmt, digester and disinfection improvements</t>
  </si>
  <si>
    <t>McKinley</t>
  </si>
  <si>
    <t>Adv trmt - phos, rehab WWTP</t>
  </si>
  <si>
    <t>Rice County - Cedar Lake</t>
  </si>
  <si>
    <t>Unsewered, collection and LSTS</t>
  </si>
  <si>
    <t>Thief River Falls</t>
  </si>
  <si>
    <t>Adv trmt - chlorides, WTP</t>
  </si>
  <si>
    <t>Wahkon</t>
  </si>
  <si>
    <t>Warren</t>
  </si>
  <si>
    <t>Campbell</t>
  </si>
  <si>
    <t>Clinton</t>
  </si>
  <si>
    <t>Grygla</t>
  </si>
  <si>
    <t>Lake Lillian</t>
  </si>
  <si>
    <t>Russell</t>
  </si>
  <si>
    <t>Planning/Design</t>
  </si>
  <si>
    <t>Other A/E, Legal</t>
  </si>
  <si>
    <t>General instructions: Use the "Save As" command to save the worksheet to your computer with your municipality's name in the title.  Fill in all information in the yellow highlighted fields.  The non-highlighted fields have formulas that will calculate totals and percentages.  When completed, return the worksheet as an e-mail attachment to the appropriate PFA loan officer.  If the e-mail will be sent from someone other than an authorized municipal official, the authorized municipal official should send a separate e-mail or letter indicating they approve the submittal of the project information.</t>
  </si>
  <si>
    <r>
      <t xml:space="preserve">Estimated year of construction.  </t>
    </r>
    <r>
      <rPr>
        <sz val="10"/>
        <rFont val="Times New Roman"/>
        <family val="1"/>
      </rPr>
      <t>Click box and sele</t>
    </r>
    <r>
      <rPr>
        <b/>
        <sz val="10"/>
        <rFont val="Times New Roman"/>
        <family val="1"/>
      </rPr>
      <t xml:space="preserve">ct </t>
    </r>
    <r>
      <rPr>
        <sz val="10"/>
        <rFont val="Times New Roman"/>
        <family val="1"/>
      </rPr>
      <t>the</t>
    </r>
    <r>
      <rPr>
        <b/>
        <sz val="10"/>
        <rFont val="Times New Roman"/>
        <family val="1"/>
      </rPr>
      <t xml:space="preserve"> </t>
    </r>
    <r>
      <rPr>
        <sz val="10"/>
        <rFont val="Times New Roman"/>
        <family val="1"/>
      </rPr>
      <t>year that project will be ready to start construction, assuming funding is available.</t>
    </r>
  </si>
  <si>
    <t>DON'T SEND WORKSHEET TO AWARDED PROJECTS, OR PROJECTS WHERE GRANT AMOUNTS ARE FINALIZED</t>
  </si>
  <si>
    <t>3.  Has applicant applied to USDA-RD?</t>
  </si>
  <si>
    <t>2.  Estimated year of construction start?</t>
  </si>
  <si>
    <t>Users</t>
  </si>
  <si>
    <t>Estimated Users</t>
  </si>
  <si>
    <t>in 20 years</t>
  </si>
  <si>
    <t>Estimated Users       in 20 years</t>
  </si>
  <si>
    <t>Adams</t>
  </si>
  <si>
    <t>Annandale/Maple Lake/Howard Lake</t>
  </si>
  <si>
    <t>Browerville</t>
  </si>
  <si>
    <t>Iona</t>
  </si>
  <si>
    <t>Plummer</t>
  </si>
  <si>
    <t>Sacred Heart WTP</t>
  </si>
  <si>
    <t>Spring Park</t>
  </si>
  <si>
    <t>Unsewered, Frontenac Station</t>
  </si>
  <si>
    <t>System Name</t>
  </si>
  <si>
    <t>Lanesboro</t>
  </si>
  <si>
    <r>
      <t xml:space="preserve">Project type.  </t>
    </r>
    <r>
      <rPr>
        <sz val="10"/>
        <rFont val="Times New Roman"/>
        <family val="1"/>
      </rPr>
      <t>Select wastewater or drinking water.  If applicant has a combined utility project that includes both, submit separate worksheets for each.  Storm water projects are not eligible for the WIF grant program.</t>
    </r>
  </si>
  <si>
    <r>
      <t>A.  Existing annual system debt service; 10 yr average.</t>
    </r>
    <r>
      <rPr>
        <sz val="10"/>
        <rFont val="Times New Roman"/>
        <family val="1"/>
      </rPr>
      <t xml:space="preserve">  For existing system debt, use the box to the side of the main worksheet to enter the applicant's annual ww or dw system debt service payments scheduled for the ten year period beginning the year after expected construction start.  The worksheet will automatically calculate the average annual debt service.</t>
    </r>
  </si>
  <si>
    <t>Current System Users</t>
  </si>
  <si>
    <t>When Project</t>
  </si>
  <si>
    <t>Begins Operation</t>
  </si>
  <si>
    <r>
      <t xml:space="preserve">A. Existing annual </t>
    </r>
    <r>
      <rPr>
        <sz val="10"/>
        <rFont val="Times New Roman"/>
        <family val="1"/>
      </rPr>
      <t>system debt service</t>
    </r>
  </si>
  <si>
    <t>Estimated Users When Project Begins Operation</t>
  </si>
  <si>
    <t>B. Annual operation and maintenance cost</t>
  </si>
  <si>
    <t>8.  Existing Debt Service and O&amp;M Costs (WW or DW)</t>
  </si>
  <si>
    <t>Existing Debt Service and O&amp;M Costs (WW or DW)</t>
  </si>
  <si>
    <r>
      <t xml:space="preserve">C.  Nonresidential.  </t>
    </r>
    <r>
      <rPr>
        <sz val="10"/>
        <rFont val="Times New Roman"/>
        <family val="1"/>
      </rPr>
      <t>Enter the number of nonresidential connections and the number of ERUs based on their proportionate usage.</t>
    </r>
  </si>
  <si>
    <t>Totals (should match above):</t>
  </si>
  <si>
    <r>
      <t>Residential and Nonresidential Users.</t>
    </r>
    <r>
      <rPr>
        <sz val="10"/>
        <rFont val="Times New Roman"/>
        <family val="1"/>
      </rPr>
      <t xml:space="preserve">  Enter the number of service connections and Equivalent Residential Users (ERUs) for current users, the estimated users when the project begins operation, and the estimated users in 20 years.  If all or most of the project costs will be assessed only to users in the project service area, enter only those users.  Note: If the municipality does not charge for service on the basis of ERUs, enter the approximate number of ERUs in each category that will provide the correct percentage of system use for that category (percentages will calculate automatically).</t>
    </r>
  </si>
  <si>
    <t>Unsewered, LSTS</t>
  </si>
  <si>
    <t>Braham</t>
  </si>
  <si>
    <t>Rehab treatment, new pond</t>
  </si>
  <si>
    <t>Clarkfield WTP</t>
  </si>
  <si>
    <t>Adv trmt - phos, expand treatment</t>
  </si>
  <si>
    <t>Cosmos</t>
  </si>
  <si>
    <t>Dennison</t>
  </si>
  <si>
    <t>Dodge Center</t>
  </si>
  <si>
    <t>Edgerton</t>
  </si>
  <si>
    <t>Elizabeth</t>
  </si>
  <si>
    <t>Florence Twp</t>
  </si>
  <si>
    <t>Fosston</t>
  </si>
  <si>
    <t>Fulda</t>
  </si>
  <si>
    <t>Garvin</t>
  </si>
  <si>
    <t>Grand Meadow</t>
  </si>
  <si>
    <t>Hardwick</t>
  </si>
  <si>
    <t>Hills</t>
  </si>
  <si>
    <t>Lake Henry</t>
  </si>
  <si>
    <t>May Twp - Carnelian Hills</t>
  </si>
  <si>
    <t>Adv trmt - nitrogen, recirculating media filter</t>
  </si>
  <si>
    <t>Mazeppa</t>
  </si>
  <si>
    <t>Mower County - Dobbin's Creek</t>
  </si>
  <si>
    <t>New Germany</t>
  </si>
  <si>
    <t>Adv trmt - phos, add pond</t>
  </si>
  <si>
    <t>Northern Twp - Waville</t>
  </si>
  <si>
    <t>Rehab treatment - MSTS</t>
  </si>
  <si>
    <t xml:space="preserve">Rehab/expand treatment </t>
  </si>
  <si>
    <t>Olivia</t>
  </si>
  <si>
    <t>Owatonna</t>
  </si>
  <si>
    <t>Rochester</t>
  </si>
  <si>
    <t>Sherburn</t>
  </si>
  <si>
    <t>Spring Valley</t>
  </si>
  <si>
    <t>Rehab pond</t>
  </si>
  <si>
    <t>Wabasso</t>
  </si>
  <si>
    <t>West Union</t>
  </si>
  <si>
    <t>Watermain - Repl Various Areas</t>
  </si>
  <si>
    <t>Albert Lea</t>
  </si>
  <si>
    <t>Treatment - Nitrification Solution</t>
  </si>
  <si>
    <t>Amboy</t>
  </si>
  <si>
    <t>Watermain - Repl North St.,Loop Radke St</t>
  </si>
  <si>
    <t>Treatment - RO for Chlorides</t>
  </si>
  <si>
    <t>Watermain - Repl Elm St. &amp; Loop Poplar.</t>
  </si>
  <si>
    <t>Treatment - New Fe/Mn Plant</t>
  </si>
  <si>
    <t>Argyle</t>
  </si>
  <si>
    <t>Source - New Well</t>
  </si>
  <si>
    <t>Treatment - Plant Rehab + Softening</t>
  </si>
  <si>
    <t>Storage - New 100,000 Gal Tower</t>
  </si>
  <si>
    <t>Watermain - Repl Transmission Line</t>
  </si>
  <si>
    <t>Arlington</t>
  </si>
  <si>
    <t>Treatment - Rehab Plant &amp; Well 2</t>
  </si>
  <si>
    <t>Watermain - Repl &amp; Loop</t>
  </si>
  <si>
    <t>Conservation - Replace Meters</t>
  </si>
  <si>
    <t>Atwater</t>
  </si>
  <si>
    <t>Audubon</t>
  </si>
  <si>
    <t>Storage - Tower Rehab</t>
  </si>
  <si>
    <t>Watermain - Falcon Street Loop</t>
  </si>
  <si>
    <t>Consolidation - E Mesabi Joint Water Sys</t>
  </si>
  <si>
    <t>Badger</t>
  </si>
  <si>
    <t>Treatment - Repl Plant Piping System</t>
  </si>
  <si>
    <t>Storage - Replace Riser Pipe</t>
  </si>
  <si>
    <t>Watermain - Repl Area 1</t>
  </si>
  <si>
    <t>Watermain - Repl Area 2</t>
  </si>
  <si>
    <t>Storage - Rehab Tower</t>
  </si>
  <si>
    <t>Watermain - Replacement - Phase 1</t>
  </si>
  <si>
    <t>Watermain - Repl 3 Blocks of Front St.</t>
  </si>
  <si>
    <t>Treatment - Plant Rehab</t>
  </si>
  <si>
    <t>Watermain - Replace Various Areas</t>
  </si>
  <si>
    <t>Baudette</t>
  </si>
  <si>
    <t>Storage - Repl w/50,000 Gal East Tower</t>
  </si>
  <si>
    <t>Bellingham</t>
  </si>
  <si>
    <t>Treatment - New Plant</t>
  </si>
  <si>
    <t>Storage - Replace Tower</t>
  </si>
  <si>
    <t>Watermain - Repl CIP</t>
  </si>
  <si>
    <t>Conservation - Install Meters</t>
  </si>
  <si>
    <t>Source - Additional Well #8</t>
  </si>
  <si>
    <t>Bigfork</t>
  </si>
  <si>
    <t>Source - New Well &amp; Plant Rehab</t>
  </si>
  <si>
    <t>Conservation - Repl Meters</t>
  </si>
  <si>
    <t>Bowlus</t>
  </si>
  <si>
    <t>Source - Backup Well &amp; Wellhouse</t>
  </si>
  <si>
    <t>Source - New Well &amp; Wellhouse</t>
  </si>
  <si>
    <t>Boyd</t>
  </si>
  <si>
    <t>Conservation -  Repl Meters</t>
  </si>
  <si>
    <t>Brainerd</t>
  </si>
  <si>
    <t>Treatment - Backwash Recovery</t>
  </si>
  <si>
    <t>Storage - 2MG Ground Reservoir</t>
  </si>
  <si>
    <t>Brooklyn Park</t>
  </si>
  <si>
    <t>Watermain - Repl BLRT Project (CIP4033)</t>
  </si>
  <si>
    <t>Source - Rehab Wellhouses 10 &amp; 11</t>
  </si>
  <si>
    <t>Watermain - Repl W. Broadway (CSAH 103)</t>
  </si>
  <si>
    <t>Watermain - Replace CSAH 81 (CIP4032)</t>
  </si>
  <si>
    <t>Watermain - Replace Mississippi &amp; 81st.</t>
  </si>
  <si>
    <t>Source - Replace Wells #1 &amp; #2</t>
  </si>
  <si>
    <t xml:space="preserve">Treatment - New Plant, Remove Fe/Mn </t>
  </si>
  <si>
    <t>Watermain - Replace &amp; Loop</t>
  </si>
  <si>
    <t>Source - New Well &amp; Seal Well No. 1</t>
  </si>
  <si>
    <t>Storage - New 40,000 Gal GSR w/chem feed</t>
  </si>
  <si>
    <t>Watermain - Looping in Various Areas</t>
  </si>
  <si>
    <t>Conservation - New Meters</t>
  </si>
  <si>
    <t>Carver</t>
  </si>
  <si>
    <t>Storage - Recoat 100,000 Gal Tower</t>
  </si>
  <si>
    <t>Chanhassen</t>
  </si>
  <si>
    <t>Treatment - West Fe/Mn Plant</t>
  </si>
  <si>
    <t>Clear Lake</t>
  </si>
  <si>
    <t>Clearwater</t>
  </si>
  <si>
    <t>Watermain - Looping</t>
  </si>
  <si>
    <t>Cloquet</t>
  </si>
  <si>
    <t>Treatment - New Mn Plant at Well 11</t>
  </si>
  <si>
    <t>Comfrey</t>
  </si>
  <si>
    <t>Watermain - Replace Cast Iron Main</t>
  </si>
  <si>
    <t>Coon Rapids</t>
  </si>
  <si>
    <t>Watermain - Repl - Phase 2</t>
  </si>
  <si>
    <t>Watermain - Repl Cast Iron Mains</t>
  </si>
  <si>
    <t>Cromwell</t>
  </si>
  <si>
    <t>Watermain - Repl TH 210/TH 73</t>
  </si>
  <si>
    <t>Crosby</t>
  </si>
  <si>
    <t>Cuyuna</t>
  </si>
  <si>
    <t>Source - Repl with Wells #2 &amp; #3/Treat</t>
  </si>
  <si>
    <t>Storage - Replace with New Tower</t>
  </si>
  <si>
    <t>Watermain - Replace for City</t>
  </si>
  <si>
    <t>Dalton</t>
  </si>
  <si>
    <t>Storage - New 50,000 Gal Tower</t>
  </si>
  <si>
    <t>Danube</t>
  </si>
  <si>
    <t>Treatment - New Ra/Fe/Mn Plant</t>
  </si>
  <si>
    <t>Watermain - Repl 4 inch Mains, Phase 3</t>
  </si>
  <si>
    <t>Storage - Replace w/100,000 Gal Tower</t>
  </si>
  <si>
    <t>Duluth</t>
  </si>
  <si>
    <t>Other - Rehab Woodland Booster Station</t>
  </si>
  <si>
    <t>Watermain - Replace &amp; Loop 2nd</t>
  </si>
  <si>
    <t>Watermain - Repl and Loop</t>
  </si>
  <si>
    <t>Elmore</t>
  </si>
  <si>
    <t>Watermain - Repl TH169</t>
  </si>
  <si>
    <t>Watermain - Raw Water Intake/WM Repl</t>
  </si>
  <si>
    <t>Watermain - Water Plant to Tower</t>
  </si>
  <si>
    <t>Empire Township</t>
  </si>
  <si>
    <t>Treatment - New Plant, Remove Ra, Fe, Mn</t>
  </si>
  <si>
    <t>Erskine</t>
  </si>
  <si>
    <t>Storage - Remove Original Tower</t>
  </si>
  <si>
    <t>Watermain - Replace 1947 Lines</t>
  </si>
  <si>
    <t>Treatment - Decommission Lime Ponds</t>
  </si>
  <si>
    <t>Watermain - 5th Ave Repl</t>
  </si>
  <si>
    <t>Watermain - Repl 4 Inch Mains</t>
  </si>
  <si>
    <t>Storage - New 200,000 Gal Tower</t>
  </si>
  <si>
    <t>Garfield</t>
  </si>
  <si>
    <t>Treatment - New Plant, Remove Fe/Mn</t>
  </si>
  <si>
    <t>Ghent</t>
  </si>
  <si>
    <t>Gibbon</t>
  </si>
  <si>
    <t xml:space="preserve">Watermain - Repl Clark,Allen Ave,8th St </t>
  </si>
  <si>
    <t>Treatment - Plant Upgrade</t>
  </si>
  <si>
    <t>Storage - Two Tank Rehabs</t>
  </si>
  <si>
    <t>Watermain - TH37 Replacement</t>
  </si>
  <si>
    <t xml:space="preserve">Conservation - Repl Meters </t>
  </si>
  <si>
    <t>Watermain - Replace Hydrants</t>
  </si>
  <si>
    <t>Gonvick</t>
  </si>
  <si>
    <t>Greenbush</t>
  </si>
  <si>
    <t>Watermain - Repl Area 7 - Main &amp; Park</t>
  </si>
  <si>
    <t>Watermain - Repl Area 8 -2nd &amp; Johnson</t>
  </si>
  <si>
    <t>Treatment - New Wellhouse</t>
  </si>
  <si>
    <t>Watermain - Hydrant Valve Replacement</t>
  </si>
  <si>
    <t>Watermain - Replace &amp; Loop Main</t>
  </si>
  <si>
    <t>Watermain - Replace</t>
  </si>
  <si>
    <t>Hanska</t>
  </si>
  <si>
    <t>Storage - Repl w/100,000 Gal Tower</t>
  </si>
  <si>
    <t>Watermain - Repl Transite Main - Phase 2</t>
  </si>
  <si>
    <t>Harris</t>
  </si>
  <si>
    <t>Watermain - Replace, Phase 3</t>
  </si>
  <si>
    <t>Hendrum</t>
  </si>
  <si>
    <t>Storage - Repl 50,000 Gal Tower</t>
  </si>
  <si>
    <t>Herman</t>
  </si>
  <si>
    <t>Source - New Well #2/Rehab #1</t>
  </si>
  <si>
    <t>Storage - Replace Elevated Tower</t>
  </si>
  <si>
    <t>Watermain - Loop and Replace</t>
  </si>
  <si>
    <t>Heron Lake</t>
  </si>
  <si>
    <t>Storage - Replace 100,000 Gal Tower</t>
  </si>
  <si>
    <t>Hokah</t>
  </si>
  <si>
    <t>Holdingford</t>
  </si>
  <si>
    <t>Treatment - Well House Rehab</t>
  </si>
  <si>
    <t>Watermain - Jackson, Lincoln, Spruce Sts</t>
  </si>
  <si>
    <t>Treatment - Replace Plant</t>
  </si>
  <si>
    <t>Isle</t>
  </si>
  <si>
    <t>Watermain - Replacement</t>
  </si>
  <si>
    <t>Source - Improvements</t>
  </si>
  <si>
    <t>Treatment - New Fe/Mn Plant &amp; Wells</t>
  </si>
  <si>
    <t>Storage - Repl Tower w/75,000 Gal Tower</t>
  </si>
  <si>
    <t>Watermain - Repl McLaughlin &amp; 3rd St.</t>
  </si>
  <si>
    <t>Storage - Booster Stat., Gen. Demo Tower</t>
  </si>
  <si>
    <t>Kent</t>
  </si>
  <si>
    <t>Source - New Pumphouse &amp; Equipment</t>
  </si>
  <si>
    <t>Treatment - Remove Fe/Mn/As</t>
  </si>
  <si>
    <t>Source - Connect to Red Rock RWS</t>
  </si>
  <si>
    <t>Watermain - Repl 2nd Street</t>
  </si>
  <si>
    <t>Conservation - Repl Water Meters</t>
  </si>
  <si>
    <t>Treatment - Add RO/Plant Rehab</t>
  </si>
  <si>
    <t>Lamberton</t>
  </si>
  <si>
    <t>Storage - Ground Storage Rehab</t>
  </si>
  <si>
    <t>Source - New Well, Rehab Well 1</t>
  </si>
  <si>
    <t>Watermain - Repl TH250</t>
  </si>
  <si>
    <t>LeRoy</t>
  </si>
  <si>
    <t>Source - Backup Well</t>
  </si>
  <si>
    <t>Storage - Repl with 120,000 Gallon Tower</t>
  </si>
  <si>
    <t>Watermain - Replace for East County Rd.</t>
  </si>
  <si>
    <t>Treatment - Rehab Filter</t>
  </si>
  <si>
    <t>Lewiston</t>
  </si>
  <si>
    <t>Watermain - TH 14 Loop</t>
  </si>
  <si>
    <t>Lino Lakes</t>
  </si>
  <si>
    <t>Litchfield</t>
  </si>
  <si>
    <t>Treatment - Rehab Plant</t>
  </si>
  <si>
    <t>Treatment - Phase 1- Filter Rehab</t>
  </si>
  <si>
    <t>Treatment - Phase 2 - Reclaim Tank Rehab</t>
  </si>
  <si>
    <t>Treatment - Phase 3 - Plant Rehab</t>
  </si>
  <si>
    <t>Lonsdale</t>
  </si>
  <si>
    <t>Watermain - Repl Cast Iron Main - Area 5</t>
  </si>
  <si>
    <t>Lowry</t>
  </si>
  <si>
    <t>Mabel</t>
  </si>
  <si>
    <t>Watermain - Repl Various Street</t>
  </si>
  <si>
    <t>Madelia</t>
  </si>
  <si>
    <t>Source - New Well #17</t>
  </si>
  <si>
    <t>Storage - Repl West Reservoir</t>
  </si>
  <si>
    <t>Maple Plain</t>
  </si>
  <si>
    <t>Source - New Well #4 &amp; Test Well</t>
  </si>
  <si>
    <t>Marble</t>
  </si>
  <si>
    <t>Watermain - Replace and Loop Main</t>
  </si>
  <si>
    <t>Mayer</t>
  </si>
  <si>
    <t>Menahga</t>
  </si>
  <si>
    <t>Watermain - Main Street East Repl</t>
  </si>
  <si>
    <t>Watermain - First Street NW Repl</t>
  </si>
  <si>
    <t>Middle River</t>
  </si>
  <si>
    <t>Source - New Well, Pumphouse &amp; Sealing</t>
  </si>
  <si>
    <t>Storage - Replace 50,000 Gal Tower</t>
  </si>
  <si>
    <t>Minnesota Lake</t>
  </si>
  <si>
    <t>Watermain - Connect to Wells</t>
  </si>
  <si>
    <t>Minnetonka Beach</t>
  </si>
  <si>
    <t>Watermain - Repl Cast Iron</t>
  </si>
  <si>
    <t>Minnetrista</t>
  </si>
  <si>
    <t>Storage - New 0.5 MG Tower</t>
  </si>
  <si>
    <t>Watermain - South/Central Connection</t>
  </si>
  <si>
    <t>Montrose</t>
  </si>
  <si>
    <t>Storage - Repl Tower w/100,000 Gal Tower</t>
  </si>
  <si>
    <t>Treatment - Lime Sludge Dewatering Fac.</t>
  </si>
  <si>
    <t xml:space="preserve">Storage - Southside Tower </t>
  </si>
  <si>
    <t>Moose Lake</t>
  </si>
  <si>
    <t>Source - Well #1 Rehab, New Well House</t>
  </si>
  <si>
    <t>Morgan</t>
  </si>
  <si>
    <t>Source - New Wells, Seal Old Wells</t>
  </si>
  <si>
    <t>Treatment - New Plant, Remove Radium</t>
  </si>
  <si>
    <t>Mounds View</t>
  </si>
  <si>
    <t>Mountain Iron</t>
  </si>
  <si>
    <t>Treatment - Repl Filter Vessel</t>
  </si>
  <si>
    <t>Source - Two Replacement Wells</t>
  </si>
  <si>
    <t>Myrtle</t>
  </si>
  <si>
    <t>Source - New Pump &amp; Generator</t>
  </si>
  <si>
    <t>Storage - New Hydropneumatic Tank</t>
  </si>
  <si>
    <t>Watermain - Replace Mains</t>
  </si>
  <si>
    <t>Watermain - Repl Norwood St.</t>
  </si>
  <si>
    <t>New Ulm</t>
  </si>
  <si>
    <t>Source - 11 Wellfield Upgrades</t>
  </si>
  <si>
    <t>Source - New Well #28</t>
  </si>
  <si>
    <t>Nielsville</t>
  </si>
  <si>
    <t>Treatment - Wellhouse Rehab</t>
  </si>
  <si>
    <t>Storage - Repl Tower</t>
  </si>
  <si>
    <t>Watermain - Repl Northeast Watermain</t>
  </si>
  <si>
    <t>Storage - Replace w/50,000 Gallon Tower</t>
  </si>
  <si>
    <t>Conservation-Repl Meters, Service Lines</t>
  </si>
  <si>
    <t>Watermain - Repl E.Rutherford/Hill Ave</t>
  </si>
  <si>
    <t>Okabena</t>
  </si>
  <si>
    <t>Paynesville</t>
  </si>
  <si>
    <t>Distribution - Booster Station</t>
  </si>
  <si>
    <t>Storage - Recoat Water Tower</t>
  </si>
  <si>
    <t>Watermain - Replace &amp; Loop - Phase 2</t>
  </si>
  <si>
    <t>Pemberton</t>
  </si>
  <si>
    <t>Pennock</t>
  </si>
  <si>
    <t>Storage - Repl with 50,000 Gal Tower</t>
  </si>
  <si>
    <t>Source - Well #10, Seal #3 &amp; 4</t>
  </si>
  <si>
    <t>Pine City</t>
  </si>
  <si>
    <t>Watermain - Second River Crossing</t>
  </si>
  <si>
    <t>Plato</t>
  </si>
  <si>
    <t>Source - Additional Well #4</t>
  </si>
  <si>
    <t>Storage - Repl w/100,000 Gallon Tower</t>
  </si>
  <si>
    <t>Watermain - Loop Poplar Street</t>
  </si>
  <si>
    <t>Prinsburg</t>
  </si>
  <si>
    <t>Watermain - Phase 2 Repl Cast Iron Mains</t>
  </si>
  <si>
    <t>Watermain - Replace Various Blocks</t>
  </si>
  <si>
    <t>Source  New Well, Rehab Wellhouse</t>
  </si>
  <si>
    <t>Red Lake Falls</t>
  </si>
  <si>
    <t>Watermain - Repl Bottineau Ave/River St.</t>
  </si>
  <si>
    <t>Red Rock Rural Water System</t>
  </si>
  <si>
    <t>Rice</t>
  </si>
  <si>
    <t>Source - New Well #4, Well House</t>
  </si>
  <si>
    <t>Watermain - Loop Howard Gnesen &amp; Martin</t>
  </si>
  <si>
    <t>Storage - Recoat 70,000 Gallon Tower</t>
  </si>
  <si>
    <t>Riverton</t>
  </si>
  <si>
    <t>Treatment - New Treatment Plant</t>
  </si>
  <si>
    <t>Rollingstone</t>
  </si>
  <si>
    <t>Watermain - Looping Rolling Meadows</t>
  </si>
  <si>
    <t>Rosemount</t>
  </si>
  <si>
    <t>Treatment - New Fe/Mn/Ra Plant</t>
  </si>
  <si>
    <t>Watermain - Akron Ave Ext.</t>
  </si>
  <si>
    <t>Royalton</t>
  </si>
  <si>
    <t>Rush City</t>
  </si>
  <si>
    <t>Rushmore</t>
  </si>
  <si>
    <t>Watermain - Connection to LPRWS</t>
  </si>
  <si>
    <t>Treatment - New IE &amp; RO Plant</t>
  </si>
  <si>
    <t>Sacred Heart</t>
  </si>
  <si>
    <t>Saint Augusta</t>
  </si>
  <si>
    <t>Storage - New 150,000 Gal Tower</t>
  </si>
  <si>
    <t>Conservation - Rem. Read Meter Upgrade</t>
  </si>
  <si>
    <t>Saint James</t>
  </si>
  <si>
    <t>Watermain - Repl 11th St.</t>
  </si>
  <si>
    <t>Watermain - Ring Road Loop</t>
  </si>
  <si>
    <t>Sandstone</t>
  </si>
  <si>
    <t>Watermain - Rep. CIP - Phase 2</t>
  </si>
  <si>
    <t>Watermain - Repl CIP - Phase 3</t>
  </si>
  <si>
    <t>Watermain - Repl CIP - Phase 4</t>
  </si>
  <si>
    <t>Conservation - Automated Meter Reading</t>
  </si>
  <si>
    <t>Treatment - New Plant, Remove Iron</t>
  </si>
  <si>
    <t>Source - New Wellhouse</t>
  </si>
  <si>
    <t>Shafer</t>
  </si>
  <si>
    <t>Storage - Tower Rehab &amp; 2 New Generators</t>
  </si>
  <si>
    <t>Other - Generator for Well</t>
  </si>
  <si>
    <t>Silver Bay</t>
  </si>
  <si>
    <t>Storage - New 115,000 Gallon Tank</t>
  </si>
  <si>
    <t>Skyline</t>
  </si>
  <si>
    <t>Source - Well, Well House Rehab</t>
  </si>
  <si>
    <t>South Haven</t>
  </si>
  <si>
    <t>Storage - Tank Rehab</t>
  </si>
  <si>
    <t>Swanville</t>
  </si>
  <si>
    <t>Source - New Well, Seal #1</t>
  </si>
  <si>
    <t>Taconite</t>
  </si>
  <si>
    <t>Storage - Repl 50,000 Gal. Tower</t>
  </si>
  <si>
    <t>Tower</t>
  </si>
  <si>
    <t>Treatment - Plant Improvements</t>
  </si>
  <si>
    <t>Storage - Rehab Water Tower</t>
  </si>
  <si>
    <t>Source - New Well &amp; Seal Well #3</t>
  </si>
  <si>
    <t>Treatment - Rehab Plant w/RO System</t>
  </si>
  <si>
    <t>Watermain - Repl 4th St.</t>
  </si>
  <si>
    <t>Watermain - Repl 7th Ave &amp; 4th St.</t>
  </si>
  <si>
    <t>Watermain - Repl 7th Ave 11th - 15th St.</t>
  </si>
  <si>
    <t>Watermain - Repl Old Rail Yard</t>
  </si>
  <si>
    <t>Underwood</t>
  </si>
  <si>
    <t>Upsala</t>
  </si>
  <si>
    <t>Verndale</t>
  </si>
  <si>
    <t>Storage - New 75,000 Gal Tower</t>
  </si>
  <si>
    <t>Conservation - 50 New Meters</t>
  </si>
  <si>
    <t>Vesta</t>
  </si>
  <si>
    <t>Watermain - Replace SW Portion of City</t>
  </si>
  <si>
    <t>Treatment - Plant Rehab &amp; Well Valves</t>
  </si>
  <si>
    <t>Watermain - Replace with Meters</t>
  </si>
  <si>
    <t>Walnut Grove</t>
  </si>
  <si>
    <t>Watermain - Replace Old Water Main</t>
  </si>
  <si>
    <t>Wanamingo</t>
  </si>
  <si>
    <t>Source - Well House Rehab</t>
  </si>
  <si>
    <t>Storage - New Tower</t>
  </si>
  <si>
    <t>Watermain - Move Watermain to 3rd &amp; 4th</t>
  </si>
  <si>
    <t>Storage - New 1MG West Side Tower</t>
  </si>
  <si>
    <t>Watkins</t>
  </si>
  <si>
    <t>Wells</t>
  </si>
  <si>
    <t>Treatment - Lime Softening Plant</t>
  </si>
  <si>
    <t>Willernie</t>
  </si>
  <si>
    <t>Watermain - Repl CSAH 12</t>
  </si>
  <si>
    <t>Willmar</t>
  </si>
  <si>
    <t>Treatment - Biological Filtration NE TP</t>
  </si>
  <si>
    <t>Winsted</t>
  </si>
  <si>
    <t>Source - New Well #5</t>
  </si>
  <si>
    <t>Watermain - CSAH 9 Looping w/Baker Ave</t>
  </si>
  <si>
    <t>Watermain - Replace First Street</t>
  </si>
  <si>
    <t>Watermain - Repl Cast Iron &amp; AC Mains</t>
  </si>
  <si>
    <t>Wykoff</t>
  </si>
  <si>
    <t>Watermain - County Road 5</t>
  </si>
  <si>
    <t>Wyoming</t>
  </si>
  <si>
    <t>Zimmerman</t>
  </si>
  <si>
    <t>Treatment - Upgrade SCADA</t>
  </si>
  <si>
    <t>Watermain - Repl Lake Fremont Area</t>
  </si>
  <si>
    <t>Const Cntgncy (5%)</t>
  </si>
  <si>
    <t>Space for notes, if needed</t>
  </si>
  <si>
    <t>Bagley</t>
  </si>
  <si>
    <t>Bellechester</t>
  </si>
  <si>
    <t>Belview</t>
  </si>
  <si>
    <t>Birchwood Village</t>
  </si>
  <si>
    <t>Blue Earth WTP</t>
  </si>
  <si>
    <t>Brewster</t>
  </si>
  <si>
    <t>Coates</t>
  </si>
  <si>
    <t>Cook</t>
  </si>
  <si>
    <t>Gilman</t>
  </si>
  <si>
    <t>Jordan</t>
  </si>
  <si>
    <t>Kiester</t>
  </si>
  <si>
    <t>Lone Pine Twp - Swan Lake</t>
  </si>
  <si>
    <t>Long Lake</t>
  </si>
  <si>
    <t>Rehab collection, Wildwood lift station</t>
  </si>
  <si>
    <t>Unsewered, connect to MCES</t>
  </si>
  <si>
    <t>Rehab collection, Ph 5</t>
  </si>
  <si>
    <t>Rehab collection and pond</t>
  </si>
  <si>
    <t>Unsewered, connect to East Itasca WWTP</t>
  </si>
  <si>
    <t>Rehab collection, Grand Ave</t>
  </si>
  <si>
    <t>Adv trmt - phos, trmt Ph 2</t>
  </si>
  <si>
    <t>Minneota</t>
  </si>
  <si>
    <t>New York Mills</t>
  </si>
  <si>
    <t>Randall</t>
  </si>
  <si>
    <t>Saint Michael</t>
  </si>
  <si>
    <t>Sanborn</t>
  </si>
  <si>
    <t>Utica</t>
  </si>
  <si>
    <t>Wilder</t>
  </si>
  <si>
    <t>Winona</t>
  </si>
  <si>
    <t>Rehab collection, CSAH 84</t>
  </si>
  <si>
    <t>Rehab collection, E. Nowell St.</t>
  </si>
  <si>
    <t>Rehab collection, S. Main Ave.</t>
  </si>
  <si>
    <t>Rehab collection (TH59/108)</t>
  </si>
  <si>
    <t>Unsewered, connect to Two Harbors</t>
  </si>
  <si>
    <t>Unsewered, connect to Windom</t>
  </si>
  <si>
    <t>Adv trmt - phos</t>
  </si>
  <si>
    <t>WIF Survey PPL Lookup List</t>
  </si>
  <si>
    <t>Beaver Bay</t>
  </si>
  <si>
    <t>Blue Earth</t>
  </si>
  <si>
    <t>Clara City</t>
  </si>
  <si>
    <t>Eagle Lake</t>
  </si>
  <si>
    <t>Felton</t>
  </si>
  <si>
    <t>Halstad</t>
  </si>
  <si>
    <t>Hector</t>
  </si>
  <si>
    <t>Kilkenny</t>
  </si>
  <si>
    <t>La Salle</t>
  </si>
  <si>
    <t>Lake Wilson</t>
  </si>
  <si>
    <t>Le Sueur</t>
  </si>
  <si>
    <t>Luverne</t>
  </si>
  <si>
    <t>Mendota</t>
  </si>
  <si>
    <t>Monticello</t>
  </si>
  <si>
    <t>Ottertail</t>
  </si>
  <si>
    <t>Ramsey</t>
  </si>
  <si>
    <t>Sauk Rapids</t>
  </si>
  <si>
    <t>Shelly</t>
  </si>
  <si>
    <t>Tonka Bay</t>
  </si>
  <si>
    <t>Winnebago</t>
  </si>
  <si>
    <t>Winton</t>
  </si>
  <si>
    <t>Source - Well &amp; Wellhouse Improvements</t>
  </si>
  <si>
    <t>Storage - tower rehab</t>
  </si>
  <si>
    <t>Watermain - Distribution Replacement</t>
  </si>
  <si>
    <t xml:space="preserve">Treatment -Raw Water intake replacement </t>
  </si>
  <si>
    <t>Source - New Wells &amp; Raw Watermain</t>
  </si>
  <si>
    <t xml:space="preserve">Treatment - RO for Softening </t>
  </si>
  <si>
    <t>Storage - Ground Reservoir @ WTP</t>
  </si>
  <si>
    <t>Conservation -Bckwsh Collection &amp; System</t>
  </si>
  <si>
    <t>Storage - Elevated Water &amp; Storage Tank</t>
  </si>
  <si>
    <t>Watermain -  Distribution Improvements</t>
  </si>
  <si>
    <t>Source - New Wells &amp; Wellhouse</t>
  </si>
  <si>
    <t>Other - New System Supplied by Rosemount</t>
  </si>
  <si>
    <t>Watermain - Phase 4 Improvements</t>
  </si>
  <si>
    <t>Watermain - Phase 5 Improvements</t>
  </si>
  <si>
    <t>Storage - 2.0 MG Elevated Storage Tank</t>
  </si>
  <si>
    <t>Source - New Wells</t>
  </si>
  <si>
    <t xml:space="preserve">Conservation - Meter Replacements </t>
  </si>
  <si>
    <t>Watermain - Virginia-Midway Booster</t>
  </si>
  <si>
    <t>Storage - Water Tower Rehab</t>
  </si>
  <si>
    <t>Watermain - looping</t>
  </si>
  <si>
    <t>Watermain - Inman St. Underground Imprvm</t>
  </si>
  <si>
    <t>Treatment - New Plant or Blend</t>
  </si>
  <si>
    <t>Source - Phase 1 - Upgrade Wells &amp; Reser</t>
  </si>
  <si>
    <t>Source - Construction Well No. 3</t>
  </si>
  <si>
    <t>Watermain - Distribution System Imp.</t>
  </si>
  <si>
    <t>Storage -Tower Imprvmnts &amp; Booster Rehab</t>
  </si>
  <si>
    <t>Watermain - Phase 1 - Replacement</t>
  </si>
  <si>
    <t>Watermain - Phase 2 - Replacement</t>
  </si>
  <si>
    <t>Watermain - Phase 3 - Replacement</t>
  </si>
  <si>
    <t>Watermain - Distribution Improvements</t>
  </si>
  <si>
    <t>Storage - Tank Improvements</t>
  </si>
  <si>
    <t>Watermain - New Booster Station &amp; Wtrmn</t>
  </si>
  <si>
    <t>Watermain - Lewis &amp; Clark 2nd Connection</t>
  </si>
  <si>
    <t>Storage - Tower Replacement</t>
  </si>
  <si>
    <t>Storage - Tower Improvements</t>
  </si>
  <si>
    <t>Watermain - Area 1 Loop</t>
  </si>
  <si>
    <t>Watermain - Area 3 Loop</t>
  </si>
  <si>
    <t>Watermain - CSAH 84 to Cornwell Ave</t>
  </si>
  <si>
    <t xml:space="preserve">Watermain - Various City Street </t>
  </si>
  <si>
    <t>Storage - 0.75 Composite Water Tower</t>
  </si>
  <si>
    <t>Source - Transmission Improvements</t>
  </si>
  <si>
    <t>Watermain - TH59 and TH108</t>
  </si>
  <si>
    <t>Watermain - Water System Improvements</t>
  </si>
  <si>
    <t>Conservation - Water Meter Improvements</t>
  </si>
  <si>
    <t>Storage - Water Tower Improvements</t>
  </si>
  <si>
    <t>Storage - Water Tower Replacement</t>
  </si>
  <si>
    <t>Conservation - Meter Replacements</t>
  </si>
  <si>
    <t>Source - Well House Rehabilitation</t>
  </si>
  <si>
    <t>Watermain  - Replace Existing &amp; Add Loop</t>
  </si>
  <si>
    <t>Treatment - New Pressure Filter Plant</t>
  </si>
  <si>
    <t>Source - Rehab Wells</t>
  </si>
  <si>
    <t>Storage - New Standpipe</t>
  </si>
  <si>
    <t>Watermain - Distribution Reconstruction</t>
  </si>
  <si>
    <t>Watermain -Repl portions of distribution</t>
  </si>
  <si>
    <t xml:space="preserve">Conservation - Replace Water Meters </t>
  </si>
  <si>
    <t>Watermain - Reconstruct Distribution Sys</t>
  </si>
  <si>
    <t>Watermain - Ross Ave. Utility Repl Prjct</t>
  </si>
  <si>
    <t>Storage - Water Tower Rehabilitation</t>
  </si>
  <si>
    <t>Storage - Water Tank Rehabilitation</t>
  </si>
  <si>
    <t>Source - Pumphouse</t>
  </si>
  <si>
    <t>Storage - Vault Improvements</t>
  </si>
  <si>
    <t>Watermain - Repl - 4 Zones</t>
  </si>
  <si>
    <t>Storage - New 0.4 MG Tower</t>
  </si>
  <si>
    <t>PFA Loan Officer :</t>
  </si>
  <si>
    <t>PFA Region :</t>
  </si>
  <si>
    <t>PFA region</t>
  </si>
  <si>
    <t>WIF Project Information Worksheet</t>
  </si>
  <si>
    <t xml:space="preserve">WIF Project Information Worksheet </t>
  </si>
  <si>
    <t>Adv trmt – phos, expand treatment</t>
  </si>
  <si>
    <t>Adv trmt – phos, rehab treatment</t>
  </si>
  <si>
    <t>Alpha</t>
  </si>
  <si>
    <t>Altura</t>
  </si>
  <si>
    <t>Butterfield</t>
  </si>
  <si>
    <t>Cold Spring</t>
  </si>
  <si>
    <t>Rehab collection and treatment, LS and pond imp</t>
  </si>
  <si>
    <t>East Koochiching SSD</t>
  </si>
  <si>
    <t>Emmons</t>
  </si>
  <si>
    <t>Evansville</t>
  </si>
  <si>
    <t>Rehab collection and treatment, LS</t>
  </si>
  <si>
    <t>Rehab trmt, biosolids improvements</t>
  </si>
  <si>
    <t>Flensburg</t>
  </si>
  <si>
    <t>Rehab collection, East Main Ave</t>
  </si>
  <si>
    <t>Garrison Kathio WMLL SD</t>
  </si>
  <si>
    <t>Rehab collection, LS SCADA/backup generator</t>
  </si>
  <si>
    <t>Goodhue</t>
  </si>
  <si>
    <t>Regionalize, connect to North Zumbro SD</t>
  </si>
  <si>
    <t>Rehab collection, main LS and FM</t>
  </si>
  <si>
    <t>Holland</t>
  </si>
  <si>
    <t>Jackson</t>
  </si>
  <si>
    <t>Adv trmt – chloride, add RO to WTP</t>
  </si>
  <si>
    <t>Lake Crystal</t>
  </si>
  <si>
    <t>Regionalize, connect to Mankato</t>
  </si>
  <si>
    <t>Laketown Township</t>
  </si>
  <si>
    <t>Regionalize, connect MCES Blue Lake</t>
  </si>
  <si>
    <t xml:space="preserve">Unsewered, potential MSTS </t>
  </si>
  <si>
    <t>Lewiston WTP</t>
  </si>
  <si>
    <t>Lewisville</t>
  </si>
  <si>
    <t>Rehab treatment, expand bio capacity</t>
  </si>
  <si>
    <t>Madison</t>
  </si>
  <si>
    <t>Rehab collection, 7th, Main and Maple</t>
  </si>
  <si>
    <t>Unsewered, connect to Mahnomen WWTP</t>
  </si>
  <si>
    <t>Unsewered, connect to Mahnomen</t>
  </si>
  <si>
    <t>Biosolids improvements</t>
  </si>
  <si>
    <t>Rehab collection 1st St SE and 2nd St N areas</t>
  </si>
  <si>
    <t>New Auburn</t>
  </si>
  <si>
    <t>Olivia WTP</t>
  </si>
  <si>
    <t>Osseo</t>
  </si>
  <si>
    <t>Rehab collection, LS 1-3, forcemains</t>
  </si>
  <si>
    <t>Expand WWTP</t>
  </si>
  <si>
    <t>Porter</t>
  </si>
  <si>
    <t>Rehab treatment, water reuse</t>
  </si>
  <si>
    <t>Adv trmt - phos, replace reed beds</t>
  </si>
  <si>
    <t>Adv trmt - nitrogen, rehab LSTS</t>
  </si>
  <si>
    <t>Unsewered, connect to Campbell</t>
  </si>
  <si>
    <t>Trimont</t>
  </si>
  <si>
    <t>Wabasha</t>
  </si>
  <si>
    <t>Walker</t>
  </si>
  <si>
    <t>Waltham</t>
  </si>
  <si>
    <t>Rehab collection and treatment, LS and FM</t>
  </si>
  <si>
    <t>Unsewered, collection and treatment, spray irrigation</t>
  </si>
  <si>
    <t>Zumbrota</t>
  </si>
  <si>
    <t>space</t>
  </si>
  <si>
    <t>Alexandria Lakes Area San Dist</t>
  </si>
  <si>
    <t>Ash River San District</t>
  </si>
  <si>
    <t>Faribault Co - Riverside</t>
  </si>
  <si>
    <t>Shorewood Park San Dist</t>
  </si>
  <si>
    <t>Willmar - WTP</t>
  </si>
  <si>
    <t>Rehab collection, ph 2</t>
  </si>
  <si>
    <t>Rehab collection, north side</t>
  </si>
  <si>
    <t>Rehab collection, Creamery Ave LS and FM</t>
  </si>
  <si>
    <t>Adv trmt - phos, expand trmt</t>
  </si>
  <si>
    <t>Rehab collection, Phase 2</t>
  </si>
  <si>
    <t>Rehab collection, expand treatment</t>
  </si>
  <si>
    <t>Adv trmt - phos, rehab collection</t>
  </si>
  <si>
    <t>Rehab collection ph 2</t>
  </si>
  <si>
    <t>Rehab collection ph1 - Jackson, Lincoln, Spruce</t>
  </si>
  <si>
    <t>Rehab collection ph 2, TH 16</t>
  </si>
  <si>
    <t>Rehab treatment, ph 2, adv trmt</t>
  </si>
  <si>
    <t>Rehab treatment, ph 3</t>
  </si>
  <si>
    <t>Unsewered, Big Kandi Lake, Island &amp; Point Area</t>
  </si>
  <si>
    <t>Unsewered, Big Kandi Lake, North/NW Area</t>
  </si>
  <si>
    <t>Unsewered, Big Kandi Lake, South/SW Area</t>
  </si>
  <si>
    <t>Rehab trmt, ph 2</t>
  </si>
  <si>
    <t>Rehab collection ph 2/3, brick sanitary sewer</t>
  </si>
  <si>
    <t>Treatment -Aeration system rehab/upgrade</t>
  </si>
  <si>
    <t>Treatment -Anaerobic Digestion sytem rehab</t>
  </si>
  <si>
    <t>Treatment -Waste to Energy Improv</t>
  </si>
  <si>
    <t>Treatment -Renewable energy improv</t>
  </si>
  <si>
    <t>Treatment -Plant Heating/cooling rehab</t>
  </si>
  <si>
    <t>Rehab collection Ph 2, Osborn St.</t>
  </si>
  <si>
    <t>Clarifier improvements, ph 2</t>
  </si>
  <si>
    <t>Rehab treatment, collection ph 2</t>
  </si>
  <si>
    <t>Grey row = awarded</t>
  </si>
  <si>
    <t>Akeley</t>
  </si>
  <si>
    <t>Balaton</t>
  </si>
  <si>
    <t>Beardsley</t>
  </si>
  <si>
    <t>Breckenridge</t>
  </si>
  <si>
    <t>Bricelyn</t>
  </si>
  <si>
    <t>Browns Valley</t>
  </si>
  <si>
    <t>Buffalo</t>
  </si>
  <si>
    <t>Buffalo Lake</t>
  </si>
  <si>
    <t>Chatfield</t>
  </si>
  <si>
    <t>Clearbrook</t>
  </si>
  <si>
    <t>Dayton</t>
  </si>
  <si>
    <t>Deer Creek</t>
  </si>
  <si>
    <t>Dexter</t>
  </si>
  <si>
    <t>Ellsworth</t>
  </si>
  <si>
    <t>Excelsior</t>
  </si>
  <si>
    <t>Fairfax</t>
  </si>
  <si>
    <t>Fergus Falls</t>
  </si>
  <si>
    <t>Fertile</t>
  </si>
  <si>
    <t>Fridley</t>
  </si>
  <si>
    <t>Glenwood</t>
  </si>
  <si>
    <t>Hayward</t>
  </si>
  <si>
    <t>Henderson</t>
  </si>
  <si>
    <t>Hibbing</t>
  </si>
  <si>
    <t>International Falls</t>
  </si>
  <si>
    <t>Jeffers</t>
  </si>
  <si>
    <t>Lexington</t>
  </si>
  <si>
    <t>Lindstrom</t>
  </si>
  <si>
    <t>Medina</t>
  </si>
  <si>
    <t>Minneapolis</t>
  </si>
  <si>
    <t>Otsego</t>
  </si>
  <si>
    <t>Palisade</t>
  </si>
  <si>
    <t>Red Wing</t>
  </si>
  <si>
    <t>Rock County Rural Water System</t>
  </si>
  <si>
    <t>South Saint Paul</t>
  </si>
  <si>
    <t>Stewart</t>
  </si>
  <si>
    <t>Woodbury</t>
  </si>
  <si>
    <t>Worthington</t>
  </si>
  <si>
    <t>Watermain - Loop &amp; Connect Well No. 5</t>
  </si>
  <si>
    <t>Storage - New 125,000 Gallon Tower</t>
  </si>
  <si>
    <t>Other - Emergency Generator</t>
  </si>
  <si>
    <t>Watermain - CIP Replacement</t>
  </si>
  <si>
    <t>Conservation - Meter Replacement</t>
  </si>
  <si>
    <t>Treatment - Plant &amp; Well Rehab</t>
  </si>
  <si>
    <t>Watermain - Replace 20 Blocks</t>
  </si>
  <si>
    <t>Watermain - North Side Improvements</t>
  </si>
  <si>
    <t>Treatment - Manganese Treatment &amp; Well</t>
  </si>
  <si>
    <t xml:space="preserve">Other - Manganese Connect to Red Rock </t>
  </si>
  <si>
    <t>Treatment - Manganese TP &amp; Well Pump</t>
  </si>
  <si>
    <t>Source - New Well &amp; Sealing</t>
  </si>
  <si>
    <t>Storage - Tower Interior Recoat</t>
  </si>
  <si>
    <t>Source - Pumphouse Rehab</t>
  </si>
  <si>
    <t>Treatment - Manganese Plant</t>
  </si>
  <si>
    <t>Watermain - Replacement (Phase 2)</t>
  </si>
  <si>
    <t>Other - Generator for Wells</t>
  </si>
  <si>
    <t>Source - New Connection to LPRWS</t>
  </si>
  <si>
    <t>Watermain - CSAH 56 Street Improvements</t>
  </si>
  <si>
    <t>Treatment - Manganese Treatment Plant</t>
  </si>
  <si>
    <t>Storage - Tower #1 Rehab</t>
  </si>
  <si>
    <t>Watermain - TH 25 South Recon</t>
  </si>
  <si>
    <t>Treatment - Plant Rehab &amp; New Well</t>
  </si>
  <si>
    <t>Watermain - 4th Ave &amp; Alley</t>
  </si>
  <si>
    <t>Watermain - 6th Ave &amp; Shipka St</t>
  </si>
  <si>
    <t>Watermain - Buckmaster Rd to 7th/8th</t>
  </si>
  <si>
    <t>Watermain - 9th Ave &amp; Morgan St</t>
  </si>
  <si>
    <t>Storage - New Ground Storage Tank</t>
  </si>
  <si>
    <t>Conservation - Meter Install</t>
  </si>
  <si>
    <t>Treatment - Manganese Plant &amp; Well</t>
  </si>
  <si>
    <t>New System - NO3 Connect to Battle Lake</t>
  </si>
  <si>
    <t>Watermain - 1st St. &amp; Loop</t>
  </si>
  <si>
    <t>Treatment - Fe/Mn Treatment Plant</t>
  </si>
  <si>
    <t>Source - Wellhouse Rehab</t>
  </si>
  <si>
    <t>Treatment - Manganese Plant Rehab</t>
  </si>
  <si>
    <t>Storage - Replace 50,000 Gallon Tower</t>
  </si>
  <si>
    <t>Watermain -Phase 5</t>
  </si>
  <si>
    <t>Treatment - Manganese TP &amp; New Well</t>
  </si>
  <si>
    <t>Treatment - Radium Treatment with RO</t>
  </si>
  <si>
    <t>Treatment - RO Addition</t>
  </si>
  <si>
    <t>Storage - Replace 750,000 Gallon GSR</t>
  </si>
  <si>
    <t>Watermain - Replace East Main Ave.</t>
  </si>
  <si>
    <t>Treatment - PFAS Treatment Locke Park TP</t>
  </si>
  <si>
    <t>Treatment - New Fe/Mn Plant &amp; Well</t>
  </si>
  <si>
    <t>Watermain - Replace Old Mains</t>
  </si>
  <si>
    <t>Storage - Ground Storage Tank Rehab</t>
  </si>
  <si>
    <t xml:space="preserve">Other - New West Central Regional Water </t>
  </si>
  <si>
    <t>Treatment - Radium Treatment &amp; New Well</t>
  </si>
  <si>
    <t>Treatment - New Iron Removal Plant</t>
  </si>
  <si>
    <t>Watermain - Replacement &amp; Upgrades</t>
  </si>
  <si>
    <t>Source - Well Houses Rehab</t>
  </si>
  <si>
    <t>Treatment - Plant for Carey Valley Well</t>
  </si>
  <si>
    <t>Storage - Mesabi Tower Rehab</t>
  </si>
  <si>
    <t>Storage - Replace Tower No. 1</t>
  </si>
  <si>
    <t>Watermain - Replace 9th Street</t>
  </si>
  <si>
    <t>Watermain - River Crossing</t>
  </si>
  <si>
    <t>Treatment - Plant Addition</t>
  </si>
  <si>
    <t>Source - Construct Well #6</t>
  </si>
  <si>
    <t>Treatment - RO for Softening</t>
  </si>
  <si>
    <t>Storage - Replacement Tower</t>
  </si>
  <si>
    <t>Watermain - Watermain Reconstruction</t>
  </si>
  <si>
    <t>Watermain - Replace Cast Iron WMs</t>
  </si>
  <si>
    <t>Treatment - Radium TP &amp; Booster Station</t>
  </si>
  <si>
    <t>Watermain - New Watermain &amp; Looping</t>
  </si>
  <si>
    <t>Treatment - New Dawson-Boyd WTP &amp; Wells</t>
  </si>
  <si>
    <t>Storage - New Burr Reservoir</t>
  </si>
  <si>
    <t>Treatment - New Burr Contact Basin</t>
  </si>
  <si>
    <t>Other - Meter Replacement</t>
  </si>
  <si>
    <t>Watermain-Repl &amp; Loop Main, 7th &amp; Maple</t>
  </si>
  <si>
    <t>Watermain - Downtown Area</t>
  </si>
  <si>
    <t>Watermain - Grand Ave. Improvements</t>
  </si>
  <si>
    <t>Tretment - Plant Expansion</t>
  </si>
  <si>
    <t>Watermain - First St. SW/Second St N</t>
  </si>
  <si>
    <t>Watermain - Watermain Improvements</t>
  </si>
  <si>
    <t>Storage - Replacement Tank</t>
  </si>
  <si>
    <t>Watermain - Distribution Phase 1</t>
  </si>
  <si>
    <t>Watermain - Distribution Phase 2</t>
  </si>
  <si>
    <t>Watermain - Distribution Phase 3</t>
  </si>
  <si>
    <t>Watermain - Distribution Phase 4</t>
  </si>
  <si>
    <t>Storage - Reservoirs Improvement</t>
  </si>
  <si>
    <t>Source - Transmission Pipeline Repl</t>
  </si>
  <si>
    <t>Storage - Recoating</t>
  </si>
  <si>
    <t>Other - Meter Repl</t>
  </si>
  <si>
    <t>Treatment - Gravity Filters and RO</t>
  </si>
  <si>
    <t xml:space="preserve">Storage - Tower Rehabilitation </t>
  </si>
  <si>
    <t>Treatment - RO addition</t>
  </si>
  <si>
    <t>Watermain - Phase 3</t>
  </si>
  <si>
    <t>Treatment - Manganese Pumphouse 3</t>
  </si>
  <si>
    <t>Treatment - Manganese Pumphouse 4</t>
  </si>
  <si>
    <t>Watermain - System Improvements</t>
  </si>
  <si>
    <t>Source - Well #2 Replacement</t>
  </si>
  <si>
    <t>Watermain - Northwest Looping</t>
  </si>
  <si>
    <t>Treatment - Manganese New Plant</t>
  </si>
  <si>
    <t>Storage - Storage Improvements</t>
  </si>
  <si>
    <t>Treatment - Charlson Crest Upgrades</t>
  </si>
  <si>
    <t>Storage - Sorin's Bluff Reservior Rehab</t>
  </si>
  <si>
    <t>Storage - Charlson Crest Tower Rehab</t>
  </si>
  <si>
    <t>Storage - River Bluffs Tower Rehab</t>
  </si>
  <si>
    <t>Other - Booster Station Rehab</t>
  </si>
  <si>
    <t>Storage - New 500,000 Gallon Tower</t>
  </si>
  <si>
    <t>Watermain - Improvements &amp; Looping</t>
  </si>
  <si>
    <t>Watermain - Replacement Phase 1</t>
  </si>
  <si>
    <t>Watermain - Replacement Phase 2</t>
  </si>
  <si>
    <t>Other - Calvary Booster Station Imprvmt</t>
  </si>
  <si>
    <t xml:space="preserve">Watermain - Rplcment Along Division St. </t>
  </si>
  <si>
    <t>Watermain - Looping Improvements</t>
  </si>
  <si>
    <t>Other - Booster Station Replacement</t>
  </si>
  <si>
    <t>Watermain - Cast Iron Replacement</t>
  </si>
  <si>
    <t>Watermain - Reconstruct Distr Sys</t>
  </si>
  <si>
    <t>Storage - Replace Elevated Tank</t>
  </si>
  <si>
    <t>Source - East Wellfield Pumping Upgrades</t>
  </si>
  <si>
    <t>(Instructions on next page)</t>
  </si>
  <si>
    <t>Rehab collection - NE Area, ph 3</t>
  </si>
  <si>
    <t>Watermain - Replace NE Area, Ph 3</t>
  </si>
  <si>
    <t>Alden</t>
  </si>
  <si>
    <t>Rehab collection citywide</t>
  </si>
  <si>
    <t>Adv trmt - phos, biosolids</t>
  </si>
  <si>
    <t>Rehab collection, LS</t>
  </si>
  <si>
    <t>Rehab collection - Hwy 72</t>
  </si>
  <si>
    <t>Rehab collection - Westwood</t>
  </si>
  <si>
    <t>Belle Plaine</t>
  </si>
  <si>
    <t>Adv trmt - phos, rehab/expand</t>
  </si>
  <si>
    <t>Canton</t>
  </si>
  <si>
    <t>Chisholm</t>
  </si>
  <si>
    <t>Clarks Grove</t>
  </si>
  <si>
    <t>Rehab collection and trmt, LS and pond</t>
  </si>
  <si>
    <t>Delhi</t>
  </si>
  <si>
    <t>Dumont</t>
  </si>
  <si>
    <t xml:space="preserve">Adv trmt - phos, new WWTP </t>
  </si>
  <si>
    <t>Rehab treatment, add pond</t>
  </si>
  <si>
    <t>Granada</t>
  </si>
  <si>
    <t>Grand Marais</t>
  </si>
  <si>
    <t>Rehab treatment, primary and secondary</t>
  </si>
  <si>
    <t>Adv trmt - phos, rehab collection and trmt</t>
  </si>
  <si>
    <t>Harmony</t>
  </si>
  <si>
    <t>Rehab treatment, UV disinfection</t>
  </si>
  <si>
    <t>Rehab collection Ph1, connect unsewered area</t>
  </si>
  <si>
    <t>Kandiyohi Co - Glacial Lakes SSWD 1</t>
  </si>
  <si>
    <t>Kandiyohi Co - Glacial Lakes SSWD 2</t>
  </si>
  <si>
    <t>Lafayette - WTP</t>
  </si>
  <si>
    <t>Unsewered, Marsh Ck &amp; Pembina Twp</t>
  </si>
  <si>
    <t>Rehab treatment, biosolids</t>
  </si>
  <si>
    <t>Medford</t>
  </si>
  <si>
    <t>Regionalize, connect to Owatonna</t>
  </si>
  <si>
    <t>Rehab collection, Ph 1</t>
  </si>
  <si>
    <t>Rehab collection, Ph 3</t>
  </si>
  <si>
    <t>Northern Twp</t>
  </si>
  <si>
    <t>Unsewered, connect to Bemidji WWTP</t>
  </si>
  <si>
    <t>Osakis</t>
  </si>
  <si>
    <t>Adv trmt - phos, pond improvements</t>
  </si>
  <si>
    <t>Oslo</t>
  </si>
  <si>
    <t>Rehab treatment, pond and LS improvements</t>
  </si>
  <si>
    <t>Rehab collection, main LS, forcemain</t>
  </si>
  <si>
    <t>Rehab treatment, 3rd pond cell</t>
  </si>
  <si>
    <t>Rehab collection, Main St/CSAH 80</t>
  </si>
  <si>
    <t>New mechanical WWTP</t>
  </si>
  <si>
    <t>Rehab collection, replace VCP forcemain</t>
  </si>
  <si>
    <t>Rehab treatment, liquid &amp; solids upgrade</t>
  </si>
  <si>
    <t>Rose Creek</t>
  </si>
  <si>
    <t>Rehab collection and treatment, LS and pond</t>
  </si>
  <si>
    <t>Roseau</t>
  </si>
  <si>
    <t>Rehab treatment, phos removal</t>
  </si>
  <si>
    <t>Adv trmt - chlorides, install RO</t>
  </si>
  <si>
    <t>Rehab collection, Metro forcemain replacement</t>
  </si>
  <si>
    <t>Rehab collection, Main lift station</t>
  </si>
  <si>
    <t>Rehab collection, Metro interceptor rehab</t>
  </si>
  <si>
    <t>Sartell</t>
  </si>
  <si>
    <t>Scandia - Bliss</t>
  </si>
  <si>
    <t>Adv trmt - phos, rehab collection and ponds</t>
  </si>
  <si>
    <t>Springsteel Island SD</t>
  </si>
  <si>
    <t>Regionalize, connect to Warroad</t>
  </si>
  <si>
    <t xml:space="preserve">Staples </t>
  </si>
  <si>
    <t xml:space="preserve">Rehab collection </t>
  </si>
  <si>
    <t>Truman - WTP</t>
  </si>
  <si>
    <t>Wanda</t>
  </si>
  <si>
    <t>Rehab collection, Ph 2, CSAH 60</t>
  </si>
  <si>
    <t>WLSSD Conveyance 2</t>
  </si>
  <si>
    <t>Adv trmt ph 1 - biosolids imp</t>
  </si>
  <si>
    <t>Adv trmt ph 2 - phos, continuous activated sludge</t>
  </si>
  <si>
    <t>New North Zumbro San Dist WWTP</t>
  </si>
  <si>
    <t>Source - Well No. 5 &amp; Pumphouse, Ph 2</t>
  </si>
  <si>
    <t>Watermain - Water Extension/Replacement</t>
  </si>
  <si>
    <t>Source - Pumphouse No. 4 Upgrades</t>
  </si>
  <si>
    <t>Adrian</t>
  </si>
  <si>
    <t>Treatment - System Improvements</t>
  </si>
  <si>
    <t>Source - Well Installation</t>
  </si>
  <si>
    <t>Storage - Water Tower Installation</t>
  </si>
  <si>
    <t>Watermain - Citywide System Replacement</t>
  </si>
  <si>
    <t>Storage - Elevated Tank Replacement</t>
  </si>
  <si>
    <t>Storage - Clear Well Tank Addition</t>
  </si>
  <si>
    <t>Watermain - W 1st Ave. N. Reconstruction</t>
  </si>
  <si>
    <t>Watermain - W3rd Ave/Main St Replacement</t>
  </si>
  <si>
    <t>Battle Lake</t>
  </si>
  <si>
    <t>Treatment - PFAS Removal</t>
  </si>
  <si>
    <t>Watermain - Hwy 72 Watermain Replace</t>
  </si>
  <si>
    <t>Watermain - Westwood Watermain &amp; Service</t>
  </si>
  <si>
    <t>Watermain - Street Utility Replacement</t>
  </si>
  <si>
    <t>Bird Island</t>
  </si>
  <si>
    <t>Treatment - Filter Media Replacement</t>
  </si>
  <si>
    <t>Watermain - Water Distribution Recon</t>
  </si>
  <si>
    <t>Bloomington</t>
  </si>
  <si>
    <t>Source - Well No.3 Replacement</t>
  </si>
  <si>
    <t>Conservation - Water Meter Replacement</t>
  </si>
  <si>
    <t>Treatment - Sam H Hobbs Plant Improvmnts</t>
  </si>
  <si>
    <t>Watermain - TH 169/610 Crossings</t>
  </si>
  <si>
    <t>Storage - New 2 mil.-gal water tower</t>
  </si>
  <si>
    <t>Watermain - Creamery Ave. Improvements</t>
  </si>
  <si>
    <t>Buckman</t>
  </si>
  <si>
    <t xml:space="preserve">Source - New Well </t>
  </si>
  <si>
    <t>Storage - 50,000 Gal Tower Rehab</t>
  </si>
  <si>
    <t>Watermain - 5th St South Replacement</t>
  </si>
  <si>
    <t>Treatment - Rehab Treatment Plant</t>
  </si>
  <si>
    <t>Columbia Heights</t>
  </si>
  <si>
    <t>Other - Retaining Wall Replacement</t>
  </si>
  <si>
    <t>Watermain -  Distribution Reconstruction</t>
  </si>
  <si>
    <t>Watermain - Phase 1 Improvements</t>
  </si>
  <si>
    <t>Watermain - Phase 2 Improvements</t>
  </si>
  <si>
    <t>Watermain - Phase 3 Improvements</t>
  </si>
  <si>
    <t>Delavan</t>
  </si>
  <si>
    <t>Watermain -  Replace &amp; Loop</t>
  </si>
  <si>
    <t xml:space="preserve">Other - Reduce Nitrate Connect to LPSRW </t>
  </si>
  <si>
    <t>Elysian</t>
  </si>
  <si>
    <t>Watermain - Miller Trunk Rd/Airport Repl</t>
  </si>
  <si>
    <t>Storage - New 2.0 MG Reservoir</t>
  </si>
  <si>
    <t>Other - Connect to WCRWD</t>
  </si>
  <si>
    <t>Source - New Booster Station</t>
  </si>
  <si>
    <t>Watermain - Construct New Distribution</t>
  </si>
  <si>
    <t xml:space="preserve">Source - New Well #6 </t>
  </si>
  <si>
    <t>Franklin</t>
  </si>
  <si>
    <t>Watermain - Reconstruction</t>
  </si>
  <si>
    <t>Gem Lake</t>
  </si>
  <si>
    <t>Watermain - Localized Water Distribution</t>
  </si>
  <si>
    <t>Golden Valley</t>
  </si>
  <si>
    <t>Watermain - Winnetka Ave. Rehab Project</t>
  </si>
  <si>
    <t>Treatment - Manganese &amp; Radium Plant</t>
  </si>
  <si>
    <t>Source - Replacement Well</t>
  </si>
  <si>
    <t>Watermain - Distribution System Upgrades</t>
  </si>
  <si>
    <t>Hackensack</t>
  </si>
  <si>
    <t xml:space="preserve">Watermain - Looping Project </t>
  </si>
  <si>
    <t>Hastings</t>
  </si>
  <si>
    <t>Treatment - Facility Rehab</t>
  </si>
  <si>
    <t>Watermain - Capital Imp Phase 2</t>
  </si>
  <si>
    <t>Hill City</t>
  </si>
  <si>
    <t>Inver Grove Heights</t>
  </si>
  <si>
    <t>Treatment - Radium Treatment Plant Rehab</t>
  </si>
  <si>
    <t>Kinney</t>
  </si>
  <si>
    <t>Treatment - New Facility</t>
  </si>
  <si>
    <t>Lafayette</t>
  </si>
  <si>
    <t>Other - SCADA upgrade</t>
  </si>
  <si>
    <t>Lincoln-Pipestone Rural Water System</t>
  </si>
  <si>
    <t>Treatment - Holland WTP biotta addition</t>
  </si>
  <si>
    <t>Watermain - 4th Street Improvements</t>
  </si>
  <si>
    <t>Watermain - 1st Street Improvements</t>
  </si>
  <si>
    <t>Watermain - Replace &amp; Loop, Ph 1</t>
  </si>
  <si>
    <t>Watermain - Replace &amp; Loop, Ph 2</t>
  </si>
  <si>
    <t>Watermain - Independence St. Replacement</t>
  </si>
  <si>
    <t>Watermain - Replacement Various Areas</t>
  </si>
  <si>
    <t>Mound</t>
  </si>
  <si>
    <t>Nashwauk</t>
  </si>
  <si>
    <t xml:space="preserve">Watermain - Replace WM under 3rd St. </t>
  </si>
  <si>
    <t>Other - Connect to North Dakota ECRWD</t>
  </si>
  <si>
    <t>North Saint Paul</t>
  </si>
  <si>
    <t>Watermain - Railroad St. &amp; Loop</t>
  </si>
  <si>
    <t>Watermain - SW 4th Ave. &amp; Loop</t>
  </si>
  <si>
    <t>Oak Park Heights</t>
  </si>
  <si>
    <t>Source - Well #3 &amp; Pumphouse</t>
  </si>
  <si>
    <t>Orono</t>
  </si>
  <si>
    <t>Treatment - New North System WTP</t>
  </si>
  <si>
    <t>Source - New Well House</t>
  </si>
  <si>
    <t>Watermain - Main Street Reconstruction</t>
  </si>
  <si>
    <t>Perley</t>
  </si>
  <si>
    <t>Other - Connect to Regional Water</t>
  </si>
  <si>
    <t>Watermain - Replace Main St. area</t>
  </si>
  <si>
    <t>Watermain - Repl 2nd St. to Westgate Blv</t>
  </si>
  <si>
    <t>Raymond</t>
  </si>
  <si>
    <t>Watermain - Replace Watermain</t>
  </si>
  <si>
    <t>Watermain - Imprmnts &amp; Repl Gr Storage</t>
  </si>
  <si>
    <t>Rich Prairie Sewer and Water District</t>
  </si>
  <si>
    <t>Treatment - Wellhouse &amp; Treatment Expans</t>
  </si>
  <si>
    <t>Storage - West Tower #2</t>
  </si>
  <si>
    <t xml:space="preserve">Storage - Move West Tower to North </t>
  </si>
  <si>
    <t>Source - Well Rehab</t>
  </si>
  <si>
    <t>Ruthton</t>
  </si>
  <si>
    <t>Treatment - Fe, Mn</t>
  </si>
  <si>
    <t xml:space="preserve">Treatment - RO to Address Chlorides </t>
  </si>
  <si>
    <t>Watermain - CSAH 75-33rd St. S to 38th S</t>
  </si>
  <si>
    <t>Watermain - CSAH 75-38th St. S to S Towe</t>
  </si>
  <si>
    <t>Watermain - 255th St. S to Clearwater Rd</t>
  </si>
  <si>
    <t xml:space="preserve">Watermain - 2nd/3rd St. N-10th Ave. N </t>
  </si>
  <si>
    <t>Watermain - CSAH 75-Washington Mem Dr.</t>
  </si>
  <si>
    <t xml:space="preserve">Watermain - 22nd St. S-CR 136 to Cooper </t>
  </si>
  <si>
    <t>Watermain - CR 136 Phase 1</t>
  </si>
  <si>
    <t>Watermain - CR 136 Phase 2</t>
  </si>
  <si>
    <t>Storage - South 2MG Ground Storage Reser</t>
  </si>
  <si>
    <t xml:space="preserve">Watermain - CR74 Looping </t>
  </si>
  <si>
    <t>Storage - Calvary Hill Tower Rehab</t>
  </si>
  <si>
    <t>Storage - Calvary Hill Ground Res Rehab</t>
  </si>
  <si>
    <t>Storage - SE Tower Rehab</t>
  </si>
  <si>
    <t>Saint Paul Reg Water Services 2</t>
  </si>
  <si>
    <t>Treatment - Process Imp.(McCarrons #4)</t>
  </si>
  <si>
    <t>Saint Paul Reg Water Services 3</t>
  </si>
  <si>
    <t>Treatment - Process Imp.(McCarrons #5)</t>
  </si>
  <si>
    <t>Storage - New Water Tower</t>
  </si>
  <si>
    <t>Watermain - West Side Reconstruction</t>
  </si>
  <si>
    <t>Treatment - PFAS TP Upgrade &amp; New Wells</t>
  </si>
  <si>
    <t>Watermain - 2nd Ave S Improvements</t>
  </si>
  <si>
    <t>Springfield</t>
  </si>
  <si>
    <t>Staples</t>
  </si>
  <si>
    <t>Watermain - 2024 Improvements</t>
  </si>
  <si>
    <t>Watermain - 4th St NE Impvrovements</t>
  </si>
  <si>
    <t>Watermain - Watermain Replacement</t>
  </si>
  <si>
    <t>Source - Reconstruct Pump House</t>
  </si>
  <si>
    <t xml:space="preserve">Watermain - Repl 5th &amp; 6th Avenues </t>
  </si>
  <si>
    <t xml:space="preserve">Watermain - Center St. to 1st St. NW </t>
  </si>
  <si>
    <t>Verdi</t>
  </si>
  <si>
    <t xml:space="preserve">Watermain - Replace &amp; Looping </t>
  </si>
  <si>
    <t>Watermain - Replace &amp; Looping</t>
  </si>
  <si>
    <t>Storage - 50,000 Gal Tower</t>
  </si>
  <si>
    <t>Conservation - Meters</t>
  </si>
  <si>
    <t>Watermain - Repl 7th Ave &amp; Loop</t>
  </si>
  <si>
    <t>Watermain - 2024 Street - Phase 1</t>
  </si>
  <si>
    <t>Watermain - CSAH 60 St.  - Phase 2</t>
  </si>
  <si>
    <t>Watermain - Fairlawn Ave. &amp; Loop</t>
  </si>
  <si>
    <t xml:space="preserve">Source  - Manifold Pipe Project </t>
  </si>
  <si>
    <t>1b.  2025 PPL Rank,
      Applicant name,
      Description</t>
  </si>
  <si>
    <r>
      <t>2025 PPL rank, applicant name, project description.</t>
    </r>
    <r>
      <rPr>
        <sz val="10"/>
        <rFont val="Times New Roman"/>
        <family val="1"/>
      </rPr>
      <t xml:space="preserve">  Click in the box and select project from the provided alphabetical listing of projects on the MPCA or MDH 2025 Project Priority List (PPL).  If the applicant has more than one project on the PPL, submit a worksheet for each project.</t>
    </r>
  </si>
  <si>
    <t>Ashby</t>
  </si>
  <si>
    <t>Credit River - Stonebridge</t>
  </si>
  <si>
    <t>Eden Valley</t>
  </si>
  <si>
    <t xml:space="preserve">Elbow Lake </t>
  </si>
  <si>
    <t>Ghent 1</t>
  </si>
  <si>
    <t>Ghent 2</t>
  </si>
  <si>
    <t>Ghent 3</t>
  </si>
  <si>
    <t>Kabetogama Twp</t>
  </si>
  <si>
    <t>Kandiyohi Co</t>
  </si>
  <si>
    <t>Kettle River</t>
  </si>
  <si>
    <t>McGregor</t>
  </si>
  <si>
    <t>Millerville</t>
  </si>
  <si>
    <t>Montgomery</t>
  </si>
  <si>
    <t>Mora</t>
  </si>
  <si>
    <t>Otsego West</t>
  </si>
  <si>
    <t>Pequot Lakes</t>
  </si>
  <si>
    <t>Preston</t>
  </si>
  <si>
    <t>Rockford</t>
  </si>
  <si>
    <t>Saint Cloud - Metro Sewer System Imp</t>
  </si>
  <si>
    <t>Saint Cloud - Reuse</t>
  </si>
  <si>
    <t>Saint Cloud - Treatment</t>
  </si>
  <si>
    <t>Saint Peter</t>
  </si>
  <si>
    <t>WLSSD - Trmt Plant Imp 2</t>
  </si>
  <si>
    <t>WLSSD Trmt Plant Imp 3</t>
  </si>
  <si>
    <t>Zumbro Twp - Ryan Bay</t>
  </si>
  <si>
    <t>Rehab collection, ph 3</t>
  </si>
  <si>
    <t>Rehab collect, part A Schlieman Ave</t>
  </si>
  <si>
    <t>Rehab collect, part B Schlieman Ave</t>
  </si>
  <si>
    <t>Unsewered, LSTS with nitrogen trmt</t>
  </si>
  <si>
    <t>Trmt rehab and expansion, new spray irrigation</t>
  </si>
  <si>
    <t xml:space="preserve">W 1st Ave North Reconstruction Sanitary Sewer Replacement </t>
  </si>
  <si>
    <t>LSTS rehab, nitrogen</t>
  </si>
  <si>
    <t>Rehab collection, W Birch St.</t>
  </si>
  <si>
    <t>Rehab collection, 3rd Street SE</t>
  </si>
  <si>
    <t>Rehab collection, W First St</t>
  </si>
  <si>
    <t>Rehab collection 2nd St SW and Main pumping station</t>
  </si>
  <si>
    <t>Rehab collection, ph 1</t>
  </si>
  <si>
    <t>Rehab treatment, expand pond</t>
  </si>
  <si>
    <t>Rehab collection, Hwy 371</t>
  </si>
  <si>
    <t>Rehab collection Ph 3</t>
  </si>
  <si>
    <t>Rehab main LS</t>
  </si>
  <si>
    <t>Rehab collection, FM</t>
  </si>
  <si>
    <t>Rehab collection - Areas 6B, 6F, 6E</t>
  </si>
  <si>
    <t>Rehab collection and SCADA</t>
  </si>
  <si>
    <t>Rehab and treatment, main LS and biosolids</t>
  </si>
  <si>
    <t>Treament rehab, pond and new spray irrigation</t>
  </si>
  <si>
    <t>Rehab collection, 3rd street</t>
  </si>
  <si>
    <t>Unsewered, new collection and pond</t>
  </si>
  <si>
    <t>Adv trmt - nitrate-nitrite, expand treatment</t>
  </si>
  <si>
    <t>Rehab treatment &amp; lift stations</t>
  </si>
  <si>
    <t>Unsewered - connect to WLSSD</t>
  </si>
  <si>
    <t>Equip and Energy Improvements</t>
  </si>
  <si>
    <t>Rehab collection and treatment, ph 1</t>
  </si>
  <si>
    <t xml:space="preserve">Rehab collection, 1st St and Morgan St E. </t>
  </si>
  <si>
    <t>Rehab collection and treatment, construct ponds</t>
  </si>
  <si>
    <t>Rehab collection, Hwy 10 improvements</t>
  </si>
  <si>
    <t>Rehab collection, west side</t>
  </si>
  <si>
    <t>Rehab collctn ph 2 and forcemain</t>
  </si>
  <si>
    <t>Cloquet Pond Rehab</t>
  </si>
  <si>
    <t>Hermantown/East Int Crossing Imp</t>
  </si>
  <si>
    <t>Misc Forcemain Imp, ph 2</t>
  </si>
  <si>
    <t>Misc Gravity Int Imp, ph 2</t>
  </si>
  <si>
    <t>Scanlon Int Rehab</t>
  </si>
  <si>
    <t>Dewatering System Imp</t>
  </si>
  <si>
    <t>Effluent Filtration Imp</t>
  </si>
  <si>
    <t>Electrical System Reliability Imp</t>
  </si>
  <si>
    <t>Odorous Air Improvements, ph 2</t>
  </si>
  <si>
    <t xml:space="preserve">Unsewered, LSTS with nitrogen trmt </t>
  </si>
  <si>
    <t xml:space="preserve">Estimated Project Cost
</t>
  </si>
  <si>
    <t xml:space="preserve">Population
</t>
  </si>
  <si>
    <t xml:space="preserve">On 2025 IUP Part B - POSSIBLE New Project
</t>
  </si>
  <si>
    <t xml:space="preserve">On 2025 IUP Part A - Carryover
</t>
  </si>
  <si>
    <t xml:space="preserve">PFA Region
</t>
  </si>
  <si>
    <t xml:space="preserve">Loan Officer
</t>
  </si>
  <si>
    <t xml:space="preserve">Project Description
</t>
  </si>
  <si>
    <t xml:space="preserve">Project Name
</t>
  </si>
  <si>
    <t xml:space="preserve">Rank
</t>
  </si>
  <si>
    <r>
      <t xml:space="preserve">FY 2024 PPL projects;  </t>
    </r>
    <r>
      <rPr>
        <b/>
        <sz val="12"/>
        <color rgb="FFFF0000"/>
        <rFont val="Calibri"/>
        <family val="2"/>
        <scheme val="minor"/>
      </rPr>
      <t>CLEAN WATER</t>
    </r>
  </si>
  <si>
    <t xml:space="preserve">Awarded (Date)
</t>
  </si>
  <si>
    <t>Not yet awarded</t>
  </si>
  <si>
    <t>Small Pop</t>
  </si>
  <si>
    <t>Large Project Cost</t>
  </si>
  <si>
    <t xml:space="preserve">Current Estimated WIF
</t>
  </si>
  <si>
    <t xml:space="preserve">Current Est WIF is old or suspect
</t>
  </si>
  <si>
    <t>On Part A and want update, OR Potential Part B Project</t>
  </si>
  <si>
    <t xml:space="preserve">Loan Officer:
Note if sending WIF survey form
</t>
  </si>
  <si>
    <r>
      <t xml:space="preserve">FY 2024 PPL projects;  </t>
    </r>
    <r>
      <rPr>
        <b/>
        <sz val="12"/>
        <color rgb="FFFF0000"/>
        <rFont val="Calibri"/>
        <family val="2"/>
        <scheme val="minor"/>
      </rPr>
      <t>DRINKING WATER</t>
    </r>
  </si>
  <si>
    <t>Potential Candidates for Sending WIF Survey</t>
  </si>
  <si>
    <t>Beaver Creek</t>
  </si>
  <si>
    <t>Blomkest</t>
  </si>
  <si>
    <t xml:space="preserve">Blue Earth </t>
  </si>
  <si>
    <t>Burnsville</t>
  </si>
  <si>
    <t>Chisago City</t>
  </si>
  <si>
    <t>Columbus</t>
  </si>
  <si>
    <t>Currie</t>
  </si>
  <si>
    <t>Deer River</t>
  </si>
  <si>
    <t>Dunnell</t>
  </si>
  <si>
    <t>Gaylord</t>
  </si>
  <si>
    <t>Georgetown</t>
  </si>
  <si>
    <t>Good Thunder</t>
  </si>
  <si>
    <t>Grand Rapids</t>
  </si>
  <si>
    <t>Hollandale</t>
  </si>
  <si>
    <t>Hoyt Lakes</t>
  </si>
  <si>
    <t>Manchester</t>
  </si>
  <si>
    <t>Nerstrand</t>
  </si>
  <si>
    <t>New Munich</t>
  </si>
  <si>
    <t>New Prague</t>
  </si>
  <si>
    <t>Norwood-Young America</t>
  </si>
  <si>
    <t>Park Rapids</t>
  </si>
  <si>
    <t>Rothsay</t>
  </si>
  <si>
    <t>Stillwater</t>
  </si>
  <si>
    <t xml:space="preserve">Stillwater </t>
  </si>
  <si>
    <t>Ulen</t>
  </si>
  <si>
    <t>Waite Park</t>
  </si>
  <si>
    <t>Wheaton</t>
  </si>
  <si>
    <t>White Bear Township</t>
  </si>
  <si>
    <t>Wrenshall</t>
  </si>
  <si>
    <t>Watermain - Replace Schlieman, Ph 1</t>
  </si>
  <si>
    <t>Watermain - Replace Schlieman, Ph 2</t>
  </si>
  <si>
    <t>Other - Manganese Connect to Rock County</t>
  </si>
  <si>
    <t>Storage - New Pressure Tank</t>
  </si>
  <si>
    <t>Watermain - S. Galbraith</t>
  </si>
  <si>
    <t>Watermain - S. Linton</t>
  </si>
  <si>
    <t>Treatment - HVAC Improvements</t>
  </si>
  <si>
    <t>Treatment - Effluent Piping Improvements</t>
  </si>
  <si>
    <t>Treatment - Wellhouses Improvements</t>
  </si>
  <si>
    <t>Watermain - 2025 Replacement</t>
  </si>
  <si>
    <t>Treatment - Manganese TP</t>
  </si>
  <si>
    <t>Other - Manganese Connect to LPRWS</t>
  </si>
  <si>
    <t>Watermain - Main St. Replacement</t>
  </si>
  <si>
    <t>Watermain -  Phase 3B Imp. 2024/2025</t>
  </si>
  <si>
    <t>Watermain - Phase 3B Imp.2026</t>
  </si>
  <si>
    <t>Treatment - Manganese TP Rehab</t>
  </si>
  <si>
    <t>Treatment - Wellhouse 4 Rehab</t>
  </si>
  <si>
    <t>Treatment - New TP</t>
  </si>
  <si>
    <t>Source - New Well/Wellhouse</t>
  </si>
  <si>
    <t>Watermain - Replacement/Looping</t>
  </si>
  <si>
    <t>Other - System Wide Corrosion &amp; Painting</t>
  </si>
  <si>
    <t>Treatment - TP Rehab</t>
  </si>
  <si>
    <t>Other - Manganese Connect to Sherburn</t>
  </si>
  <si>
    <t>Watermain - Southwest Improvement Projec</t>
  </si>
  <si>
    <t>Watermain - Lake St Area Replacement</t>
  </si>
  <si>
    <t>Source - New Well #6</t>
  </si>
  <si>
    <t>Other - Connect to WCRW</t>
  </si>
  <si>
    <t>Watermain - 12th St. Looping</t>
  </si>
  <si>
    <t>Watermain - Halladay St.</t>
  </si>
  <si>
    <t>Treatment - Treatment Plant Improvements</t>
  </si>
  <si>
    <t>Other - Connect to ECRW</t>
  </si>
  <si>
    <t>Treatment - New Plant, Fe/Mn &amp; New Well</t>
  </si>
  <si>
    <t>Watermain - WM Improvements</t>
  </si>
  <si>
    <t>Treatment - PFAS Treatment Phase 1</t>
  </si>
  <si>
    <t>Treatment - PFAS Treatment Phase 2</t>
  </si>
  <si>
    <t>Treatment - PFAS Treatment Phase 3</t>
  </si>
  <si>
    <t>Watermain - 23rd St. Replacement</t>
  </si>
  <si>
    <t>Watermain - 2nd Ave E Replacement</t>
  </si>
  <si>
    <t>Watermain - Town Line Sliplining</t>
  </si>
  <si>
    <t>Watermain - Kelly Lake Replacement</t>
  </si>
  <si>
    <t>Watermain - 25th St. Replacement</t>
  </si>
  <si>
    <t>Watermain - 3rd Ave E Replacement</t>
  </si>
  <si>
    <t>Watermain - Ryan Addition Replacement</t>
  </si>
  <si>
    <t>Watermain - 19th Ave CIPP Lining</t>
  </si>
  <si>
    <t>Watermain - 17th St. Replacement</t>
  </si>
  <si>
    <t xml:space="preserve">Source - Manganese New Well </t>
  </si>
  <si>
    <t>Other - Connect to ERWB</t>
  </si>
  <si>
    <t>Watermain - 4th St Improvements</t>
  </si>
  <si>
    <t>Watermain - River Crossings</t>
  </si>
  <si>
    <t>Watermain - TH 75 Reconstruction</t>
  </si>
  <si>
    <t>Watermain - AC Pipe Replacement</t>
  </si>
  <si>
    <t>Watermain - Main St Replacement</t>
  </si>
  <si>
    <t>Watermain - 36" Main Lining</t>
  </si>
  <si>
    <t>Watermain - Replacement, Grant, Lyon, Main Streets</t>
  </si>
  <si>
    <t>Source - Replace Well No. 4</t>
  </si>
  <si>
    <t>Source - New Well 8</t>
  </si>
  <si>
    <t>Source - New Well 9</t>
  </si>
  <si>
    <t>Treatment - Woodland Cove TP</t>
  </si>
  <si>
    <t>Storage - New GSR</t>
  </si>
  <si>
    <t>Watermain - C.I. Replacement</t>
  </si>
  <si>
    <t>Watermain - 2025 Improvements</t>
  </si>
  <si>
    <t>Source - Manganese New Wells &amp; Wellhouse</t>
  </si>
  <si>
    <t>Watermain - Lincoln, Pershing, 1st</t>
  </si>
  <si>
    <t>Treatment - New TP/Well</t>
  </si>
  <si>
    <t>Other - Manganese Connect to RRRWS</t>
  </si>
  <si>
    <t>Watermain - Central Ave Improvements</t>
  </si>
  <si>
    <t>Watermain - Repl 2nd Ave SW</t>
  </si>
  <si>
    <t>Watermain - 19th Ave S Looping</t>
  </si>
  <si>
    <t>Treatment-PFAS Removal W4</t>
  </si>
  <si>
    <t>Watermain - Southwest Improvements</t>
  </si>
  <si>
    <t>Treatment - W9 Treatment Plant</t>
  </si>
  <si>
    <t>Treatment - PFAS W10 Treatment Plant</t>
  </si>
  <si>
    <t>Watermain - NW Quadrant</t>
  </si>
  <si>
    <t>Watermain - NE Quadrant</t>
  </si>
  <si>
    <t>Treatment - New RO Plant</t>
  </si>
  <si>
    <t>Watermain - SE Quadrant</t>
  </si>
  <si>
    <t>Watermain - SW Quadrant</t>
  </si>
  <si>
    <t>Watermain - Hwy 10 Utility Improvements</t>
  </si>
  <si>
    <t>Watermain - Westside Area</t>
  </si>
  <si>
    <t xml:space="preserve">Watermain - 2nd Ave &amp; 2nd St. </t>
  </si>
  <si>
    <t xml:space="preserve">Watermain - Phase 1 </t>
  </si>
  <si>
    <t>Watermain - Phase 2</t>
  </si>
  <si>
    <t>Treatment - Manganese W6 TP</t>
  </si>
  <si>
    <t>Treatment - PFAS TP1 Upgrade</t>
  </si>
  <si>
    <t>Source - Well 3 &amp; Wellhouse</t>
  </si>
  <si>
    <t>Source - New Well &amp; Wellhouse Rehab</t>
  </si>
  <si>
    <t xml:space="preserve">Project Type
</t>
  </si>
  <si>
    <t>LSL removed, EC proj can get WIF on top of EC grant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</si>
</sst>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3" formatCode="_(* #,##0.00_);_(* \(#,##0.00\);_(* &quot;-&quot;??_);_(@_)"/>
    <numFmt numFmtId="164" formatCode="m/d/yy;@"/>
    <numFmt numFmtId="165" formatCode="mm/dd/yy;@"/>
  </numFmts>
  <fonts count="26" x14ac:knownFonts="1">
    <font>
      <sz val="10"/>
      <name val="Arial"/>
    </font>
    <font>
      <sz val="8"/>
      <name val="Arial"/>
      <family val="2"/>
    </font>
    <font>
      <b/>
      <sz val="11"/>
      <name val="Times New Roman"/>
      <family val="1"/>
    </font>
    <font>
      <sz val="10"/>
      <name val="Times New Roman"/>
      <family val="1"/>
    </font>
    <font>
      <b/>
      <sz val="10"/>
      <name val="Times New Roman"/>
      <family val="1"/>
    </font>
    <font>
      <i/>
      <sz val="10"/>
      <name val="Times New Roman"/>
      <family val="1"/>
    </font>
    <font>
      <b/>
      <u val="singleAccounting"/>
      <sz val="10"/>
      <name val="Times New Roman"/>
      <family val="1"/>
    </font>
    <font>
      <u val="singleAccounting"/>
      <sz val="10"/>
      <name val="Times New Roman"/>
      <family val="1"/>
    </font>
    <font>
      <sz val="10"/>
      <name val="Arial"/>
      <family val="2"/>
    </font>
    <font>
      <sz val="10"/>
      <name val="Cambria"/>
      <family val="1"/>
    </font>
    <font>
      <b/>
      <sz val="12"/>
      <name val="Times New Roman"/>
      <family val="1"/>
    </font>
    <font>
      <u/>
      <sz val="10"/>
      <name val="Times New Roman"/>
      <family val="1"/>
    </font>
    <font>
      <sz val="8"/>
      <name val="Times New Roman"/>
      <family val="1"/>
    </font>
    <font>
      <sz val="8"/>
      <name val="Arial Narrow"/>
      <family val="2"/>
    </font>
    <font>
      <u/>
      <sz val="10"/>
      <color theme="10"/>
      <name val="Arial"/>
      <family val="2"/>
    </font>
    <font>
      <sz val="11"/>
      <name val="Times New Roman"/>
      <family val="1"/>
    </font>
    <font>
      <sz val="11"/>
      <name val="Arial"/>
      <family val="2"/>
    </font>
    <font>
      <sz val="9"/>
      <name val="Times New Roman"/>
      <family val="1"/>
    </font>
    <font>
      <sz val="11"/>
      <color theme="1"/>
      <name val="Calibri"/>
      <family val="2"/>
      <scheme val="minor"/>
    </font>
    <font>
      <b/>
      <sz val="10"/>
      <color rgb="FFFF0000"/>
      <name val="Times New Roman"/>
      <family val="1"/>
    </font>
    <font>
      <sz val="12"/>
      <name val="Calibri"/>
      <family val="2"/>
      <scheme val="minor"/>
    </font>
    <font>
      <b/>
      <sz val="12"/>
      <color rgb="FFFF0000"/>
      <name val="Calibri"/>
      <family val="2"/>
      <scheme val="minor"/>
    </font>
    <font>
      <b/>
      <sz val="12"/>
      <name val="Calibri"/>
      <family val="2"/>
      <scheme val="minor"/>
    </font>
    <font>
      <strike/>
      <u/>
      <sz val="12"/>
      <color theme="10"/>
      <name val="Calibri"/>
      <family val="2"/>
      <scheme val="minor"/>
    </font>
    <font>
      <i/>
      <sz val="12"/>
      <name val="Calibri"/>
      <family val="2"/>
      <scheme val="minor"/>
    </font>
    <font>
      <u val="singleAccounting"/>
      <sz val="12"/>
      <name val="Calibri"/>
      <family val="2"/>
      <scheme val="minor"/>
    </font>
  </fonts>
  <fills count="7">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rgb="FFFFFF99"/>
        <bgColor indexed="64"/>
      </patternFill>
    </fill>
    <fill>
      <patternFill patternType="solid">
        <fgColor theme="0" tint="-0.249977111117893"/>
        <bgColor indexed="64"/>
      </patternFill>
    </fill>
    <fill>
      <patternFill patternType="solid">
        <fgColor theme="9" tint="0.79998168889431442"/>
        <bgColor indexed="64"/>
      </patternFill>
    </fill>
  </fills>
  <borders count="7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diagonal/>
    </border>
    <border>
      <left style="thin">
        <color indexed="64"/>
      </left>
      <right/>
      <top/>
      <bottom style="hair">
        <color indexed="64"/>
      </bottom>
      <diagonal/>
    </border>
    <border>
      <left/>
      <right/>
      <top style="thin">
        <color auto="1"/>
      </top>
      <bottom style="hair">
        <color auto="1"/>
      </bottom>
      <diagonal/>
    </border>
    <border>
      <left style="hair">
        <color indexed="64"/>
      </left>
      <right/>
      <top/>
      <bottom/>
      <diagonal/>
    </border>
    <border>
      <left style="hair">
        <color indexed="64"/>
      </left>
      <right/>
      <top/>
      <bottom style="thin">
        <color indexed="64"/>
      </bottom>
      <diagonal/>
    </border>
    <border>
      <left style="medium">
        <color indexed="64"/>
      </left>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3" fillId="0" borderId="0"/>
    <xf numFmtId="0" fontId="14" fillId="0" borderId="0" applyNumberFormat="0" applyFill="0" applyBorder="0" applyAlignment="0" applyProtection="0"/>
    <xf numFmtId="0" fontId="18" fillId="0" borderId="0"/>
    <xf numFmtId="0" fontId="8" fillId="0" borderId="0"/>
  </cellStyleXfs>
  <cellXfs count="380">
    <xf numFmtId="0" fontId="0" fillId="0" borderId="0" xfId="0"/>
    <xf numFmtId="42" fontId="3" fillId="0" borderId="0" xfId="0" applyNumberFormat="1" applyFont="1" applyBorder="1" applyAlignment="1" applyProtection="1">
      <alignment horizontal="centerContinuous" vertical="top"/>
    </xf>
    <xf numFmtId="42" fontId="3" fillId="0" borderId="0" xfId="0" applyNumberFormat="1" applyFont="1" applyBorder="1" applyAlignment="1" applyProtection="1">
      <alignment vertical="top"/>
    </xf>
    <xf numFmtId="42" fontId="3" fillId="0" borderId="0" xfId="0" applyNumberFormat="1" applyFont="1" applyAlignment="1" applyProtection="1">
      <alignment vertical="top"/>
    </xf>
    <xf numFmtId="42" fontId="4" fillId="0" borderId="0" xfId="0" applyNumberFormat="1" applyFont="1" applyFill="1" applyBorder="1" applyAlignment="1" applyProtection="1">
      <alignment vertical="top"/>
    </xf>
    <xf numFmtId="42" fontId="3" fillId="0" borderId="0" xfId="0" applyNumberFormat="1" applyFont="1" applyFill="1" applyBorder="1" applyAlignment="1" applyProtection="1">
      <alignment vertical="top"/>
    </xf>
    <xf numFmtId="0" fontId="3" fillId="0" borderId="2" xfId="0" applyNumberFormat="1" applyFont="1" applyFill="1" applyBorder="1" applyAlignment="1" applyProtection="1">
      <alignment vertical="top"/>
    </xf>
    <xf numFmtId="0" fontId="3" fillId="0" borderId="0" xfId="0" applyNumberFormat="1" applyFont="1" applyFill="1" applyBorder="1" applyAlignment="1" applyProtection="1">
      <alignment vertical="top"/>
    </xf>
    <xf numFmtId="0" fontId="0" fillId="0" borderId="0" xfId="0" applyFill="1" applyBorder="1" applyAlignment="1" applyProtection="1">
      <alignment vertical="top"/>
    </xf>
    <xf numFmtId="42" fontId="3" fillId="0" borderId="2" xfId="0" applyNumberFormat="1" applyFont="1" applyBorder="1" applyAlignment="1" applyProtection="1">
      <alignment vertical="top"/>
    </xf>
    <xf numFmtId="0" fontId="0" fillId="0" borderId="2" xfId="0" applyFill="1" applyBorder="1" applyAlignment="1" applyProtection="1">
      <alignment vertical="top"/>
    </xf>
    <xf numFmtId="42" fontId="3" fillId="0" borderId="2" xfId="0" applyNumberFormat="1" applyFont="1" applyFill="1" applyBorder="1" applyAlignment="1" applyProtection="1">
      <alignment vertical="top"/>
    </xf>
    <xf numFmtId="42" fontId="4" fillId="0" borderId="4" xfId="0" applyNumberFormat="1" applyFont="1" applyBorder="1" applyAlignment="1" applyProtection="1">
      <alignment horizontal="center" wrapText="1"/>
    </xf>
    <xf numFmtId="42" fontId="4" fillId="0" borderId="0" xfId="0" applyNumberFormat="1" applyFont="1" applyBorder="1" applyAlignment="1" applyProtection="1">
      <alignment horizontal="center" wrapText="1"/>
    </xf>
    <xf numFmtId="42" fontId="3" fillId="0" borderId="0" xfId="0" applyNumberFormat="1" applyFont="1" applyBorder="1" applyAlignment="1" applyProtection="1"/>
    <xf numFmtId="42" fontId="3" fillId="0" borderId="4" xfId="0" applyNumberFormat="1" applyFont="1" applyBorder="1" applyAlignment="1" applyProtection="1">
      <alignment horizontal="left"/>
    </xf>
    <xf numFmtId="42" fontId="4" fillId="0" borderId="0" xfId="0" applyNumberFormat="1" applyFont="1" applyBorder="1" applyAlignment="1" applyProtection="1">
      <alignment horizontal="center"/>
    </xf>
    <xf numFmtId="42" fontId="4" fillId="0" borderId="7" xfId="0" applyNumberFormat="1" applyFont="1" applyBorder="1" applyAlignment="1" applyProtection="1">
      <alignment horizontal="center" wrapText="1"/>
    </xf>
    <xf numFmtId="42" fontId="3" fillId="0" borderId="6" xfId="0" applyNumberFormat="1" applyFont="1" applyBorder="1" applyAlignment="1" applyProtection="1">
      <alignment horizontal="left"/>
    </xf>
    <xf numFmtId="42" fontId="4" fillId="0" borderId="12" xfId="0" applyNumberFormat="1" applyFont="1" applyBorder="1" applyAlignment="1" applyProtection="1">
      <alignment horizontal="centerContinuous" wrapText="1"/>
    </xf>
    <xf numFmtId="42" fontId="3" fillId="0" borderId="0" xfId="0" applyNumberFormat="1" applyFont="1" applyBorder="1" applyAlignment="1" applyProtection="1">
      <alignment horizontal="left" vertical="top" indent="1"/>
    </xf>
    <xf numFmtId="42" fontId="3" fillId="0" borderId="7" xfId="0" applyNumberFormat="1" applyFont="1" applyBorder="1" applyAlignment="1" applyProtection="1">
      <alignment horizontal="left" vertical="top" indent="1"/>
    </xf>
    <xf numFmtId="42" fontId="3" fillId="0" borderId="7" xfId="0" applyNumberFormat="1" applyFont="1" applyBorder="1" applyAlignment="1" applyProtection="1">
      <alignment vertical="top"/>
    </xf>
    <xf numFmtId="42" fontId="3" fillId="0" borderId="0" xfId="0" applyNumberFormat="1" applyFont="1" applyFill="1" applyBorder="1" applyAlignment="1" applyProtection="1">
      <alignment horizontal="left" vertical="top" indent="1"/>
    </xf>
    <xf numFmtId="42" fontId="3" fillId="0" borderId="19" xfId="0" applyNumberFormat="1" applyFont="1" applyBorder="1" applyAlignment="1" applyProtection="1">
      <alignment vertical="top"/>
    </xf>
    <xf numFmtId="42" fontId="3" fillId="0" borderId="4" xfId="0" applyNumberFormat="1" applyFont="1" applyBorder="1" applyAlignment="1" applyProtection="1">
      <alignment horizontal="left" indent="2"/>
    </xf>
    <xf numFmtId="3" fontId="3" fillId="4" borderId="15" xfId="0" applyNumberFormat="1" applyFont="1" applyFill="1" applyBorder="1" applyAlignment="1" applyProtection="1">
      <alignment horizontal="right" vertical="center" indent="1"/>
      <protection locked="0"/>
    </xf>
    <xf numFmtId="3" fontId="3" fillId="4" borderId="16" xfId="0" applyNumberFormat="1" applyFont="1" applyFill="1" applyBorder="1" applyAlignment="1" applyProtection="1">
      <alignment horizontal="right" vertical="center" indent="1"/>
      <protection locked="0"/>
    </xf>
    <xf numFmtId="3" fontId="3" fillId="4" borderId="17" xfId="0" applyNumberFormat="1" applyFont="1" applyFill="1" applyBorder="1" applyAlignment="1" applyProtection="1">
      <alignment horizontal="right" vertical="center" indent="1"/>
      <protection locked="0"/>
    </xf>
    <xf numFmtId="3" fontId="3" fillId="4" borderId="18" xfId="0" applyNumberFormat="1" applyFont="1" applyFill="1" applyBorder="1" applyAlignment="1" applyProtection="1">
      <alignment horizontal="right" vertical="center" indent="1"/>
      <protection locked="0"/>
    </xf>
    <xf numFmtId="3" fontId="3" fillId="0" borderId="13" xfId="0" applyNumberFormat="1" applyFont="1" applyFill="1" applyBorder="1" applyAlignment="1" applyProtection="1">
      <alignment horizontal="right" vertical="center" indent="1"/>
    </xf>
    <xf numFmtId="3" fontId="3" fillId="0" borderId="14" xfId="0" applyNumberFormat="1" applyFont="1" applyFill="1" applyBorder="1" applyAlignment="1" applyProtection="1">
      <alignment horizontal="right" vertical="center" indent="1"/>
    </xf>
    <xf numFmtId="0" fontId="3" fillId="4" borderId="33" xfId="0" applyNumberFormat="1" applyFont="1" applyFill="1" applyBorder="1" applyAlignment="1" applyProtection="1">
      <alignment vertical="top"/>
      <protection locked="0"/>
    </xf>
    <xf numFmtId="0" fontId="3" fillId="0" borderId="19" xfId="0" applyNumberFormat="1" applyFont="1" applyBorder="1" applyAlignment="1" applyProtection="1">
      <alignment horizontal="left" vertical="top"/>
    </xf>
    <xf numFmtId="0" fontId="3" fillId="0" borderId="0" xfId="0" applyNumberFormat="1" applyFont="1" applyBorder="1" applyAlignment="1" applyProtection="1">
      <alignment horizontal="left" vertical="top"/>
    </xf>
    <xf numFmtId="0" fontId="4" fillId="0" borderId="0" xfId="0" applyNumberFormat="1" applyFont="1" applyFill="1" applyBorder="1" applyAlignment="1" applyProtection="1">
      <alignment horizontal="left" vertical="center"/>
    </xf>
    <xf numFmtId="0" fontId="3" fillId="0" borderId="0" xfId="0" applyNumberFormat="1" applyFont="1" applyBorder="1" applyAlignment="1" applyProtection="1">
      <alignment horizontal="left" vertical="center" indent="2"/>
    </xf>
    <xf numFmtId="42" fontId="2" fillId="0" borderId="36" xfId="0" applyNumberFormat="1" applyFont="1" applyBorder="1" applyAlignment="1" applyProtection="1">
      <alignment horizontal="centerContinuous"/>
    </xf>
    <xf numFmtId="42" fontId="3" fillId="0" borderId="37" xfId="0" applyNumberFormat="1" applyFont="1" applyBorder="1" applyAlignment="1" applyProtection="1">
      <alignment horizontal="centerContinuous" vertical="top"/>
    </xf>
    <xf numFmtId="42" fontId="2" fillId="0" borderId="39" xfId="0" applyNumberFormat="1" applyFont="1" applyBorder="1" applyAlignment="1" applyProtection="1">
      <alignment horizontal="centerContinuous" vertical="top"/>
    </xf>
    <xf numFmtId="42" fontId="5" fillId="0" borderId="39" xfId="0" applyNumberFormat="1" applyFont="1" applyBorder="1" applyAlignment="1" applyProtection="1">
      <alignment horizontal="centerContinuous" vertical="top"/>
    </xf>
    <xf numFmtId="42" fontId="3" fillId="0" borderId="40" xfId="0" applyNumberFormat="1" applyFont="1" applyBorder="1" applyAlignment="1" applyProtection="1">
      <alignment vertical="top"/>
    </xf>
    <xf numFmtId="0" fontId="4" fillId="0" borderId="39" xfId="0" applyNumberFormat="1" applyFont="1" applyBorder="1" applyAlignment="1" applyProtection="1">
      <alignment horizontal="left" vertical="top"/>
    </xf>
    <xf numFmtId="0" fontId="0" fillId="0" borderId="0" xfId="0" applyBorder="1" applyProtection="1"/>
    <xf numFmtId="42" fontId="4" fillId="0" borderId="39" xfId="0" applyNumberFormat="1" applyFont="1" applyBorder="1" applyAlignment="1" applyProtection="1">
      <alignment vertical="top"/>
    </xf>
    <xf numFmtId="0" fontId="4" fillId="0" borderId="39" xfId="0" applyNumberFormat="1" applyFont="1" applyBorder="1" applyAlignment="1" applyProtection="1">
      <alignment horizontal="left" vertical="center"/>
    </xf>
    <xf numFmtId="0" fontId="3" fillId="0" borderId="39" xfId="0" applyNumberFormat="1" applyFont="1" applyBorder="1" applyAlignment="1" applyProtection="1">
      <alignment horizontal="left" vertical="center" indent="1"/>
    </xf>
    <xf numFmtId="42" fontId="3" fillId="0" borderId="39" xfId="0" applyNumberFormat="1" applyFont="1" applyBorder="1" applyAlignment="1" applyProtection="1">
      <alignment vertical="top"/>
    </xf>
    <xf numFmtId="0" fontId="4" fillId="0" borderId="42" xfId="0" applyNumberFormat="1" applyFont="1" applyBorder="1" applyAlignment="1" applyProtection="1">
      <alignment vertical="top"/>
    </xf>
    <xf numFmtId="42" fontId="4" fillId="0" borderId="39" xfId="0" applyNumberFormat="1" applyFont="1" applyBorder="1" applyAlignment="1" applyProtection="1">
      <alignment horizontal="center" wrapText="1"/>
    </xf>
    <xf numFmtId="42" fontId="3" fillId="0" borderId="45" xfId="0" applyNumberFormat="1" applyFont="1" applyBorder="1" applyAlignment="1" applyProtection="1">
      <alignment horizontal="right" vertical="top"/>
    </xf>
    <xf numFmtId="42" fontId="3" fillId="0" borderId="39" xfId="0" applyNumberFormat="1" applyFont="1" applyBorder="1" applyAlignment="1" applyProtection="1">
      <alignment horizontal="right" vertical="top"/>
    </xf>
    <xf numFmtId="42" fontId="3" fillId="0" borderId="44" xfId="0" applyNumberFormat="1" applyFont="1" applyBorder="1" applyAlignment="1" applyProtection="1">
      <alignment horizontal="right" vertical="top"/>
    </xf>
    <xf numFmtId="42" fontId="3" fillId="0" borderId="44" xfId="0" applyNumberFormat="1" applyFont="1" applyBorder="1" applyAlignment="1" applyProtection="1">
      <alignment vertical="top"/>
    </xf>
    <xf numFmtId="42" fontId="3" fillId="0" borderId="39" xfId="0" applyNumberFormat="1" applyFont="1" applyBorder="1" applyAlignment="1" applyProtection="1">
      <alignment horizontal="centerContinuous" vertical="top"/>
    </xf>
    <xf numFmtId="49" fontId="3" fillId="0" borderId="39" xfId="0" applyNumberFormat="1" applyFont="1" applyBorder="1" applyAlignment="1" applyProtection="1">
      <alignment horizontal="left" vertical="top" indent="1"/>
    </xf>
    <xf numFmtId="0" fontId="3" fillId="0" borderId="39" xfId="0" applyNumberFormat="1" applyFont="1" applyBorder="1" applyAlignment="1" applyProtection="1">
      <alignment horizontal="left" vertical="top" indent="1"/>
    </xf>
    <xf numFmtId="42" fontId="3" fillId="0" borderId="0" xfId="0" applyNumberFormat="1" applyFont="1" applyBorder="1" applyAlignment="1" applyProtection="1">
      <alignment horizontal="right" vertical="center"/>
    </xf>
    <xf numFmtId="42" fontId="3" fillId="0" borderId="0" xfId="0" applyNumberFormat="1" applyFont="1" applyBorder="1" applyAlignment="1" applyProtection="1">
      <alignment horizontal="left" vertical="center"/>
    </xf>
    <xf numFmtId="49" fontId="3" fillId="0" borderId="46" xfId="0" applyNumberFormat="1" applyFont="1" applyBorder="1" applyAlignment="1" applyProtection="1">
      <alignment horizontal="left" vertical="center" indent="2"/>
    </xf>
    <xf numFmtId="42" fontId="3" fillId="0" borderId="47" xfId="0" applyNumberFormat="1" applyFont="1" applyBorder="1" applyAlignment="1" applyProtection="1">
      <alignment vertical="top"/>
    </xf>
    <xf numFmtId="42" fontId="3" fillId="0" borderId="47" xfId="0" applyNumberFormat="1" applyFont="1" applyFill="1" applyBorder="1" applyAlignment="1" applyProtection="1">
      <alignment vertical="top"/>
    </xf>
    <xf numFmtId="42" fontId="4" fillId="0" borderId="7" xfId="0" applyNumberFormat="1" applyFont="1" applyBorder="1" applyAlignment="1" applyProtection="1">
      <alignment horizontal="center"/>
    </xf>
    <xf numFmtId="49" fontId="3" fillId="0" borderId="39" xfId="0" applyNumberFormat="1" applyFont="1" applyBorder="1" applyAlignment="1" applyProtection="1">
      <alignment horizontal="center" vertical="center"/>
    </xf>
    <xf numFmtId="3" fontId="3" fillId="4" borderId="51" xfId="0" applyNumberFormat="1" applyFont="1" applyFill="1" applyBorder="1" applyAlignment="1" applyProtection="1">
      <alignment horizontal="right" vertical="center" indent="1"/>
      <protection locked="0"/>
    </xf>
    <xf numFmtId="3" fontId="3" fillId="4" borderId="52" xfId="0" applyNumberFormat="1" applyFont="1" applyFill="1" applyBorder="1" applyAlignment="1" applyProtection="1">
      <alignment horizontal="right" vertical="center" indent="1"/>
      <protection locked="0"/>
    </xf>
    <xf numFmtId="3" fontId="3" fillId="0" borderId="53" xfId="0" applyNumberFormat="1" applyFont="1" applyFill="1" applyBorder="1" applyAlignment="1" applyProtection="1">
      <alignment horizontal="right" vertical="center" indent="1"/>
    </xf>
    <xf numFmtId="42" fontId="4" fillId="0" borderId="20" xfId="0" applyNumberFormat="1" applyFont="1" applyBorder="1" applyAlignment="1" applyProtection="1">
      <alignment horizontal="center" wrapText="1"/>
    </xf>
    <xf numFmtId="42" fontId="3" fillId="0" borderId="0" xfId="0" applyNumberFormat="1" applyFont="1" applyBorder="1" applyAlignment="1" applyProtection="1">
      <alignment horizontal="left"/>
    </xf>
    <xf numFmtId="42" fontId="4" fillId="0" borderId="54" xfId="0" applyNumberFormat="1" applyFont="1" applyBorder="1" applyAlignment="1" applyProtection="1">
      <alignment horizontal="center" wrapText="1"/>
    </xf>
    <xf numFmtId="42" fontId="4" fillId="0" borderId="11" xfId="0" applyNumberFormat="1" applyFont="1" applyBorder="1" applyAlignment="1" applyProtection="1">
      <alignment horizontal="center" wrapText="1"/>
    </xf>
    <xf numFmtId="42" fontId="3" fillId="0" borderId="11" xfId="0" applyNumberFormat="1" applyFont="1" applyBorder="1" applyAlignment="1" applyProtection="1">
      <alignment horizontal="left"/>
    </xf>
    <xf numFmtId="42" fontId="4" fillId="0" borderId="11" xfId="0" applyNumberFormat="1" applyFont="1" applyBorder="1" applyAlignment="1" applyProtection="1">
      <alignment horizontal="center"/>
    </xf>
    <xf numFmtId="42" fontId="4" fillId="0" borderId="42" xfId="0" applyNumberFormat="1" applyFont="1" applyBorder="1" applyAlignment="1" applyProtection="1">
      <alignment horizontal="center" wrapText="1"/>
    </xf>
    <xf numFmtId="42" fontId="4" fillId="0" borderId="2" xfId="0" applyNumberFormat="1" applyFont="1" applyBorder="1" applyAlignment="1" applyProtection="1">
      <alignment horizontal="center" wrapText="1"/>
    </xf>
    <xf numFmtId="42" fontId="3" fillId="0" borderId="2" xfId="0" applyNumberFormat="1" applyFont="1" applyBorder="1" applyAlignment="1" applyProtection="1">
      <alignment horizontal="left"/>
    </xf>
    <xf numFmtId="42" fontId="3" fillId="0" borderId="38" xfId="0" applyNumberFormat="1" applyFont="1" applyBorder="1" applyAlignment="1" applyProtection="1">
      <alignment vertical="top"/>
    </xf>
    <xf numFmtId="42" fontId="3" fillId="0" borderId="41" xfId="0" applyNumberFormat="1" applyFont="1" applyBorder="1" applyAlignment="1" applyProtection="1">
      <alignment vertical="top"/>
    </xf>
    <xf numFmtId="0" fontId="0" fillId="0" borderId="0" xfId="0" applyNumberFormat="1" applyFill="1" applyBorder="1" applyAlignment="1" applyProtection="1">
      <alignment horizontal="left" vertical="top" wrapText="1" indent="2"/>
    </xf>
    <xf numFmtId="42" fontId="4" fillId="0" borderId="40" xfId="0" applyNumberFormat="1" applyFont="1" applyBorder="1" applyAlignment="1" applyProtection="1">
      <alignment horizontal="center" wrapText="1"/>
    </xf>
    <xf numFmtId="42" fontId="4" fillId="0" borderId="41" xfId="0" applyNumberFormat="1" applyFont="1" applyBorder="1" applyAlignment="1" applyProtection="1">
      <alignment horizontal="center" wrapText="1"/>
    </xf>
    <xf numFmtId="42" fontId="4" fillId="0" borderId="43" xfId="0" applyNumberFormat="1" applyFont="1" applyBorder="1" applyAlignment="1" applyProtection="1">
      <alignment horizontal="center" wrapText="1"/>
    </xf>
    <xf numFmtId="42" fontId="3" fillId="0" borderId="40" xfId="0" applyNumberFormat="1" applyFont="1" applyBorder="1" applyAlignment="1" applyProtection="1"/>
    <xf numFmtId="42" fontId="3" fillId="0" borderId="48" xfId="0" applyNumberFormat="1" applyFont="1" applyBorder="1" applyAlignment="1" applyProtection="1">
      <alignment vertical="top"/>
    </xf>
    <xf numFmtId="0" fontId="0" fillId="0" borderId="0" xfId="0" applyAlignment="1" applyProtection="1">
      <alignment horizontal="left" vertical="center"/>
    </xf>
    <xf numFmtId="0" fontId="0" fillId="0" borderId="0" xfId="0" applyAlignment="1" applyProtection="1">
      <alignment vertical="top"/>
    </xf>
    <xf numFmtId="0" fontId="0" fillId="0" borderId="0" xfId="0" applyAlignment="1" applyProtection="1"/>
    <xf numFmtId="0" fontId="3" fillId="4" borderId="33" xfId="0" applyNumberFormat="1" applyFont="1" applyFill="1" applyBorder="1" applyAlignment="1" applyProtection="1">
      <alignment horizontal="right" vertical="top"/>
      <protection locked="0"/>
    </xf>
    <xf numFmtId="42" fontId="13" fillId="0" borderId="9" xfId="0" applyNumberFormat="1" applyFont="1" applyBorder="1" applyAlignment="1" applyProtection="1">
      <alignment horizontal="center" vertical="center"/>
    </xf>
    <xf numFmtId="42" fontId="13" fillId="0" borderId="21" xfId="0" applyNumberFormat="1" applyFont="1" applyBorder="1" applyAlignment="1" applyProtection="1">
      <alignment horizontal="center" vertical="center"/>
    </xf>
    <xf numFmtId="42" fontId="13" fillId="0" borderId="50" xfId="0" applyNumberFormat="1" applyFont="1" applyBorder="1" applyAlignment="1" applyProtection="1">
      <alignment horizontal="center" vertical="center"/>
    </xf>
    <xf numFmtId="42" fontId="4" fillId="0" borderId="49" xfId="0" applyNumberFormat="1" applyFont="1" applyBorder="1" applyAlignment="1" applyProtection="1">
      <alignment horizontal="center" vertical="center"/>
    </xf>
    <xf numFmtId="42" fontId="3" fillId="4" borderId="49" xfId="0" applyNumberFormat="1" applyFont="1" applyFill="1" applyBorder="1" applyAlignment="1" applyProtection="1">
      <alignment vertical="center"/>
      <protection locked="0"/>
    </xf>
    <xf numFmtId="0" fontId="3" fillId="0" borderId="49" xfId="0" applyNumberFormat="1" applyFont="1" applyBorder="1" applyAlignment="1" applyProtection="1">
      <alignment horizontal="center" vertical="center"/>
    </xf>
    <xf numFmtId="42" fontId="4" fillId="0" borderId="49" xfId="0" applyNumberFormat="1" applyFont="1" applyBorder="1" applyAlignment="1" applyProtection="1">
      <alignment vertical="center"/>
    </xf>
    <xf numFmtId="42" fontId="12" fillId="0" borderId="49" xfId="0" quotePrefix="1" applyNumberFormat="1" applyFont="1" applyBorder="1" applyAlignment="1" applyProtection="1">
      <alignment horizontal="center" vertical="center"/>
    </xf>
    <xf numFmtId="0" fontId="9" fillId="4" borderId="49" xfId="0" applyNumberFormat="1" applyFont="1" applyFill="1" applyBorder="1" applyAlignment="1" applyProtection="1">
      <alignment horizontal="center" vertical="top"/>
      <protection locked="0"/>
    </xf>
    <xf numFmtId="0" fontId="3" fillId="0" borderId="0" xfId="0" applyFont="1" applyProtection="1"/>
    <xf numFmtId="49" fontId="4" fillId="0" borderId="0" xfId="0" applyNumberFormat="1" applyFont="1" applyAlignment="1" applyProtection="1">
      <alignment horizontal="center"/>
    </xf>
    <xf numFmtId="0" fontId="3" fillId="0" borderId="0" xfId="0" applyFont="1" applyAlignment="1" applyProtection="1">
      <alignment horizontal="center"/>
    </xf>
    <xf numFmtId="0" fontId="11" fillId="0" borderId="0" xfId="0" applyFont="1" applyAlignment="1" applyProtection="1">
      <alignment horizontal="left"/>
    </xf>
    <xf numFmtId="49" fontId="4" fillId="0" borderId="0" xfId="0" applyNumberFormat="1" applyFont="1" applyAlignment="1" applyProtection="1">
      <alignment horizontal="center" vertical="top"/>
    </xf>
    <xf numFmtId="0" fontId="11" fillId="0" borderId="0" xfId="0" applyFont="1" applyAlignment="1" applyProtection="1">
      <alignment horizontal="left" vertical="top"/>
    </xf>
    <xf numFmtId="0" fontId="3" fillId="0" borderId="0" xfId="0" applyFont="1" applyAlignment="1" applyProtection="1">
      <alignment vertical="top"/>
    </xf>
    <xf numFmtId="0" fontId="3" fillId="0" borderId="7" xfId="0" applyNumberFormat="1" applyFont="1" applyFill="1" applyBorder="1" applyAlignment="1" applyProtection="1">
      <alignment vertical="top"/>
    </xf>
    <xf numFmtId="0" fontId="0" fillId="0" borderId="7" xfId="0" applyFill="1" applyBorder="1" applyAlignment="1" applyProtection="1">
      <alignment vertical="top"/>
    </xf>
    <xf numFmtId="42" fontId="3" fillId="0" borderId="4" xfId="0" applyNumberFormat="1" applyFont="1" applyBorder="1" applyAlignment="1" applyProtection="1">
      <alignment horizontal="left" vertical="center" indent="1"/>
    </xf>
    <xf numFmtId="42" fontId="3" fillId="0" borderId="5" xfId="0" applyNumberFormat="1" applyFont="1" applyBorder="1" applyAlignment="1" applyProtection="1">
      <alignment vertical="top"/>
    </xf>
    <xf numFmtId="42" fontId="3" fillId="0" borderId="4" xfId="0" applyNumberFormat="1" applyFont="1" applyBorder="1" applyAlignment="1" applyProtection="1">
      <alignment vertical="top"/>
    </xf>
    <xf numFmtId="0" fontId="3" fillId="0" borderId="5" xfId="0" applyNumberFormat="1" applyFont="1" applyBorder="1" applyAlignment="1" applyProtection="1">
      <alignment horizontal="center" vertical="top"/>
    </xf>
    <xf numFmtId="42" fontId="4" fillId="0" borderId="32" xfId="0" applyNumberFormat="1" applyFont="1" applyFill="1" applyBorder="1" applyAlignment="1" applyProtection="1">
      <alignment horizontal="centerContinuous" wrapText="1"/>
    </xf>
    <xf numFmtId="42" fontId="4" fillId="0" borderId="0" xfId="0" applyNumberFormat="1" applyFont="1" applyFill="1" applyBorder="1" applyAlignment="1" applyProtection="1">
      <alignment horizontal="center" wrapText="1"/>
    </xf>
    <xf numFmtId="42" fontId="4" fillId="0" borderId="0" xfId="0" applyNumberFormat="1" applyFont="1" applyAlignment="1" applyProtection="1">
      <alignment horizontal="center" wrapText="1"/>
    </xf>
    <xf numFmtId="42" fontId="3" fillId="0" borderId="6" xfId="0" applyNumberFormat="1" applyFont="1" applyBorder="1" applyAlignment="1" applyProtection="1">
      <alignment vertical="top"/>
    </xf>
    <xf numFmtId="0" fontId="0" fillId="0" borderId="39" xfId="0" applyBorder="1" applyProtection="1"/>
    <xf numFmtId="0" fontId="0" fillId="0" borderId="40" xfId="0" applyBorder="1" applyProtection="1"/>
    <xf numFmtId="42" fontId="3" fillId="0" borderId="0" xfId="0" applyNumberFormat="1" applyFont="1" applyAlignment="1" applyProtection="1"/>
    <xf numFmtId="0" fontId="4" fillId="0" borderId="0" xfId="0" applyNumberFormat="1" applyFont="1" applyFill="1" applyBorder="1" applyAlignment="1" applyProtection="1">
      <alignment horizontal="left" vertical="top" wrapText="1"/>
    </xf>
    <xf numFmtId="42" fontId="4" fillId="0" borderId="0" xfId="0" applyNumberFormat="1" applyFont="1" applyAlignment="1" applyProtection="1">
      <alignment horizontal="right" vertical="top"/>
    </xf>
    <xf numFmtId="0" fontId="4" fillId="0" borderId="1" xfId="0" applyNumberFormat="1" applyFont="1" applyFill="1" applyBorder="1" applyAlignment="1" applyProtection="1">
      <alignment vertical="top"/>
    </xf>
    <xf numFmtId="0" fontId="4" fillId="0" borderId="0" xfId="0" applyFont="1" applyAlignment="1" applyProtection="1">
      <alignment vertical="top" wrapText="1"/>
    </xf>
    <xf numFmtId="0" fontId="3" fillId="0" borderId="0" xfId="0" applyFont="1" applyAlignment="1" applyProtection="1">
      <alignment vertical="top" wrapText="1"/>
    </xf>
    <xf numFmtId="42" fontId="7" fillId="0" borderId="0" xfId="0" applyNumberFormat="1" applyFont="1" applyFill="1" applyBorder="1" applyAlignment="1" applyProtection="1">
      <alignment horizontal="left" vertical="top"/>
    </xf>
    <xf numFmtId="0" fontId="3" fillId="0" borderId="0" xfId="0" applyNumberFormat="1" applyFont="1" applyFill="1" applyBorder="1" applyAlignment="1" applyProtection="1">
      <alignment horizontal="centerContinuous" vertical="top"/>
    </xf>
    <xf numFmtId="0" fontId="8" fillId="0" borderId="0" xfId="0" applyFont="1" applyFill="1" applyBorder="1" applyAlignment="1" applyProtection="1">
      <alignment horizontal="centerContinuous" vertical="top"/>
    </xf>
    <xf numFmtId="42" fontId="4" fillId="0" borderId="10" xfId="0" applyNumberFormat="1" applyFont="1" applyFill="1" applyBorder="1" applyAlignment="1" applyProtection="1">
      <alignment horizontal="centerContinuous" wrapText="1"/>
    </xf>
    <xf numFmtId="0" fontId="3" fillId="0" borderId="0" xfId="0" applyNumberFormat="1" applyFont="1" applyFill="1" applyBorder="1" applyAlignment="1" applyProtection="1">
      <alignment horizontal="left" vertical="center" wrapText="1"/>
    </xf>
    <xf numFmtId="42" fontId="4" fillId="0" borderId="1" xfId="0" applyNumberFormat="1" applyFont="1" applyBorder="1" applyAlignment="1" applyProtection="1">
      <alignment horizontal="center" wrapText="1"/>
    </xf>
    <xf numFmtId="42" fontId="4" fillId="0" borderId="9" xfId="0" applyNumberFormat="1" applyFont="1" applyFill="1" applyBorder="1" applyAlignment="1" applyProtection="1">
      <alignment horizontal="centerContinuous" wrapText="1"/>
    </xf>
    <xf numFmtId="42" fontId="4" fillId="0" borderId="59" xfId="0" applyNumberFormat="1" applyFont="1" applyFill="1" applyBorder="1" applyAlignment="1" applyProtection="1">
      <alignment horizontal="centerContinuous" wrapText="1"/>
    </xf>
    <xf numFmtId="42" fontId="4" fillId="0" borderId="3" xfId="0" applyNumberFormat="1" applyFont="1" applyBorder="1" applyAlignment="1" applyProtection="1">
      <alignment horizontal="centerContinuous"/>
    </xf>
    <xf numFmtId="42" fontId="4" fillId="0" borderId="5" xfId="0" applyNumberFormat="1" applyFont="1" applyBorder="1" applyAlignment="1" applyProtection="1">
      <alignment horizontal="centerContinuous"/>
    </xf>
    <xf numFmtId="42" fontId="4" fillId="0" borderId="8" xfId="0" applyNumberFormat="1" applyFont="1" applyBorder="1" applyAlignment="1" applyProtection="1">
      <alignment horizontal="centerContinuous"/>
    </xf>
    <xf numFmtId="0" fontId="4" fillId="0" borderId="39" xfId="0" applyNumberFormat="1" applyFont="1" applyBorder="1" applyAlignment="1" applyProtection="1">
      <alignment vertical="center"/>
    </xf>
    <xf numFmtId="42" fontId="4" fillId="0" borderId="2" xfId="0" applyNumberFormat="1" applyFont="1" applyBorder="1" applyAlignment="1" applyProtection="1">
      <alignment vertical="center"/>
    </xf>
    <xf numFmtId="42" fontId="12" fillId="0" borderId="2" xfId="0" quotePrefix="1" applyNumberFormat="1" applyFont="1" applyBorder="1" applyAlignment="1" applyProtection="1">
      <alignment horizontal="center" vertical="center"/>
    </xf>
    <xf numFmtId="42" fontId="4" fillId="0" borderId="0" xfId="0" applyNumberFormat="1" applyFont="1" applyBorder="1" applyAlignment="1" applyProtection="1">
      <alignment horizontal="right" vertical="top" indent="1"/>
    </xf>
    <xf numFmtId="42" fontId="4" fillId="0" borderId="60" xfId="0" applyNumberFormat="1" applyFont="1" applyBorder="1" applyAlignment="1" applyProtection="1">
      <alignment horizontal="center" wrapText="1"/>
    </xf>
    <xf numFmtId="42" fontId="6" fillId="0" borderId="2" xfId="0" applyNumberFormat="1" applyFont="1" applyBorder="1" applyAlignment="1" applyProtection="1">
      <alignment horizontal="center" wrapText="1"/>
    </xf>
    <xf numFmtId="42" fontId="4" fillId="0" borderId="67" xfId="0" applyNumberFormat="1" applyFont="1" applyBorder="1" applyAlignment="1" applyProtection="1">
      <alignment horizontal="centerContinuous" wrapText="1"/>
    </xf>
    <xf numFmtId="42" fontId="13" fillId="0" borderId="68" xfId="0" applyNumberFormat="1" applyFont="1" applyBorder="1" applyAlignment="1" applyProtection="1">
      <alignment horizontal="center" vertical="center"/>
    </xf>
    <xf numFmtId="3" fontId="3" fillId="0" borderId="69" xfId="0" applyNumberFormat="1" applyFont="1" applyFill="1" applyBorder="1" applyAlignment="1" applyProtection="1">
      <alignment horizontal="right" vertical="center" indent="1"/>
    </xf>
    <xf numFmtId="42" fontId="4" fillId="0" borderId="12" xfId="0" applyNumberFormat="1" applyFont="1" applyFill="1" applyBorder="1" applyAlignment="1" applyProtection="1">
      <alignment horizontal="centerContinuous" wrapText="1"/>
    </xf>
    <xf numFmtId="42" fontId="4" fillId="0" borderId="64" xfId="0" applyNumberFormat="1" applyFont="1" applyBorder="1" applyAlignment="1" applyProtection="1">
      <alignment horizontal="centerContinuous" wrapText="1"/>
    </xf>
    <xf numFmtId="42" fontId="4" fillId="0" borderId="58" xfId="0" applyNumberFormat="1" applyFont="1" applyBorder="1" applyAlignment="1" applyProtection="1">
      <alignment horizontal="centerContinuous" wrapText="1"/>
    </xf>
    <xf numFmtId="42" fontId="4" fillId="0" borderId="67" xfId="0" applyNumberFormat="1" applyFont="1" applyFill="1" applyBorder="1" applyAlignment="1" applyProtection="1">
      <alignment horizontal="center" wrapText="1"/>
    </xf>
    <xf numFmtId="42" fontId="4" fillId="0" borderId="71" xfId="0" applyNumberFormat="1" applyFont="1" applyFill="1" applyBorder="1" applyAlignment="1" applyProtection="1">
      <alignment horizontal="center" wrapText="1"/>
    </xf>
    <xf numFmtId="42" fontId="4" fillId="0" borderId="71" xfId="0" applyNumberFormat="1" applyFont="1" applyBorder="1" applyAlignment="1" applyProtection="1">
      <alignment horizontal="center" wrapText="1"/>
    </xf>
    <xf numFmtId="42" fontId="4" fillId="0" borderId="10" xfId="0" applyNumberFormat="1" applyFont="1" applyBorder="1" applyAlignment="1" applyProtection="1">
      <alignment horizontal="center" wrapText="1"/>
    </xf>
    <xf numFmtId="42" fontId="4" fillId="0" borderId="72" xfId="0" applyNumberFormat="1" applyFont="1" applyBorder="1" applyAlignment="1" applyProtection="1">
      <alignment horizontal="centerContinuous" wrapText="1"/>
    </xf>
    <xf numFmtId="42" fontId="4" fillId="0" borderId="68" xfId="0" applyNumberFormat="1" applyFont="1" applyFill="1" applyBorder="1" applyAlignment="1" applyProtection="1">
      <alignment horizontal="centerContinuous" wrapText="1"/>
    </xf>
    <xf numFmtId="42" fontId="4" fillId="0" borderId="3" xfId="0" applyNumberFormat="1" applyFont="1" applyBorder="1" applyAlignment="1" applyProtection="1">
      <alignment horizontal="center" wrapText="1"/>
    </xf>
    <xf numFmtId="42" fontId="4" fillId="0" borderId="66" xfId="0" applyNumberFormat="1" applyFont="1" applyBorder="1" applyAlignment="1" applyProtection="1">
      <alignment horizontal="centerContinuous" wrapText="1"/>
    </xf>
    <xf numFmtId="42" fontId="4" fillId="0" borderId="50" xfId="0" applyNumberFormat="1" applyFont="1" applyFill="1" applyBorder="1" applyAlignment="1" applyProtection="1">
      <alignment horizontal="centerContinuous" wrapText="1"/>
    </xf>
    <xf numFmtId="42" fontId="4" fillId="0" borderId="4" xfId="0" applyNumberFormat="1" applyFont="1" applyBorder="1" applyAlignment="1" applyProtection="1">
      <alignment horizontal="centerContinuous"/>
    </xf>
    <xf numFmtId="42" fontId="4" fillId="0" borderId="6" xfId="0" applyNumberFormat="1" applyFont="1" applyBorder="1" applyAlignment="1" applyProtection="1">
      <alignment horizontal="centerContinuous"/>
    </xf>
    <xf numFmtId="42" fontId="4" fillId="0" borderId="2" xfId="0" applyNumberFormat="1" applyFont="1" applyBorder="1" applyAlignment="1" applyProtection="1">
      <alignment horizontal="centerContinuous"/>
    </xf>
    <xf numFmtId="42" fontId="4" fillId="0" borderId="1" xfId="0" applyNumberFormat="1" applyFont="1" applyBorder="1" applyAlignment="1" applyProtection="1"/>
    <xf numFmtId="42" fontId="4" fillId="0" borderId="1" xfId="0" applyNumberFormat="1" applyFont="1" applyBorder="1" applyAlignment="1" applyProtection="1">
      <alignment horizontal="centerContinuous" vertical="center"/>
    </xf>
    <xf numFmtId="0" fontId="0" fillId="0" borderId="2" xfId="0" applyBorder="1" applyAlignment="1" applyProtection="1">
      <alignment horizontal="centerContinuous" vertical="center"/>
    </xf>
    <xf numFmtId="42" fontId="3" fillId="0" borderId="2" xfId="0" applyNumberFormat="1" applyFont="1" applyBorder="1" applyAlignment="1" applyProtection="1">
      <alignment horizontal="centerContinuous" vertical="center"/>
    </xf>
    <xf numFmtId="42" fontId="3" fillId="0" borderId="3" xfId="0" applyNumberFormat="1" applyFont="1" applyBorder="1" applyAlignment="1" applyProtection="1">
      <alignment horizontal="centerContinuous" vertical="center"/>
    </xf>
    <xf numFmtId="42" fontId="3" fillId="0" borderId="4" xfId="0" applyNumberFormat="1" applyFont="1" applyBorder="1" applyAlignment="1" applyProtection="1">
      <alignment horizontal="centerContinuous" vertical="center"/>
    </xf>
    <xf numFmtId="42" fontId="3" fillId="0" borderId="5" xfId="0" applyNumberFormat="1" applyFont="1" applyBorder="1" applyAlignment="1" applyProtection="1">
      <alignment horizontal="centerContinuous" vertical="top"/>
    </xf>
    <xf numFmtId="0" fontId="0" fillId="0" borderId="8" xfId="0" applyBorder="1" applyAlignment="1" applyProtection="1">
      <alignment horizontal="centerContinuous" vertical="center" wrapText="1"/>
    </xf>
    <xf numFmtId="42" fontId="6" fillId="0" borderId="55" xfId="0" applyNumberFormat="1" applyFont="1" applyBorder="1" applyAlignment="1" applyProtection="1">
      <alignment horizontal="center" wrapText="1"/>
    </xf>
    <xf numFmtId="0" fontId="0" fillId="0" borderId="68" xfId="0" applyBorder="1" applyAlignment="1" applyProtection="1">
      <alignment horizontal="centerContinuous" vertical="center" wrapText="1"/>
    </xf>
    <xf numFmtId="42" fontId="6" fillId="0" borderId="59" xfId="0" applyNumberFormat="1" applyFont="1" applyBorder="1" applyAlignment="1" applyProtection="1">
      <alignment horizontal="centerContinuous" vertical="center" wrapText="1"/>
    </xf>
    <xf numFmtId="42" fontId="4" fillId="0" borderId="28" xfId="0" applyNumberFormat="1" applyFont="1" applyBorder="1" applyAlignment="1" applyProtection="1">
      <alignment horizontal="centerContinuous" vertical="top"/>
    </xf>
    <xf numFmtId="42" fontId="6" fillId="0" borderId="6" xfId="0" applyNumberFormat="1" applyFont="1" applyBorder="1" applyAlignment="1" applyProtection="1">
      <alignment horizontal="centerContinuous" vertical="center" wrapText="1"/>
    </xf>
    <xf numFmtId="49" fontId="17" fillId="0" borderId="0" xfId="0" applyNumberFormat="1" applyFont="1" applyBorder="1" applyAlignment="1" applyProtection="1">
      <alignment horizontal="right"/>
    </xf>
    <xf numFmtId="42" fontId="4" fillId="0" borderId="0" xfId="0" applyNumberFormat="1" applyFont="1" applyBorder="1" applyAlignment="1" applyProtection="1">
      <alignment horizontal="left" vertical="top" wrapText="1"/>
    </xf>
    <xf numFmtId="0" fontId="4" fillId="0" borderId="39" xfId="0" applyNumberFormat="1" applyFont="1" applyBorder="1" applyAlignment="1" applyProtection="1">
      <alignment horizontal="left" vertical="top" indent="1"/>
    </xf>
    <xf numFmtId="0" fontId="3" fillId="0" borderId="4" xfId="0" applyNumberFormat="1" applyFont="1" applyBorder="1" applyAlignment="1" applyProtection="1">
      <alignment horizontal="left" vertical="center" indent="1"/>
    </xf>
    <xf numFmtId="42" fontId="3" fillId="0" borderId="11" xfId="0" applyNumberFormat="1" applyFont="1" applyBorder="1" applyAlignment="1" applyProtection="1">
      <alignment vertical="top"/>
    </xf>
    <xf numFmtId="42" fontId="3" fillId="0" borderId="74" xfId="0" applyNumberFormat="1" applyFont="1" applyBorder="1" applyAlignment="1" applyProtection="1">
      <alignment vertical="top"/>
    </xf>
    <xf numFmtId="42" fontId="5" fillId="0" borderId="73" xfId="0" applyNumberFormat="1" applyFont="1" applyBorder="1" applyAlignment="1" applyProtection="1">
      <alignment vertical="top"/>
    </xf>
    <xf numFmtId="42" fontId="3" fillId="0" borderId="0" xfId="0" applyNumberFormat="1" applyFont="1" applyAlignment="1" applyProtection="1">
      <alignment horizontal="center" wrapText="1"/>
    </xf>
    <xf numFmtId="0" fontId="3" fillId="0" borderId="7" xfId="0" applyNumberFormat="1" applyFont="1" applyBorder="1" applyAlignment="1" applyProtection="1">
      <alignment horizontal="center"/>
    </xf>
    <xf numFmtId="0" fontId="3" fillId="0" borderId="7" xfId="0" applyNumberFormat="1" applyFont="1" applyBorder="1" applyAlignment="1" applyProtection="1">
      <alignment wrapText="1"/>
    </xf>
    <xf numFmtId="42" fontId="3" fillId="0" borderId="7" xfId="0" applyNumberFormat="1" applyFont="1" applyFill="1" applyBorder="1" applyAlignment="1" applyProtection="1">
      <alignment vertical="top"/>
    </xf>
    <xf numFmtId="49" fontId="20" fillId="0" borderId="0" xfId="1" applyNumberFormat="1" applyFont="1" applyFill="1" applyProtection="1"/>
    <xf numFmtId="43" fontId="22" fillId="0" borderId="0" xfId="1" applyFont="1" applyProtection="1"/>
    <xf numFmtId="43" fontId="22" fillId="5" borderId="0" xfId="1" applyFont="1" applyFill="1" applyProtection="1"/>
    <xf numFmtId="43" fontId="21" fillId="0" borderId="0" xfId="1" applyFont="1" applyProtection="1"/>
    <xf numFmtId="43" fontId="20" fillId="0" borderId="0" xfId="1" applyFont="1" applyFill="1" applyProtection="1"/>
    <xf numFmtId="43" fontId="20" fillId="0" borderId="0" xfId="1" applyFont="1" applyProtection="1"/>
    <xf numFmtId="164" fontId="20" fillId="0" borderId="4" xfId="1" applyNumberFormat="1" applyFont="1" applyBorder="1" applyAlignment="1" applyProtection="1">
      <alignment horizontal="center" wrapText="1"/>
    </xf>
    <xf numFmtId="0" fontId="20" fillId="0" borderId="0" xfId="1" applyNumberFormat="1" applyFont="1" applyBorder="1" applyAlignment="1" applyProtection="1">
      <alignment horizontal="center"/>
    </xf>
    <xf numFmtId="165" fontId="20" fillId="0" borderId="0" xfId="1" applyNumberFormat="1" applyFont="1" applyBorder="1" applyAlignment="1" applyProtection="1">
      <alignment horizontal="center"/>
    </xf>
    <xf numFmtId="3" fontId="20" fillId="0" borderId="0" xfId="1" applyNumberFormat="1" applyFont="1" applyBorder="1" applyAlignment="1" applyProtection="1">
      <alignment horizontal="center"/>
    </xf>
    <xf numFmtId="41" fontId="20" fillId="0" borderId="0" xfId="1" applyNumberFormat="1" applyFont="1" applyBorder="1" applyAlignment="1" applyProtection="1">
      <alignment horizontal="center"/>
    </xf>
    <xf numFmtId="41" fontId="20" fillId="0" borderId="5" xfId="1" applyNumberFormat="1" applyFont="1" applyBorder="1" applyAlignment="1" applyProtection="1">
      <alignment horizontal="center"/>
    </xf>
    <xf numFmtId="0" fontId="23" fillId="0" borderId="0" xfId="2" applyNumberFormat="1" applyFont="1" applyAlignment="1" applyProtection="1">
      <alignment horizontal="left"/>
    </xf>
    <xf numFmtId="43" fontId="20" fillId="0" borderId="4" xfId="1" applyFont="1" applyBorder="1" applyAlignment="1" applyProtection="1">
      <alignment horizontal="center" wrapText="1"/>
    </xf>
    <xf numFmtId="41" fontId="20" fillId="0" borderId="5" xfId="1" applyNumberFormat="1" applyFont="1" applyBorder="1" applyProtection="1"/>
    <xf numFmtId="0" fontId="23" fillId="5" borderId="0" xfId="2" applyNumberFormat="1" applyFont="1" applyFill="1" applyAlignment="1" applyProtection="1">
      <alignment horizontal="left"/>
    </xf>
    <xf numFmtId="165" fontId="24" fillId="4" borderId="7" xfId="1" applyNumberFormat="1" applyFont="1" applyFill="1" applyBorder="1" applyAlignment="1" applyProtection="1">
      <alignment horizontal="centerContinuous"/>
    </xf>
    <xf numFmtId="0" fontId="24" fillId="4" borderId="7" xfId="1" applyNumberFormat="1" applyFont="1" applyFill="1" applyBorder="1" applyAlignment="1" applyProtection="1">
      <alignment horizontal="centerContinuous"/>
    </xf>
    <xf numFmtId="3" fontId="24" fillId="4" borderId="7" xfId="1" applyNumberFormat="1" applyFont="1" applyFill="1" applyBorder="1" applyAlignment="1" applyProtection="1">
      <alignment horizontal="centerContinuous"/>
    </xf>
    <xf numFmtId="41" fontId="24" fillId="4" borderId="7" xfId="1" applyNumberFormat="1" applyFont="1" applyFill="1" applyBorder="1" applyAlignment="1" applyProtection="1">
      <alignment horizontal="centerContinuous"/>
    </xf>
    <xf numFmtId="41" fontId="24" fillId="4" borderId="8" xfId="1" applyNumberFormat="1" applyFont="1" applyFill="1" applyBorder="1" applyAlignment="1" applyProtection="1">
      <alignment horizontal="centerContinuous"/>
    </xf>
    <xf numFmtId="43" fontId="20" fillId="0" borderId="0" xfId="1" applyFont="1" applyAlignment="1">
      <alignment horizontal="center" vertical="center"/>
    </xf>
    <xf numFmtId="43" fontId="20" fillId="0" borderId="4" xfId="1" applyFont="1" applyBorder="1" applyAlignment="1">
      <alignment horizontal="center" vertical="center" wrapText="1"/>
    </xf>
    <xf numFmtId="0" fontId="20" fillId="0" borderId="0" xfId="1" applyNumberFormat="1" applyFont="1" applyFill="1" applyBorder="1" applyAlignment="1">
      <alignment horizontal="center" vertical="center"/>
    </xf>
    <xf numFmtId="165" fontId="24" fillId="4" borderId="11" xfId="1" applyNumberFormat="1" applyFont="1" applyFill="1" applyBorder="1" applyAlignment="1">
      <alignment horizontal="center" vertical="center" wrapText="1"/>
    </xf>
    <xf numFmtId="0" fontId="24" fillId="4" borderId="11" xfId="1" applyNumberFormat="1" applyFont="1" applyFill="1" applyBorder="1" applyAlignment="1">
      <alignment horizontal="centerContinuous" vertical="center" wrapText="1"/>
    </xf>
    <xf numFmtId="3" fontId="24" fillId="4" borderId="11" xfId="1" applyNumberFormat="1" applyFont="1" applyFill="1" applyBorder="1" applyAlignment="1">
      <alignment horizontal="center" vertical="center"/>
    </xf>
    <xf numFmtId="41" fontId="24" fillId="4" borderId="11" xfId="1" applyNumberFormat="1" applyFont="1" applyFill="1" applyBorder="1" applyAlignment="1">
      <alignment horizontal="center" vertical="center" wrapText="1"/>
    </xf>
    <xf numFmtId="41" fontId="24" fillId="4" borderId="74" xfId="1" applyNumberFormat="1" applyFont="1" applyFill="1" applyBorder="1" applyAlignment="1">
      <alignment horizontal="center" vertical="center" wrapText="1"/>
    </xf>
    <xf numFmtId="0" fontId="25" fillId="0" borderId="0" xfId="1" applyNumberFormat="1" applyFont="1" applyAlignment="1">
      <alignment horizontal="center" wrapText="1"/>
    </xf>
    <xf numFmtId="0" fontId="25" fillId="0" borderId="4" xfId="1" applyNumberFormat="1" applyFont="1" applyBorder="1" applyAlignment="1">
      <alignment horizontal="center" wrapText="1"/>
    </xf>
    <xf numFmtId="0" fontId="25" fillId="0" borderId="0" xfId="1" applyNumberFormat="1" applyFont="1" applyBorder="1" applyAlignment="1">
      <alignment horizontal="center" wrapText="1"/>
    </xf>
    <xf numFmtId="165" fontId="25" fillId="0" borderId="0" xfId="1" applyNumberFormat="1" applyFont="1" applyBorder="1" applyAlignment="1">
      <alignment horizontal="center" wrapText="1"/>
    </xf>
    <xf numFmtId="3" fontId="25" fillId="0" borderId="0" xfId="1" applyNumberFormat="1" applyFont="1" applyBorder="1" applyAlignment="1">
      <alignment horizontal="center" wrapText="1"/>
    </xf>
    <xf numFmtId="41" fontId="25" fillId="0" borderId="0" xfId="1" applyNumberFormat="1" applyFont="1" applyBorder="1" applyAlignment="1">
      <alignment horizontal="center" wrapText="1"/>
    </xf>
    <xf numFmtId="41" fontId="25" fillId="0" borderId="5" xfId="1" applyNumberFormat="1" applyFont="1" applyBorder="1" applyAlignment="1">
      <alignment horizontal="center" wrapText="1"/>
    </xf>
    <xf numFmtId="0" fontId="20" fillId="0" borderId="0" xfId="1" applyNumberFormat="1" applyFont="1" applyAlignment="1">
      <alignment horizontal="center" wrapText="1"/>
    </xf>
    <xf numFmtId="43" fontId="20" fillId="5" borderId="0" xfId="1" applyFont="1" applyFill="1" applyProtection="1"/>
    <xf numFmtId="0" fontId="25" fillId="5" borderId="0" xfId="1" applyNumberFormat="1" applyFont="1" applyFill="1" applyAlignment="1" applyProtection="1">
      <alignment horizontal="left" indent="1"/>
    </xf>
    <xf numFmtId="0" fontId="20" fillId="5" borderId="0" xfId="1" applyNumberFormat="1" applyFont="1" applyFill="1" applyAlignment="1" applyProtection="1">
      <alignment horizontal="left" indent="1"/>
    </xf>
    <xf numFmtId="0" fontId="25" fillId="5" borderId="4" xfId="1" applyNumberFormat="1" applyFont="1" applyFill="1" applyBorder="1" applyAlignment="1" applyProtection="1">
      <alignment horizontal="center" wrapText="1"/>
    </xf>
    <xf numFmtId="0" fontId="25" fillId="5" borderId="0" xfId="1" applyNumberFormat="1" applyFont="1" applyFill="1" applyBorder="1" applyAlignment="1" applyProtection="1">
      <alignment horizontal="center"/>
    </xf>
    <xf numFmtId="165" fontId="20" fillId="5" borderId="0" xfId="1" applyNumberFormat="1" applyFont="1" applyFill="1" applyBorder="1" applyAlignment="1" applyProtection="1">
      <alignment horizontal="center"/>
    </xf>
    <xf numFmtId="0" fontId="20" fillId="5" borderId="0" xfId="1" applyNumberFormat="1" applyFont="1" applyFill="1" applyBorder="1" applyAlignment="1" applyProtection="1">
      <alignment horizontal="center"/>
    </xf>
    <xf numFmtId="3" fontId="25" fillId="5" borderId="0" xfId="1" applyNumberFormat="1" applyFont="1" applyFill="1" applyBorder="1" applyAlignment="1" applyProtection="1">
      <alignment horizontal="center"/>
    </xf>
    <xf numFmtId="41" fontId="25" fillId="5" borderId="0" xfId="1" applyNumberFormat="1" applyFont="1" applyFill="1" applyBorder="1" applyAlignment="1" applyProtection="1">
      <alignment horizontal="center"/>
    </xf>
    <xf numFmtId="41" fontId="20" fillId="5" borderId="5" xfId="1" applyNumberFormat="1" applyFont="1" applyFill="1" applyBorder="1" applyAlignment="1" applyProtection="1">
      <alignment horizontal="left" indent="1"/>
    </xf>
    <xf numFmtId="0" fontId="20" fillId="0" borderId="0" xfId="1" applyNumberFormat="1" applyFont="1" applyFill="1" applyAlignment="1" applyProtection="1">
      <alignment horizontal="left" indent="1"/>
    </xf>
    <xf numFmtId="0" fontId="20" fillId="0" borderId="0" xfId="1" applyNumberFormat="1" applyFont="1" applyFill="1" applyAlignment="1" applyProtection="1">
      <alignment horizontal="left" wrapText="1" indent="1"/>
    </xf>
    <xf numFmtId="0" fontId="20" fillId="0" borderId="4" xfId="1" applyNumberFormat="1" applyFont="1" applyFill="1" applyBorder="1" applyAlignment="1" applyProtection="1">
      <alignment horizontal="center" wrapText="1"/>
    </xf>
    <xf numFmtId="0" fontId="20" fillId="0" borderId="0" xfId="1" applyNumberFormat="1" applyFont="1" applyFill="1" applyBorder="1" applyAlignment="1" applyProtection="1">
      <alignment horizontal="center"/>
    </xf>
    <xf numFmtId="165" fontId="20" fillId="0" borderId="0" xfId="1" applyNumberFormat="1" applyFont="1" applyFill="1" applyBorder="1" applyAlignment="1" applyProtection="1">
      <alignment horizontal="center"/>
    </xf>
    <xf numFmtId="3" fontId="20" fillId="0" borderId="0" xfId="1" applyNumberFormat="1" applyFont="1" applyFill="1" applyBorder="1" applyAlignment="1" applyProtection="1">
      <alignment horizontal="center"/>
    </xf>
    <xf numFmtId="41" fontId="20" fillId="0" borderId="0" xfId="1" applyNumberFormat="1" applyFont="1" applyFill="1" applyBorder="1" applyAlignment="1" applyProtection="1">
      <alignment horizontal="center"/>
    </xf>
    <xf numFmtId="41" fontId="20" fillId="0" borderId="5" xfId="1" applyNumberFormat="1" applyFont="1" applyFill="1" applyBorder="1" applyAlignment="1" applyProtection="1">
      <alignment horizontal="center"/>
    </xf>
    <xf numFmtId="0" fontId="20" fillId="6" borderId="0" xfId="1" applyNumberFormat="1" applyFont="1" applyFill="1" applyAlignment="1" applyProtection="1">
      <alignment horizontal="left" indent="1"/>
    </xf>
    <xf numFmtId="0" fontId="20" fillId="6" borderId="4" xfId="1" applyNumberFormat="1" applyFont="1" applyFill="1" applyBorder="1" applyAlignment="1" applyProtection="1">
      <alignment horizontal="left" wrapText="1"/>
    </xf>
    <xf numFmtId="0" fontId="20" fillId="6" borderId="0" xfId="1" applyNumberFormat="1" applyFont="1" applyFill="1" applyBorder="1" applyAlignment="1" applyProtection="1">
      <alignment horizontal="left" indent="1"/>
    </xf>
    <xf numFmtId="165" fontId="20" fillId="6" borderId="0" xfId="1" applyNumberFormat="1" applyFont="1" applyFill="1" applyBorder="1" applyAlignment="1" applyProtection="1">
      <alignment horizontal="left" indent="1"/>
    </xf>
    <xf numFmtId="3" fontId="20" fillId="6" borderId="0" xfId="1" applyNumberFormat="1" applyFont="1" applyFill="1" applyBorder="1" applyAlignment="1" applyProtection="1">
      <alignment horizontal="left" indent="1"/>
    </xf>
    <xf numFmtId="41" fontId="20" fillId="6" borderId="0" xfId="1" applyNumberFormat="1" applyFont="1" applyFill="1" applyBorder="1" applyAlignment="1" applyProtection="1">
      <alignment horizontal="left" indent="1"/>
    </xf>
    <xf numFmtId="41" fontId="20" fillId="6" borderId="5" xfId="1" applyNumberFormat="1" applyFont="1" applyFill="1" applyBorder="1" applyAlignment="1" applyProtection="1">
      <alignment horizontal="left" indent="1"/>
    </xf>
    <xf numFmtId="43" fontId="20" fillId="6" borderId="0" xfId="1" applyFont="1" applyFill="1" applyProtection="1"/>
    <xf numFmtId="43" fontId="20" fillId="0" borderId="0" xfId="1" applyFont="1" applyFill="1"/>
    <xf numFmtId="43" fontId="20" fillId="0" borderId="0" xfId="1" applyFont="1"/>
    <xf numFmtId="0" fontId="20" fillId="0" borderId="0" xfId="1" applyNumberFormat="1" applyFont="1" applyFill="1"/>
    <xf numFmtId="0" fontId="20" fillId="0" borderId="0" xfId="1" applyNumberFormat="1" applyFont="1" applyFill="1" applyAlignment="1">
      <alignment horizontal="center"/>
    </xf>
    <xf numFmtId="0" fontId="20" fillId="0" borderId="0" xfId="1" applyNumberFormat="1" applyFont="1" applyFill="1" applyAlignment="1" applyProtection="1">
      <alignment horizontal="center"/>
    </xf>
    <xf numFmtId="41" fontId="20" fillId="0" borderId="0" xfId="1" applyNumberFormat="1" applyFont="1" applyFill="1" applyProtection="1"/>
    <xf numFmtId="0" fontId="20" fillId="0" borderId="0" xfId="1" applyNumberFormat="1" applyFont="1"/>
    <xf numFmtId="0" fontId="20" fillId="0" borderId="0" xfId="1" applyNumberFormat="1" applyFont="1" applyAlignment="1">
      <alignment horizontal="center"/>
    </xf>
    <xf numFmtId="0" fontId="20" fillId="0" borderId="0" xfId="1" applyNumberFormat="1" applyFont="1" applyAlignment="1" applyProtection="1">
      <alignment horizontal="center"/>
    </xf>
    <xf numFmtId="41" fontId="20" fillId="0" borderId="0" xfId="1" applyNumberFormat="1" applyFont="1" applyProtection="1"/>
    <xf numFmtId="43" fontId="20" fillId="0" borderId="0" xfId="1" applyFont="1" applyAlignment="1">
      <alignment horizontal="center"/>
    </xf>
    <xf numFmtId="0" fontId="25" fillId="0" borderId="0" xfId="1" applyNumberFormat="1" applyFont="1" applyAlignment="1">
      <alignment horizontal="left" indent="1"/>
    </xf>
    <xf numFmtId="0" fontId="25" fillId="0" borderId="0" xfId="1" applyNumberFormat="1" applyFont="1"/>
    <xf numFmtId="43" fontId="20" fillId="5" borderId="0" xfId="1" applyFont="1" applyFill="1"/>
    <xf numFmtId="0" fontId="25" fillId="5" borderId="0" xfId="1" applyNumberFormat="1" applyFont="1" applyFill="1" applyAlignment="1">
      <alignment horizontal="left" indent="1"/>
    </xf>
    <xf numFmtId="0" fontId="20" fillId="5" borderId="0" xfId="1" applyNumberFormat="1" applyFont="1" applyFill="1" applyAlignment="1">
      <alignment horizontal="left" indent="1"/>
    </xf>
    <xf numFmtId="0" fontId="20" fillId="5" borderId="0" xfId="1" applyNumberFormat="1" applyFont="1" applyFill="1"/>
    <xf numFmtId="0" fontId="20" fillId="5" borderId="0" xfId="1" applyNumberFormat="1" applyFont="1" applyFill="1" applyAlignment="1">
      <alignment horizontal="center"/>
    </xf>
    <xf numFmtId="0" fontId="20" fillId="5" borderId="0" xfId="1" applyNumberFormat="1" applyFont="1" applyFill="1" applyAlignment="1" applyProtection="1">
      <alignment horizontal="center"/>
    </xf>
    <xf numFmtId="41" fontId="20" fillId="5" borderId="0" xfId="1" applyNumberFormat="1" applyFont="1" applyFill="1" applyAlignment="1" applyProtection="1">
      <alignment horizontal="left" indent="1"/>
    </xf>
    <xf numFmtId="0" fontId="20" fillId="0" borderId="0" xfId="1" applyNumberFormat="1" applyFont="1" applyFill="1" applyAlignment="1">
      <alignment horizontal="left" indent="1"/>
    </xf>
    <xf numFmtId="0" fontId="20" fillId="0" borderId="0" xfId="1" applyNumberFormat="1" applyFont="1" applyFill="1" applyAlignment="1">
      <alignment horizontal="left" wrapText="1" indent="1"/>
    </xf>
    <xf numFmtId="41" fontId="20" fillId="0" borderId="0" xfId="1" applyNumberFormat="1" applyFont="1" applyFill="1" applyAlignment="1" applyProtection="1">
      <alignment horizontal="center"/>
    </xf>
    <xf numFmtId="0" fontId="20" fillId="6" borderId="0" xfId="1" applyNumberFormat="1" applyFont="1" applyFill="1" applyAlignment="1">
      <alignment horizontal="left" indent="1"/>
    </xf>
    <xf numFmtId="41" fontId="20" fillId="6" borderId="0" xfId="1" applyNumberFormat="1" applyFont="1" applyFill="1" applyAlignment="1">
      <alignment horizontal="left" indent="1"/>
    </xf>
    <xf numFmtId="43" fontId="20" fillId="6" borderId="0" xfId="1" applyFont="1" applyFill="1"/>
    <xf numFmtId="165" fontId="20" fillId="0" borderId="0" xfId="1" applyNumberFormat="1" applyFont="1" applyFill="1" applyAlignment="1" applyProtection="1">
      <alignment horizontal="center"/>
    </xf>
    <xf numFmtId="165" fontId="20" fillId="0" borderId="0" xfId="1" applyNumberFormat="1" applyFont="1" applyAlignment="1" applyProtection="1">
      <alignment horizontal="center"/>
    </xf>
    <xf numFmtId="165" fontId="20" fillId="5" borderId="0" xfId="1" applyNumberFormat="1" applyFont="1" applyFill="1" applyAlignment="1" applyProtection="1">
      <alignment horizontal="center"/>
    </xf>
    <xf numFmtId="165" fontId="20" fillId="0" borderId="0" xfId="1" applyNumberFormat="1" applyFont="1" applyFill="1" applyAlignment="1">
      <alignment horizontal="center"/>
    </xf>
    <xf numFmtId="165" fontId="20" fillId="6" borderId="0" xfId="1" applyNumberFormat="1" applyFont="1" applyFill="1" applyAlignment="1">
      <alignment horizontal="left" indent="1"/>
    </xf>
    <xf numFmtId="0" fontId="20" fillId="0" borderId="0" xfId="1" applyNumberFormat="1" applyFont="1" applyProtection="1"/>
    <xf numFmtId="0" fontId="24" fillId="4" borderId="11" xfId="1" applyNumberFormat="1" applyFont="1" applyFill="1" applyBorder="1" applyAlignment="1">
      <alignment horizontal="center" vertical="center" wrapText="1"/>
    </xf>
    <xf numFmtId="3" fontId="20" fillId="0" borderId="0" xfId="1" applyNumberFormat="1" applyFont="1" applyFill="1" applyAlignment="1" applyProtection="1">
      <alignment horizontal="center"/>
    </xf>
    <xf numFmtId="3" fontId="20" fillId="0" borderId="0" xfId="1" applyNumberFormat="1" applyFont="1" applyAlignment="1" applyProtection="1">
      <alignment horizontal="center"/>
    </xf>
    <xf numFmtId="3" fontId="20" fillId="5" borderId="0" xfId="1" applyNumberFormat="1" applyFont="1" applyFill="1" applyAlignment="1" applyProtection="1">
      <alignment horizontal="center"/>
    </xf>
    <xf numFmtId="3" fontId="20" fillId="0" borderId="0" xfId="1" applyNumberFormat="1" applyFont="1" applyFill="1" applyAlignment="1">
      <alignment horizontal="center"/>
    </xf>
    <xf numFmtId="3" fontId="20" fillId="6" borderId="0" xfId="1" applyNumberFormat="1" applyFont="1" applyFill="1" applyAlignment="1">
      <alignment horizontal="left" indent="1"/>
    </xf>
    <xf numFmtId="41" fontId="20" fillId="0" borderId="0" xfId="1" applyNumberFormat="1" applyFont="1" applyAlignment="1" applyProtection="1">
      <alignment horizontal="center"/>
    </xf>
    <xf numFmtId="41" fontId="20" fillId="5" borderId="0" xfId="1" applyNumberFormat="1" applyFont="1" applyFill="1" applyAlignment="1" applyProtection="1">
      <alignment horizontal="center"/>
    </xf>
    <xf numFmtId="41" fontId="20" fillId="0" borderId="0" xfId="1" applyNumberFormat="1" applyFont="1" applyFill="1" applyAlignment="1">
      <alignment horizontal="center"/>
    </xf>
    <xf numFmtId="42" fontId="19" fillId="0" borderId="0" xfId="0" applyNumberFormat="1" applyFont="1" applyFill="1" applyAlignment="1" applyProtection="1">
      <alignment vertical="top"/>
    </xf>
    <xf numFmtId="42" fontId="3" fillId="0" borderId="0" xfId="0" applyNumberFormat="1" applyFont="1" applyFill="1" applyAlignment="1" applyProtection="1">
      <alignment vertical="top"/>
    </xf>
    <xf numFmtId="0" fontId="0" fillId="0" borderId="0" xfId="0" applyBorder="1" applyAlignment="1" applyProtection="1"/>
    <xf numFmtId="42" fontId="3" fillId="0" borderId="7" xfId="0" applyNumberFormat="1" applyFont="1" applyFill="1" applyBorder="1" applyAlignment="1" applyProtection="1">
      <alignment vertical="center"/>
    </xf>
    <xf numFmtId="42" fontId="3" fillId="0" borderId="7" xfId="0" applyNumberFormat="1" applyFont="1" applyFill="1" applyBorder="1" applyAlignment="1" applyProtection="1">
      <alignment vertical="top"/>
    </xf>
    <xf numFmtId="0" fontId="3" fillId="4" borderId="57" xfId="0" applyNumberFormat="1" applyFont="1" applyFill="1" applyBorder="1" applyAlignment="1" applyProtection="1">
      <alignment horizontal="left" vertical="center"/>
      <protection locked="0"/>
    </xf>
    <xf numFmtId="0" fontId="0" fillId="0" borderId="57" xfId="0" applyBorder="1" applyAlignment="1" applyProtection="1">
      <alignment horizontal="left" vertical="center"/>
      <protection locked="0"/>
    </xf>
    <xf numFmtId="0" fontId="3" fillId="4" borderId="23" xfId="0" applyNumberFormat="1" applyFont="1" applyFill="1" applyBorder="1" applyAlignment="1" applyProtection="1">
      <alignment horizontal="left" vertical="center"/>
      <protection locked="0"/>
    </xf>
    <xf numFmtId="0" fontId="0" fillId="0" borderId="23" xfId="0" applyBorder="1" applyAlignment="1" applyProtection="1">
      <alignment horizontal="left" vertical="center"/>
      <protection locked="0"/>
    </xf>
    <xf numFmtId="42" fontId="4" fillId="3" borderId="61" xfId="0" applyNumberFormat="1" applyFont="1" applyFill="1" applyBorder="1" applyAlignment="1" applyProtection="1">
      <alignment horizontal="center"/>
    </xf>
    <xf numFmtId="0" fontId="0" fillId="0" borderId="62" xfId="0" applyBorder="1" applyAlignment="1" applyProtection="1">
      <alignment horizontal="center"/>
    </xf>
    <xf numFmtId="42" fontId="4" fillId="0" borderId="39" xfId="0" applyNumberFormat="1" applyFont="1" applyBorder="1" applyAlignment="1" applyProtection="1">
      <alignment horizontal="left" vertical="top" wrapText="1"/>
    </xf>
    <xf numFmtId="0" fontId="0" fillId="0" borderId="0" xfId="0" applyBorder="1" applyAlignment="1" applyProtection="1">
      <alignment horizontal="left" vertical="top" wrapText="1"/>
    </xf>
    <xf numFmtId="0" fontId="15" fillId="4" borderId="7" xfId="0" applyNumberFormat="1" applyFont="1" applyFill="1" applyBorder="1" applyAlignment="1" applyProtection="1">
      <alignment horizontal="left" indent="1"/>
      <protection locked="0"/>
    </xf>
    <xf numFmtId="0" fontId="16" fillId="4" borderId="7" xfId="0" applyNumberFormat="1" applyFont="1" applyFill="1" applyBorder="1" applyAlignment="1" applyProtection="1">
      <alignment horizontal="left" indent="1"/>
      <protection locked="0"/>
    </xf>
    <xf numFmtId="0" fontId="3" fillId="4" borderId="1" xfId="0" applyNumberFormat="1" applyFont="1" applyFill="1" applyBorder="1" applyAlignment="1" applyProtection="1">
      <alignment horizontal="left" vertical="top" wrapText="1" indent="1"/>
      <protection locked="0"/>
    </xf>
    <xf numFmtId="0" fontId="0" fillId="4" borderId="2" xfId="0" applyNumberFormat="1" applyFill="1" applyBorder="1" applyAlignment="1" applyProtection="1">
      <alignment horizontal="left" vertical="top" wrapText="1" indent="1"/>
      <protection locked="0"/>
    </xf>
    <xf numFmtId="0" fontId="0" fillId="4" borderId="3" xfId="0" applyNumberFormat="1" applyFill="1" applyBorder="1" applyAlignment="1" applyProtection="1">
      <alignment horizontal="left" vertical="top" wrapText="1" indent="1"/>
      <protection locked="0"/>
    </xf>
    <xf numFmtId="0" fontId="0" fillId="4" borderId="4" xfId="0" applyNumberFormat="1" applyFill="1" applyBorder="1" applyAlignment="1" applyProtection="1">
      <alignment horizontal="left" vertical="top" wrapText="1" indent="1"/>
      <protection locked="0"/>
    </xf>
    <xf numFmtId="0" fontId="0" fillId="4" borderId="0" xfId="0" applyNumberFormat="1" applyFill="1" applyBorder="1" applyAlignment="1" applyProtection="1">
      <alignment horizontal="left" vertical="top" wrapText="1" indent="1"/>
      <protection locked="0"/>
    </xf>
    <xf numFmtId="0" fontId="0" fillId="4" borderId="5" xfId="0" applyNumberFormat="1" applyFill="1" applyBorder="1" applyAlignment="1" applyProtection="1">
      <alignment horizontal="left" vertical="top" wrapText="1" indent="1"/>
      <protection locked="0"/>
    </xf>
    <xf numFmtId="0" fontId="0" fillId="4" borderId="6" xfId="0" applyNumberFormat="1" applyFill="1" applyBorder="1" applyAlignment="1" applyProtection="1">
      <alignment horizontal="left" vertical="top" wrapText="1" indent="1"/>
      <protection locked="0"/>
    </xf>
    <xf numFmtId="0" fontId="0" fillId="4" borderId="7" xfId="0" applyNumberFormat="1" applyFill="1" applyBorder="1" applyAlignment="1" applyProtection="1">
      <alignment horizontal="left" vertical="top" wrapText="1" indent="1"/>
      <protection locked="0"/>
    </xf>
    <xf numFmtId="0" fontId="0" fillId="4" borderId="8" xfId="0" applyNumberFormat="1" applyFill="1" applyBorder="1" applyAlignment="1" applyProtection="1">
      <alignment horizontal="left" vertical="top" wrapText="1" indent="1"/>
      <protection locked="0"/>
    </xf>
    <xf numFmtId="0" fontId="3" fillId="4" borderId="7" xfId="0" applyNumberFormat="1" applyFont="1" applyFill="1" applyBorder="1" applyAlignment="1" applyProtection="1">
      <alignment vertical="top"/>
      <protection locked="0"/>
    </xf>
    <xf numFmtId="42" fontId="3" fillId="4" borderId="7" xfId="0" applyNumberFormat="1" applyFont="1" applyFill="1" applyBorder="1" applyAlignment="1" applyProtection="1">
      <alignment vertical="center"/>
      <protection locked="0"/>
    </xf>
    <xf numFmtId="42" fontId="3" fillId="0" borderId="7" xfId="0" applyNumberFormat="1" applyFont="1" applyBorder="1" applyAlignment="1" applyProtection="1">
      <alignment vertical="center"/>
      <protection locked="0"/>
    </xf>
    <xf numFmtId="0" fontId="3" fillId="4" borderId="34" xfId="0" applyNumberFormat="1" applyFont="1" applyFill="1" applyBorder="1" applyAlignment="1" applyProtection="1">
      <alignment vertical="top"/>
      <protection locked="0"/>
    </xf>
    <xf numFmtId="0" fontId="0" fillId="0" borderId="35" xfId="0" applyBorder="1" applyAlignment="1" applyProtection="1">
      <alignment vertical="top"/>
      <protection locked="0"/>
    </xf>
    <xf numFmtId="0" fontId="14" fillId="4" borderId="7" xfId="2" applyNumberFormat="1" applyFill="1" applyBorder="1" applyAlignment="1" applyProtection="1">
      <alignment vertical="top"/>
      <protection locked="0"/>
    </xf>
    <xf numFmtId="0" fontId="4" fillId="0" borderId="39" xfId="0" applyNumberFormat="1" applyFont="1" applyBorder="1" applyAlignment="1" applyProtection="1">
      <alignment horizontal="left" vertical="center" wrapText="1"/>
    </xf>
    <xf numFmtId="0" fontId="0" fillId="0" borderId="0" xfId="0" applyNumberFormat="1" applyBorder="1" applyAlignment="1" applyProtection="1">
      <alignment horizontal="left" vertical="center" wrapText="1"/>
    </xf>
    <xf numFmtId="37" fontId="3" fillId="2" borderId="15" xfId="0" applyNumberFormat="1" applyFont="1" applyFill="1" applyBorder="1" applyAlignment="1" applyProtection="1">
      <alignment horizontal="center" vertical="top"/>
      <protection locked="0"/>
    </xf>
    <xf numFmtId="0" fontId="0" fillId="0" borderId="51" xfId="0" applyBorder="1" applyAlignment="1" applyProtection="1">
      <alignment horizontal="center" vertical="top"/>
      <protection locked="0"/>
    </xf>
    <xf numFmtId="37" fontId="3" fillId="0" borderId="24" xfId="0" applyNumberFormat="1" applyFont="1" applyBorder="1" applyAlignment="1" applyProtection="1">
      <alignment horizontal="center" vertical="top"/>
    </xf>
    <xf numFmtId="0" fontId="0" fillId="0" borderId="31" xfId="0" applyBorder="1" applyAlignment="1" applyProtection="1">
      <alignment horizontal="center" vertical="top"/>
    </xf>
    <xf numFmtId="0" fontId="8" fillId="4" borderId="7" xfId="0" applyNumberFormat="1" applyFont="1" applyFill="1" applyBorder="1" applyAlignment="1" applyProtection="1">
      <alignment vertical="top"/>
      <protection locked="0"/>
    </xf>
    <xf numFmtId="42" fontId="3" fillId="3" borderId="1" xfId="0" applyNumberFormat="1" applyFont="1" applyFill="1" applyBorder="1" applyAlignment="1" applyProtection="1">
      <alignment vertical="top"/>
    </xf>
    <xf numFmtId="0" fontId="0" fillId="0" borderId="3" xfId="0" applyBorder="1" applyAlignment="1" applyProtection="1">
      <alignment vertical="top"/>
    </xf>
    <xf numFmtId="42" fontId="4" fillId="3" borderId="62" xfId="0" applyNumberFormat="1" applyFont="1" applyFill="1" applyBorder="1" applyAlignment="1" applyProtection="1">
      <alignment horizontal="center"/>
    </xf>
    <xf numFmtId="0" fontId="0" fillId="0" borderId="63" xfId="0" applyBorder="1" applyAlignment="1" applyProtection="1">
      <alignment horizontal="center"/>
    </xf>
    <xf numFmtId="42" fontId="7" fillId="0" borderId="65" xfId="0" applyNumberFormat="1" applyFont="1" applyFill="1" applyBorder="1" applyAlignment="1" applyProtection="1">
      <alignment horizontal="center" vertical="center" wrapText="1"/>
    </xf>
    <xf numFmtId="42" fontId="7" fillId="0" borderId="66" xfId="0" applyNumberFormat="1" applyFont="1" applyFill="1" applyBorder="1" applyAlignment="1" applyProtection="1">
      <alignment horizontal="center" vertical="center" wrapText="1"/>
    </xf>
    <xf numFmtId="42" fontId="7" fillId="4" borderId="6" xfId="0" applyNumberFormat="1" applyFont="1" applyFill="1" applyBorder="1" applyAlignment="1" applyProtection="1">
      <alignment horizontal="center" vertical="center" wrapText="1"/>
      <protection locked="0"/>
    </xf>
    <xf numFmtId="42" fontId="7" fillId="4" borderId="7" xfId="0" applyNumberFormat="1" applyFont="1" applyFill="1" applyBorder="1" applyAlignment="1" applyProtection="1">
      <alignment horizontal="center" vertical="center" wrapText="1"/>
      <protection locked="0"/>
    </xf>
    <xf numFmtId="42" fontId="7" fillId="4" borderId="59" xfId="0" applyNumberFormat="1" applyFont="1" applyFill="1" applyBorder="1" applyAlignment="1" applyProtection="1">
      <alignment horizontal="center" vertical="center"/>
      <protection locked="0"/>
    </xf>
    <xf numFmtId="42" fontId="8" fillId="4" borderId="8" xfId="0" applyNumberFormat="1" applyFont="1" applyFill="1" applyBorder="1" applyAlignment="1" applyProtection="1">
      <alignment horizontal="center" vertical="center"/>
      <protection locked="0"/>
    </xf>
    <xf numFmtId="42" fontId="3" fillId="3" borderId="55" xfId="0" applyNumberFormat="1" applyFont="1" applyFill="1" applyBorder="1" applyAlignment="1" applyProtection="1">
      <alignment vertical="top"/>
    </xf>
    <xf numFmtId="0" fontId="0" fillId="0" borderId="28" xfId="0" applyBorder="1" applyAlignment="1" applyProtection="1">
      <alignment vertical="top"/>
    </xf>
    <xf numFmtId="42" fontId="7" fillId="5" borderId="64" xfId="0" applyNumberFormat="1" applyFont="1" applyFill="1" applyBorder="1" applyAlignment="1" applyProtection="1">
      <alignment horizontal="center" vertical="center" wrapText="1"/>
    </xf>
    <xf numFmtId="42" fontId="7" fillId="5" borderId="65" xfId="0" applyNumberFormat="1" applyFont="1" applyFill="1" applyBorder="1" applyAlignment="1" applyProtection="1">
      <alignment horizontal="center" vertical="center" wrapText="1"/>
    </xf>
    <xf numFmtId="0" fontId="3" fillId="4" borderId="7" xfId="0" applyNumberFormat="1" applyFont="1" applyFill="1" applyBorder="1" applyAlignment="1" applyProtection="1">
      <alignment horizontal="left" vertical="center"/>
      <protection locked="0"/>
    </xf>
    <xf numFmtId="0" fontId="8" fillId="4" borderId="7" xfId="0" applyNumberFormat="1" applyFont="1" applyFill="1" applyBorder="1" applyAlignment="1" applyProtection="1">
      <alignment horizontal="left" vertical="center"/>
      <protection locked="0"/>
    </xf>
    <xf numFmtId="9" fontId="3" fillId="0" borderId="70" xfId="0" applyNumberFormat="1" applyFont="1" applyBorder="1" applyAlignment="1" applyProtection="1">
      <alignment horizontal="center" vertical="top"/>
    </xf>
    <xf numFmtId="0" fontId="0" fillId="0" borderId="53" xfId="0" applyBorder="1" applyAlignment="1" applyProtection="1">
      <alignment horizontal="center" vertical="top"/>
    </xf>
    <xf numFmtId="9" fontId="3" fillId="0" borderId="13" xfId="0" applyNumberFormat="1" applyFont="1" applyBorder="1" applyAlignment="1" applyProtection="1">
      <alignment horizontal="center" vertical="top"/>
    </xf>
    <xf numFmtId="0" fontId="0" fillId="0" borderId="27" xfId="0" applyBorder="1" applyAlignment="1" applyProtection="1">
      <alignment horizontal="center" vertical="top"/>
    </xf>
    <xf numFmtId="42" fontId="3" fillId="3" borderId="61" xfId="0" applyNumberFormat="1" applyFont="1" applyFill="1" applyBorder="1" applyAlignment="1" applyProtection="1">
      <alignment vertical="top"/>
    </xf>
    <xf numFmtId="0" fontId="0" fillId="0" borderId="63" xfId="0" applyBorder="1" applyAlignment="1" applyProtection="1">
      <alignment vertical="top"/>
    </xf>
    <xf numFmtId="37" fontId="3" fillId="0" borderId="24" xfId="0" applyNumberFormat="1" applyFont="1" applyFill="1" applyBorder="1" applyAlignment="1" applyProtection="1">
      <alignment horizontal="center" vertical="top"/>
    </xf>
    <xf numFmtId="37" fontId="3" fillId="0" borderId="18" xfId="0" applyNumberFormat="1" applyFont="1" applyFill="1" applyBorder="1" applyAlignment="1" applyProtection="1">
      <alignment horizontal="center" vertical="top"/>
    </xf>
    <xf numFmtId="0" fontId="0" fillId="0" borderId="22" xfId="0" applyBorder="1" applyAlignment="1" applyProtection="1">
      <alignment horizontal="center" vertical="top"/>
    </xf>
    <xf numFmtId="0" fontId="3" fillId="4" borderId="7" xfId="0" applyFont="1" applyFill="1" applyBorder="1" applyAlignment="1" applyProtection="1">
      <alignment horizontal="left" vertical="center"/>
      <protection locked="0"/>
    </xf>
    <xf numFmtId="9" fontId="3" fillId="0" borderId="26" xfId="0" applyNumberFormat="1" applyFont="1" applyBorder="1" applyAlignment="1" applyProtection="1">
      <alignment horizontal="center" vertical="top"/>
    </xf>
    <xf numFmtId="0" fontId="0" fillId="0" borderId="25" xfId="0" applyBorder="1" applyAlignment="1" applyProtection="1">
      <alignment horizontal="center" vertical="top"/>
    </xf>
    <xf numFmtId="37" fontId="3" fillId="2" borderId="56" xfId="0" applyNumberFormat="1" applyFont="1" applyFill="1" applyBorder="1" applyAlignment="1" applyProtection="1">
      <alignment horizontal="center" vertical="top"/>
      <protection locked="0"/>
    </xf>
    <xf numFmtId="0" fontId="0" fillId="0" borderId="30" xfId="0" applyBorder="1" applyAlignment="1" applyProtection="1">
      <alignment horizontal="center" vertical="top"/>
      <protection locked="0"/>
    </xf>
    <xf numFmtId="37" fontId="3" fillId="0" borderId="17" xfId="0" applyNumberFormat="1" applyFont="1" applyFill="1" applyBorder="1" applyAlignment="1" applyProtection="1">
      <alignment horizontal="center" vertical="top"/>
    </xf>
    <xf numFmtId="0" fontId="0" fillId="0" borderId="52" xfId="0" applyBorder="1" applyAlignment="1" applyProtection="1">
      <alignment horizontal="center" vertical="top"/>
    </xf>
    <xf numFmtId="37" fontId="3" fillId="2" borderId="16" xfId="0" applyNumberFormat="1" applyFont="1" applyFill="1" applyBorder="1" applyAlignment="1" applyProtection="1">
      <alignment horizontal="center" vertical="top"/>
      <protection locked="0"/>
    </xf>
    <xf numFmtId="0" fontId="0" fillId="0" borderId="29" xfId="0" applyBorder="1" applyAlignment="1" applyProtection="1">
      <alignment horizontal="center" vertical="top"/>
      <protection locked="0"/>
    </xf>
    <xf numFmtId="37" fontId="3" fillId="0" borderId="18" xfId="0" applyNumberFormat="1" applyFont="1" applyBorder="1" applyAlignment="1" applyProtection="1">
      <alignment horizontal="center" vertical="top"/>
    </xf>
    <xf numFmtId="42" fontId="3" fillId="4" borderId="4" xfId="0" applyNumberFormat="1" applyFont="1"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5" xfId="0" applyFill="1" applyBorder="1" applyAlignment="1" applyProtection="1">
      <alignment vertical="top" wrapText="1"/>
      <protection locked="0"/>
    </xf>
    <xf numFmtId="0" fontId="0" fillId="4" borderId="4"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7" xfId="0" applyFill="1" applyBorder="1" applyAlignment="1" applyProtection="1">
      <alignment vertical="top" wrapText="1"/>
      <protection locked="0"/>
    </xf>
    <xf numFmtId="0" fontId="0" fillId="4" borderId="8" xfId="0" applyFill="1" applyBorder="1" applyAlignment="1" applyProtection="1">
      <alignment vertical="top" wrapText="1"/>
      <protection locked="0"/>
    </xf>
    <xf numFmtId="0" fontId="3" fillId="4" borderId="0" xfId="0" applyFont="1" applyFill="1" applyBorder="1" applyAlignment="1" applyProtection="1">
      <alignment horizontal="left" vertical="center" wrapText="1" indent="1"/>
      <protection locked="0"/>
    </xf>
    <xf numFmtId="0" fontId="3" fillId="0" borderId="0" xfId="0" applyFont="1" applyAlignment="1" applyProtection="1">
      <alignment horizontal="left" vertical="center" wrapText="1" indent="1"/>
      <protection locked="0"/>
    </xf>
    <xf numFmtId="0" fontId="4" fillId="0" borderId="0" xfId="0" applyNumberFormat="1" applyFont="1" applyBorder="1" applyAlignment="1" applyProtection="1">
      <alignment horizontal="left" vertical="top" wrapText="1"/>
    </xf>
    <xf numFmtId="0" fontId="3" fillId="4" borderId="0" xfId="0" applyNumberFormat="1" applyFont="1" applyFill="1" applyBorder="1" applyAlignment="1" applyProtection="1">
      <alignment horizontal="left" vertical="center" wrapText="1"/>
      <protection locked="0"/>
    </xf>
    <xf numFmtId="0" fontId="0" fillId="4" borderId="0" xfId="0" applyFill="1" applyAlignment="1" applyProtection="1">
      <protection locked="0"/>
    </xf>
    <xf numFmtId="37" fontId="3" fillId="0" borderId="17" xfId="0" applyNumberFormat="1" applyFont="1" applyBorder="1" applyAlignment="1" applyProtection="1">
      <alignment horizontal="center" vertical="top"/>
    </xf>
    <xf numFmtId="0" fontId="4" fillId="0" borderId="0" xfId="0" applyFont="1" applyAlignment="1" applyProtection="1">
      <alignment vertical="top" wrapText="1"/>
    </xf>
    <xf numFmtId="0" fontId="3" fillId="0" borderId="0" xfId="0" applyFont="1" applyAlignment="1" applyProtection="1">
      <alignment vertical="top" wrapText="1"/>
    </xf>
    <xf numFmtId="0" fontId="0" fillId="0" borderId="0" xfId="0" applyAlignment="1" applyProtection="1">
      <alignment vertical="top" wrapText="1"/>
    </xf>
    <xf numFmtId="0" fontId="10" fillId="0" borderId="0" xfId="0" applyFont="1" applyAlignment="1" applyProtection="1">
      <alignment horizontal="center"/>
    </xf>
    <xf numFmtId="0" fontId="5" fillId="0" borderId="0" xfId="0" applyNumberFormat="1" applyFont="1" applyAlignment="1" applyProtection="1">
      <alignment horizontal="justify" vertical="top" wrapText="1"/>
    </xf>
    <xf numFmtId="0" fontId="8" fillId="0" borderId="0" xfId="0" applyNumberFormat="1" applyFont="1" applyAlignment="1" applyProtection="1">
      <alignment horizontal="justify" vertical="top" wrapText="1"/>
    </xf>
    <xf numFmtId="0" fontId="0" fillId="0" borderId="0" xfId="0" applyAlignment="1">
      <alignment vertical="top" wrapText="1"/>
    </xf>
    <xf numFmtId="0" fontId="4" fillId="0" borderId="0" xfId="0" applyFont="1" applyAlignment="1" applyProtection="1">
      <alignment horizontal="left" wrapText="1"/>
    </xf>
    <xf numFmtId="0" fontId="0" fillId="0" borderId="0" xfId="0" applyAlignment="1">
      <alignment wrapText="1"/>
    </xf>
    <xf numFmtId="0" fontId="3" fillId="0" borderId="0" xfId="0" applyFont="1" applyAlignment="1" applyProtection="1">
      <alignment wrapText="1"/>
    </xf>
  </cellXfs>
  <cellStyles count="5">
    <cellStyle name="Hyperlink" xfId="2" builtinId="8"/>
    <cellStyle name="Normal" xfId="0" builtinId="0"/>
    <cellStyle name="Normal 2" xfId="1" xr:uid="{00000000-0005-0000-0000-000002000000}"/>
    <cellStyle name="Normal 3" xfId="3" xr:uid="{00000000-0005-0000-0000-000003000000}"/>
    <cellStyle name="Normal 3 2" xfId="4" xr:uid="{00000000-0005-0000-0000-000004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122093</xdr:colOff>
      <xdr:row>0</xdr:row>
      <xdr:rowOff>137679</xdr:rowOff>
    </xdr:from>
    <xdr:to>
      <xdr:col>2</xdr:col>
      <xdr:colOff>360219</xdr:colOff>
      <xdr:row>2</xdr:row>
      <xdr:rowOff>143394</xdr:rowOff>
    </xdr:to>
    <xdr:sp macro="" textlink="">
      <xdr:nvSpPr>
        <xdr:cNvPr id="1026" name="Text Box 2">
          <a:extLst>
            <a:ext uri="{FF2B5EF4-FFF2-40B4-BE49-F238E27FC236}">
              <a16:creationId xmlns:a16="http://schemas.microsoft.com/office/drawing/2014/main" id="{00000000-0008-0000-0000-000002040000}"/>
            </a:ext>
          </a:extLst>
        </xdr:cNvPr>
        <xdr:cNvSpPr txBox="1">
          <a:spLocks noChangeArrowheads="1"/>
        </xdr:cNvSpPr>
      </xdr:nvSpPr>
      <xdr:spPr bwMode="auto">
        <a:xfrm>
          <a:off x="122093" y="137679"/>
          <a:ext cx="1422690" cy="352079"/>
        </a:xfrm>
        <a:prstGeom prst="rect">
          <a:avLst/>
        </a:prstGeom>
        <a:solidFill>
          <a:srgbClr val="FFFF00"/>
        </a:solidFill>
        <a:ln w="9525">
          <a:noFill/>
          <a:miter lim="800000"/>
          <a:headEnd/>
          <a:tailEnd/>
        </a:ln>
      </xdr:spPr>
      <xdr:txBody>
        <a:bodyPr vertOverflow="clip" wrap="square" lIns="27432" tIns="22860" rIns="27432" bIns="0" anchor="t" upright="1"/>
        <a:lstStyle/>
        <a:p>
          <a:pPr algn="ctr" rtl="0">
            <a:defRPr sz="1000"/>
          </a:pPr>
          <a:r>
            <a:rPr lang="en-US" sz="900" b="0" i="1" u="none" strike="noStrike" baseline="0">
              <a:solidFill>
                <a:srgbClr val="000000"/>
              </a:solidFill>
              <a:latin typeface="Arial"/>
              <a:cs typeface="Arial"/>
            </a:rPr>
            <a:t>Return completed form to PFA by </a:t>
          </a:r>
          <a:r>
            <a:rPr lang="en-US" sz="900" b="0" i="1" u="none" strike="noStrike" baseline="0">
              <a:solidFill>
                <a:srgbClr val="FF0000"/>
              </a:solidFill>
              <a:latin typeface="Arial"/>
              <a:cs typeface="Arial"/>
            </a:rPr>
            <a:t>Jan 17, 2025</a:t>
          </a:r>
        </a:p>
      </xdr:txBody>
    </xdr:sp>
    <xdr:clientData/>
  </xdr:twoCellAnchor>
  <xdr:twoCellAnchor>
    <xdr:from>
      <xdr:col>0</xdr:col>
      <xdr:colOff>0</xdr:colOff>
      <xdr:row>60</xdr:row>
      <xdr:rowOff>28574</xdr:rowOff>
    </xdr:from>
    <xdr:to>
      <xdr:col>2</xdr:col>
      <xdr:colOff>22860</xdr:colOff>
      <xdr:row>62</xdr:row>
      <xdr:rowOff>22859</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0" y="9467849"/>
          <a:ext cx="1184910" cy="29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latin typeface="Times New Roman" pitchFamily="18" charset="0"/>
              <a:cs typeface="Times New Roman" pitchFamily="18" charset="0"/>
            </a:rPr>
            <a:t>Worksheet Prepared By:  </a:t>
          </a:r>
        </a:p>
      </xdr:txBody>
    </xdr:sp>
    <xdr:clientData/>
  </xdr:twoCellAnchor>
  <xdr:twoCellAnchor>
    <xdr:from>
      <xdr:col>0</xdr:col>
      <xdr:colOff>0</xdr:colOff>
      <xdr:row>61</xdr:row>
      <xdr:rowOff>22860</xdr:rowOff>
    </xdr:from>
    <xdr:to>
      <xdr:col>2</xdr:col>
      <xdr:colOff>144780</xdr:colOff>
      <xdr:row>62</xdr:row>
      <xdr:rowOff>198120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0" y="9715500"/>
          <a:ext cx="1348740" cy="2514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latin typeface="Times New Roman" pitchFamily="18" charset="0"/>
              <a:cs typeface="Times New Roman" pitchFamily="18" charset="0"/>
            </a:rPr>
            <a:t>Submittal Authorized By:</a:t>
          </a:r>
        </a:p>
      </xdr:txBody>
    </xdr:sp>
    <xdr:clientData/>
  </xdr:twoCellAnchor>
  <xdr:twoCellAnchor>
    <xdr:from>
      <xdr:col>0</xdr:col>
      <xdr:colOff>133350</xdr:colOff>
      <xdr:row>62</xdr:row>
      <xdr:rowOff>62865</xdr:rowOff>
    </xdr:from>
    <xdr:to>
      <xdr:col>2</xdr:col>
      <xdr:colOff>7620</xdr:colOff>
      <xdr:row>63</xdr:row>
      <xdr:rowOff>22860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33350" y="9831705"/>
          <a:ext cx="1078230" cy="1885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latin typeface="Times New Roman" pitchFamily="18" charset="0"/>
              <a:cs typeface="Times New Roman" pitchFamily="18" charset="0"/>
            </a:rPr>
            <a:t>(Municipal Official)</a:t>
          </a:r>
        </a:p>
      </xdr:txBody>
    </xdr:sp>
    <xdr:clientData/>
  </xdr:twoCellAnchor>
  <xdr:twoCellAnchor editAs="oneCell">
    <xdr:from>
      <xdr:col>9</xdr:col>
      <xdr:colOff>419100</xdr:colOff>
      <xdr:row>0</xdr:row>
      <xdr:rowOff>133350</xdr:rowOff>
    </xdr:from>
    <xdr:to>
      <xdr:col>13</xdr:col>
      <xdr:colOff>38735</xdr:colOff>
      <xdr:row>2</xdr:row>
      <xdr:rowOff>83820</xdr:rowOff>
    </xdr:to>
    <xdr:pic>
      <xdr:nvPicPr>
        <xdr:cNvPr id="7" name="Picture 6" descr="C:\Users\jfrasl\AppData\Local\Microsoft\Windows\Temporary Internet Files\Content.Outlook\2QKLZMKC\MPFA Logo.jpg">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28260" y="133350"/>
          <a:ext cx="1905635" cy="30099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Groups\PFA\Clean%20Water\Clean%20Water%20-%20Loan%20Officers-Programs\CW%20iup-ppl%20project%20status.xlsm" TargetMode="External"/><Relationship Id="rId1" Type="http://schemas.openxmlformats.org/officeDocument/2006/relationships/externalLinkPath" Target="/Groups/PFA/Clean%20Water/Clean%20Water%20-%20Loan%20Officers-Programs/CW%20iup-ppl%20project%20status.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Groups\PFA\DRINKING%20WATER\DW%20iup-ppl%20project%20status.xlsm" TargetMode="External"/><Relationship Id="rId1" Type="http://schemas.openxmlformats.org/officeDocument/2006/relationships/externalLinkPath" Target="/Groups/PFA/DRINKING%20WATER/DW%20iup-ppl%20project%20statu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oj Data"/>
      <sheetName val="staff lookup"/>
      <sheetName val="WIF Calcs"/>
      <sheetName val="2025 WIF List"/>
      <sheetName val="2025 PSIG Track"/>
      <sheetName val="2025 IUP DRAFT"/>
      <sheetName val="2024 IUP as approved"/>
      <sheetName val="2025 CW Rpt"/>
      <sheetName val="PSIG Posting"/>
      <sheetName val="2024 needs rpt per HH"/>
      <sheetName val="SRF Awards"/>
      <sheetName val="CWF Awards"/>
      <sheetName val="LCC"/>
      <sheetName val="SmComm"/>
      <sheetName val="2018 SmComm "/>
      <sheetName val="MHI"/>
      <sheetName val="Sheet1"/>
    </sheetNames>
    <sheetDataSet>
      <sheetData sheetId="0">
        <row r="6">
          <cell r="C6" t="str">
            <v>MPCA 2025 PPL Rank</v>
          </cell>
          <cell r="D6" t="str">
            <v>MPCA 2025 PPL Pts</v>
          </cell>
          <cell r="E6" t="str">
            <v>MPCA 2024 PPL Rank</v>
          </cell>
          <cell r="F6" t="str">
            <v>MPCA 2024 PPL Pts</v>
          </cell>
          <cell r="G6" t="str">
            <v>IUP Year</v>
          </cell>
          <cell r="H6" t="str">
            <v xml:space="preserve">2025 IUP PART A - Carryover Project
</v>
          </cell>
          <cell r="I6" t="str">
            <v>2025 IUP PART B - Potential New Project</v>
          </cell>
          <cell r="J6" t="str">
            <v>2024 IUP Part A - Carryover Project</v>
          </cell>
          <cell r="K6" t="str">
            <v>2024 IUP Part B - Potential New Project</v>
          </cell>
          <cell r="L6" t="str">
            <v>RD     Status</v>
          </cell>
          <cell r="M6" t="str">
            <v>Loan Officer</v>
          </cell>
          <cell r="N6" t="str">
            <v>Project Description</v>
          </cell>
          <cell r="O6" t="str">
            <v>PCA Core Project Number</v>
          </cell>
          <cell r="P6" t="str">
            <v>PCA/PFA Project Number</v>
          </cell>
          <cell r="Q6" t="str">
            <v>Pop (from PCA)</v>
          </cell>
          <cell r="R6" t="str">
            <v>Potential GPR</v>
          </cell>
          <cell r="S6" t="str">
            <v>BABAA Exempt (Cert by 6/30/24 AND FP submitted prior to 5/14/22)</v>
          </cell>
          <cell r="T6" t="str">
            <v>MPCA Fac Plan Received</v>
          </cell>
          <cell r="U6" t="str">
            <v>MPCA Fac Plan (preliminary approval)</v>
          </cell>
          <cell r="V6" t="str">
            <v>MPCA Plan &amp; Spec Received</v>
          </cell>
          <cell r="W6" t="str">
            <v>MPCA Plan &amp; Spec Approved</v>
          </cell>
          <cell r="X6" t="str">
            <v>2025 IUP Request Received (date)</v>
          </cell>
          <cell r="Y6" t="str">
            <v>2025 IUP Requested Loan (USE TOTAL PROJECT COST UNLESS OTHER $ COMMITTED)</v>
          </cell>
          <cell r="Z6" t="str">
            <v>Estimated GREEN ELIGIBLE Project Cost</v>
          </cell>
          <cell r="AA6" t="str">
            <v>Net IUP Request (loan)</v>
          </cell>
          <cell r="AB6" t="str">
            <v>IUP Status</v>
          </cell>
          <cell r="AC6" t="str">
            <v>Notes re IUP request</v>
          </cell>
          <cell r="AD6" t="str">
            <v>2024 IUP Request Received (date)</v>
          </cell>
          <cell r="AE6" t="str">
            <v>2024 IUP Requested Loan Amount</v>
          </cell>
          <cell r="AF6" t="str">
            <v>2024 IUP Request:  Est GREEN ELIGIBLE Project Cost</v>
          </cell>
          <cell r="AG6" t="str">
            <v>2024 IUP 
Net IUP Request (loan)</v>
          </cell>
          <cell r="AH6" t="str">
            <v>2024 IUP 
IUP Status</v>
          </cell>
          <cell r="AI6" t="str">
            <v>Estimated Const Start Date</v>
          </cell>
          <cell r="AJ6" t="str">
            <v>Estimated Const End Date</v>
          </cell>
          <cell r="AK6" t="str">
            <v>Project Notes</v>
          </cell>
          <cell r="AL6" t="str">
            <v>Total Est Project Cost                           KEEP CURRENT WITH NEW EST OR AS-BIDS                             ($)</v>
          </cell>
          <cell r="AM6" t="str">
            <v>CWRF Loan Application Received (date)</v>
          </cell>
          <cell r="AN6" t="str">
            <v>MPCA Cert - CWRF Loan (date)</v>
          </cell>
          <cell r="AO6" t="str">
            <v>PCA EPC% from Certification Form</v>
          </cell>
          <cell r="AP6" t="str">
            <v>Estimated Project Cost on Date of Certification</v>
          </cell>
          <cell r="AQ6" t="str">
            <v>Certification FY</v>
          </cell>
          <cell r="AR6" t="str">
            <v>MPCA Certified Green Eligible Percentage</v>
          </cell>
          <cell r="AS6" t="str">
            <v>GPR Eligible Cost (est from IUP request or net eligible based on PCA cert)</v>
          </cell>
          <cell r="AT6" t="str">
            <v>Tentative GPR amount, IF Certified and PF funds available in priority order</v>
          </cell>
          <cell r="AU6" t="str">
            <v>Current Project Cost      (COPY column AL)</v>
          </cell>
          <cell r="AV6" t="str">
            <v>CWSRF Eligible Project Cost</v>
          </cell>
          <cell r="AW6" t="str">
            <v>CWSRF PF (Affordability)</v>
          </cell>
          <cell r="AX6" t="str">
            <v>GPR PF Committed (ONLY IF CERTIFIED BY PCA)</v>
          </cell>
          <cell r="AY6" t="str">
            <v>CWRF Net Loan Amount</v>
          </cell>
          <cell r="AZ6" t="str">
            <v>PFA Award Date</v>
          </cell>
          <cell r="BA6" t="str">
            <v>Est. Binding Commit Date</v>
          </cell>
          <cell r="BB6" t="str">
            <v>Binding Commit FY or Const Start FY</v>
          </cell>
          <cell r="BC6" t="str">
            <v>Funding Contract Type</v>
          </cell>
          <cell r="BD6" t="str">
            <v>WIF Awarded / Reserved</v>
          </cell>
          <cell r="BE6" t="str">
            <v>WIF Reserved Date</v>
          </cell>
          <cell r="BF6" t="str">
            <v>Submitted WIF Survey</v>
          </cell>
          <cell r="BG6" t="str">
            <v>Est WIF Grant w/ PFA Loan - BASED ON PROJ COST WHEN CERTIFIED</v>
          </cell>
          <cell r="BH6" t="str">
            <v>Approved for WIF award based on higher as-bid cost (based on avail $)</v>
          </cell>
          <cell r="BI6" t="str">
            <v>Est WIF Grant w/ PFA Loan - BASED ON CURRENT COST</v>
          </cell>
          <cell r="BJ6" t="str">
            <v>Tentative RD/WIF Match Need CONFIRMED</v>
          </cell>
          <cell r="BK6" t="str">
            <v>Max Allowable RD-WIF Match</v>
          </cell>
          <cell r="BL6" t="str">
            <v>PSIG Application Received (date)</v>
          </cell>
          <cell r="BM6" t="str">
            <v>Estimated PSIG Eligible Cost (total from app)</v>
          </cell>
          <cell r="BN6" t="str">
            <v>Estimated PSIG Eligible Percent (% from app)</v>
          </cell>
          <cell r="BO6" t="str">
            <v>PSIG Status</v>
          </cell>
          <cell r="BP6" t="str">
            <v>MPCA PSIG Certification (Date)</v>
          </cell>
          <cell r="BQ6" t="str">
            <v>Estimated Total Construction Cost when certified</v>
          </cell>
          <cell r="BR6" t="str">
            <v>Estimated PSIG Eligible Construction Cost When Certified</v>
          </cell>
          <cell r="BS6" t="str">
            <v xml:space="preserve">MPCA Cert: PSIG Eligible                    %             </v>
          </cell>
          <cell r="BT6" t="str">
            <v>Total Project Cost when Certified (hardcode)</v>
          </cell>
          <cell r="BU6" t="str">
            <v>Current TOTAL Project Cost (estimated or as-bid, from col AL)</v>
          </cell>
          <cell r="BV6" t="str">
            <v>Approved for PSIG Award Based on Higher As-Bid Cost (1=yes)</v>
          </cell>
          <cell r="BW6" t="str">
            <v>Current Estimated or Final PSIG Eligible Cost (Total $ x PSIG%)</v>
          </cell>
          <cell r="BX6" t="str">
            <v>Estimated PSIG Grant,     if funds available (80%, $7m cap)</v>
          </cell>
          <cell r="BY6" t="str">
            <v>Awarded / Reserved PSIG Grant Award (amount)</v>
          </cell>
          <cell r="BZ6" t="str">
            <v>PSIG / TMDL Grant Award (date)</v>
          </cell>
          <cell r="CA6" t="str">
            <v>PSIG / TMDL Contract            FY</v>
          </cell>
          <cell r="CB6" t="str">
            <v>Additional PSIG grant if $12m cap</v>
          </cell>
          <cell r="CC6" t="str">
            <v>TA App Received Date</v>
          </cell>
          <cell r="CD6" t="str">
            <v>Number Non- comply Res Systems</v>
          </cell>
          <cell r="CE6" t="str">
            <v>Total Res Systems</v>
          </cell>
          <cell r="CF6" t="str">
            <v>Est/ Actual TA Grant Amount</v>
          </cell>
          <cell r="CG6" t="str">
            <v>TA App         FY</v>
          </cell>
          <cell r="CH6" t="str">
            <v>TA Grant Award (date)</v>
          </cell>
          <cell r="CI6" t="str">
            <v>Tech Asst Contract            FY</v>
          </cell>
          <cell r="CJ6" t="str">
            <v>CAR Approved</v>
          </cell>
          <cell r="CK6" t="str">
            <v>Eligible For Small Comm Const</v>
          </cell>
          <cell r="CL6" t="str">
            <v>Status</v>
          </cell>
          <cell r="CM6" t="str">
            <v>Estimated Const Loan/ Grant Amount</v>
          </cell>
          <cell r="CN6" t="str">
            <v>Const App Received Date</v>
          </cell>
          <cell r="CO6" t="str">
            <v>PCA Const Certification Date</v>
          </cell>
          <cell r="CP6" t="str">
            <v>Const App Active            FY</v>
          </cell>
          <cell r="CQ6" t="str">
            <v>Const Grant</v>
          </cell>
          <cell r="CR6" t="str">
            <v>Const Loan</v>
          </cell>
          <cell r="CS6" t="str">
            <v>Const Loan/ Grant Award (date)</v>
          </cell>
          <cell r="CT6" t="str">
            <v>Const Project Contract      FY</v>
          </cell>
          <cell r="CU6" t="str">
            <v>Clean Water Legacy Fund Total Project Cost</v>
          </cell>
          <cell r="CV6" t="str">
            <v>RD Status</v>
          </cell>
          <cell r="CW6" t="str">
            <v>Possible WIF Match For SFY</v>
          </cell>
          <cell r="CX6" t="str">
            <v>RD Commitment Date</v>
          </cell>
          <cell r="CY6" t="str">
            <v>RD Est Project Cost (locked on date of RD commitment)</v>
          </cell>
          <cell r="CZ6" t="str">
            <v>RD as-bid Project Cost (if higher)</v>
          </cell>
          <cell r="DA6" t="str">
            <v>Number of Res Connections</v>
          </cell>
          <cell r="DB6" t="str">
            <v>Number of Non-Res Connections</v>
          </cell>
          <cell r="DC6" t="str">
            <v>RD Grant Need (proj cost minus RD loan)</v>
          </cell>
          <cell r="DD6" t="str">
            <v>Est. RD Grant</v>
          </cell>
          <cell r="DE6" t="str">
            <v>Est. RD Loan</v>
          </cell>
          <cell r="DF6" t="str">
            <v>RD Grant / Loan Total</v>
          </cell>
          <cell r="DG6" t="str">
            <v>SCDP Grant</v>
          </cell>
          <cell r="DH6" t="str">
            <v>SCDP Notes</v>
          </cell>
          <cell r="DI6" t="str">
            <v>SPAP or Fed Earmark</v>
          </cell>
          <cell r="DJ6" t="str">
            <v>SPAP Year</v>
          </cell>
          <cell r="DK6" t="str">
            <v>Other Funds</v>
          </cell>
          <cell r="DL6" t="str">
            <v>Other Source</v>
          </cell>
          <cell r="DM6" t="str">
            <v>PCA Engineer</v>
          </cell>
          <cell r="DN6" t="str">
            <v>PFA Loan Officer</v>
          </cell>
          <cell r="DO6" t="str">
            <v>Previous PFA Loan Officer</v>
          </cell>
          <cell r="DP6" t="str">
            <v>RDC Region</v>
          </cell>
          <cell r="DQ6" t="str">
            <v>SWCD Region</v>
          </cell>
          <cell r="DR6" t="str">
            <v>Primary Leg Dist</v>
          </cell>
        </row>
        <row r="7">
          <cell r="C7">
            <v>120</v>
          </cell>
          <cell r="D7">
            <v>58</v>
          </cell>
          <cell r="E7"/>
          <cell r="F7"/>
          <cell r="G7"/>
          <cell r="H7" t="str">
            <v/>
          </cell>
          <cell r="I7" t="str">
            <v/>
          </cell>
          <cell r="J7"/>
          <cell r="K7" t="str">
            <v/>
          </cell>
          <cell r="L7">
            <v>0</v>
          </cell>
          <cell r="M7" t="str">
            <v>Perez</v>
          </cell>
          <cell r="N7" t="str">
            <v>Rehab collection, ph 3</v>
          </cell>
          <cell r="O7">
            <v>280586</v>
          </cell>
          <cell r="P7" t="str">
            <v>280586-PS03</v>
          </cell>
          <cell r="Q7">
            <v>1673</v>
          </cell>
          <cell r="R7"/>
          <cell r="S7" t="str">
            <v>Exempt</v>
          </cell>
          <cell r="T7">
            <v>43165</v>
          </cell>
          <cell r="U7">
            <v>43271</v>
          </cell>
          <cell r="V7">
            <v>45323</v>
          </cell>
          <cell r="W7"/>
          <cell r="X7"/>
          <cell r="Y7"/>
          <cell r="Z7"/>
          <cell r="AA7"/>
          <cell r="AB7"/>
          <cell r="AC7"/>
          <cell r="AD7"/>
          <cell r="AE7"/>
          <cell r="AF7"/>
          <cell r="AG7"/>
          <cell r="AH7"/>
          <cell r="AI7"/>
          <cell r="AJ7"/>
          <cell r="AK7" t="str">
            <v>PCA wants to keep on 24 PPL for phase 3</v>
          </cell>
          <cell r="AL7">
            <v>277000</v>
          </cell>
          <cell r="AM7"/>
          <cell r="AN7"/>
          <cell r="AO7"/>
          <cell r="AP7"/>
          <cell r="AQ7"/>
          <cell r="AR7"/>
          <cell r="AS7">
            <v>0</v>
          </cell>
          <cell r="AT7">
            <v>0</v>
          </cell>
          <cell r="AU7">
            <v>277000</v>
          </cell>
          <cell r="AV7">
            <v>0</v>
          </cell>
          <cell r="AW7"/>
          <cell r="AX7"/>
          <cell r="AY7">
            <v>0</v>
          </cell>
          <cell r="AZ7"/>
          <cell r="BA7"/>
          <cell r="BB7"/>
          <cell r="BC7"/>
          <cell r="BD7"/>
          <cell r="BE7"/>
          <cell r="BF7">
            <v>0</v>
          </cell>
          <cell r="BG7">
            <v>0</v>
          </cell>
          <cell r="BH7"/>
          <cell r="BI7">
            <v>0</v>
          </cell>
          <cell r="BJ7"/>
          <cell r="BK7">
            <v>0</v>
          </cell>
          <cell r="BL7"/>
          <cell r="BM7"/>
          <cell r="BN7"/>
          <cell r="BO7"/>
          <cell r="BP7"/>
          <cell r="BQ7"/>
          <cell r="BR7"/>
          <cell r="BS7" t="str">
            <v/>
          </cell>
          <cell r="BT7"/>
          <cell r="BU7">
            <v>0</v>
          </cell>
          <cell r="BV7"/>
          <cell r="BW7">
            <v>0</v>
          </cell>
          <cell r="BX7">
            <v>0</v>
          </cell>
          <cell r="BY7"/>
          <cell r="BZ7"/>
          <cell r="CA7"/>
          <cell r="CB7">
            <v>0</v>
          </cell>
          <cell r="CC7"/>
          <cell r="CD7"/>
          <cell r="CE7"/>
          <cell r="CF7"/>
          <cell r="CG7"/>
          <cell r="CH7"/>
          <cell r="CI7"/>
          <cell r="CJ7"/>
          <cell r="CK7"/>
          <cell r="CL7"/>
          <cell r="CM7">
            <v>0</v>
          </cell>
          <cell r="CN7"/>
          <cell r="CO7"/>
          <cell r="CP7"/>
          <cell r="CQ7"/>
          <cell r="CR7"/>
          <cell r="CS7"/>
          <cell r="CT7"/>
          <cell r="CU7">
            <v>0</v>
          </cell>
          <cell r="CV7"/>
          <cell r="CW7"/>
          <cell r="CX7"/>
          <cell r="CY7"/>
          <cell r="CZ7"/>
          <cell r="DA7"/>
          <cell r="DB7"/>
          <cell r="DC7"/>
          <cell r="DD7"/>
          <cell r="DE7"/>
          <cell r="DF7">
            <v>0</v>
          </cell>
          <cell r="DG7"/>
          <cell r="DH7"/>
          <cell r="DI7"/>
          <cell r="DJ7"/>
          <cell r="DK7"/>
          <cell r="DL7"/>
          <cell r="DM7" t="str">
            <v>Brian Fitzpatrick</v>
          </cell>
          <cell r="DN7" t="str">
            <v>Perez</v>
          </cell>
          <cell r="DO7" t="str">
            <v>Barrett</v>
          </cell>
          <cell r="DP7">
            <v>1</v>
          </cell>
          <cell r="DQ7">
            <v>7</v>
          </cell>
          <cell r="DR7"/>
        </row>
        <row r="8">
          <cell r="C8">
            <v>273</v>
          </cell>
          <cell r="D8">
            <v>39</v>
          </cell>
          <cell r="E8">
            <v>256</v>
          </cell>
          <cell r="F8">
            <v>39</v>
          </cell>
          <cell r="G8"/>
          <cell r="H8" t="str">
            <v/>
          </cell>
          <cell r="I8" t="str">
            <v/>
          </cell>
          <cell r="J8" t="str">
            <v/>
          </cell>
          <cell r="K8" t="str">
            <v/>
          </cell>
          <cell r="L8">
            <v>0</v>
          </cell>
          <cell r="M8" t="str">
            <v>Perez</v>
          </cell>
          <cell r="N8" t="str">
            <v>Rehab treatment</v>
          </cell>
          <cell r="O8">
            <v>280721</v>
          </cell>
          <cell r="P8" t="str">
            <v>280721-PS01</v>
          </cell>
          <cell r="Q8">
            <v>2128</v>
          </cell>
          <cell r="R8"/>
          <cell r="S8"/>
          <cell r="T8">
            <v>43896</v>
          </cell>
          <cell r="U8">
            <v>44006</v>
          </cell>
          <cell r="V8">
            <v>0</v>
          </cell>
          <cell r="W8">
            <v>0</v>
          </cell>
          <cell r="X8"/>
          <cell r="Y8"/>
          <cell r="Z8"/>
          <cell r="AA8">
            <v>0</v>
          </cell>
          <cell r="AB8"/>
          <cell r="AC8"/>
          <cell r="AD8"/>
          <cell r="AE8"/>
          <cell r="AF8"/>
          <cell r="AG8">
            <v>0</v>
          </cell>
          <cell r="AH8"/>
          <cell r="AI8">
            <v>44348</v>
          </cell>
          <cell r="AJ8">
            <v>44896</v>
          </cell>
          <cell r="AK8"/>
          <cell r="AL8">
            <v>11670000</v>
          </cell>
          <cell r="AM8"/>
          <cell r="AN8"/>
          <cell r="AO8"/>
          <cell r="AP8"/>
          <cell r="AQ8"/>
          <cell r="AR8"/>
          <cell r="AS8">
            <v>0</v>
          </cell>
          <cell r="AT8">
            <v>0</v>
          </cell>
          <cell r="AU8">
            <v>11670000</v>
          </cell>
          <cell r="AV8">
            <v>0</v>
          </cell>
          <cell r="AW8"/>
          <cell r="AX8"/>
          <cell r="AY8">
            <v>0</v>
          </cell>
          <cell r="AZ8"/>
          <cell r="BA8"/>
          <cell r="BB8"/>
          <cell r="BC8"/>
          <cell r="BD8"/>
          <cell r="BE8"/>
          <cell r="BF8">
            <v>0</v>
          </cell>
          <cell r="BG8">
            <v>0</v>
          </cell>
          <cell r="BH8"/>
          <cell r="BI8">
            <v>0</v>
          </cell>
          <cell r="BJ8"/>
          <cell r="BK8">
            <v>0</v>
          </cell>
          <cell r="BL8"/>
          <cell r="BM8"/>
          <cell r="BN8"/>
          <cell r="BO8"/>
          <cell r="BP8"/>
          <cell r="BQ8"/>
          <cell r="BR8"/>
          <cell r="BS8" t="str">
            <v/>
          </cell>
          <cell r="BT8"/>
          <cell r="BU8">
            <v>0</v>
          </cell>
          <cell r="BV8"/>
          <cell r="BW8">
            <v>0</v>
          </cell>
          <cell r="BX8">
            <v>0</v>
          </cell>
          <cell r="BY8"/>
          <cell r="BZ8"/>
          <cell r="CA8"/>
          <cell r="CB8">
            <v>0</v>
          </cell>
          <cell r="CC8"/>
          <cell r="CD8"/>
          <cell r="CE8"/>
          <cell r="CF8"/>
          <cell r="CG8"/>
          <cell r="CH8"/>
          <cell r="CI8"/>
          <cell r="CJ8"/>
          <cell r="CK8"/>
          <cell r="CL8"/>
          <cell r="CM8">
            <v>0</v>
          </cell>
          <cell r="CN8"/>
          <cell r="CO8"/>
          <cell r="CP8"/>
          <cell r="CQ8"/>
          <cell r="CR8"/>
          <cell r="CS8"/>
          <cell r="CT8"/>
          <cell r="CU8">
            <v>0</v>
          </cell>
          <cell r="CV8"/>
          <cell r="CW8"/>
          <cell r="CX8"/>
          <cell r="CY8"/>
          <cell r="CZ8"/>
          <cell r="DA8"/>
          <cell r="DB8"/>
          <cell r="DC8"/>
          <cell r="DD8"/>
          <cell r="DE8"/>
          <cell r="DF8">
            <v>0</v>
          </cell>
          <cell r="DG8"/>
          <cell r="DH8"/>
          <cell r="DI8"/>
          <cell r="DJ8"/>
          <cell r="DK8"/>
          <cell r="DL8"/>
          <cell r="DM8" t="str">
            <v>Wesley Leksell</v>
          </cell>
          <cell r="DN8" t="str">
            <v>Perez</v>
          </cell>
          <cell r="DO8" t="str">
            <v>Barrett</v>
          </cell>
          <cell r="DP8" t="str">
            <v>3b</v>
          </cell>
          <cell r="DQ8">
            <v>3</v>
          </cell>
          <cell r="DR8"/>
        </row>
        <row r="9">
          <cell r="C9">
            <v>100</v>
          </cell>
          <cell r="D9">
            <v>60</v>
          </cell>
          <cell r="E9"/>
          <cell r="F9"/>
          <cell r="G9"/>
          <cell r="H9" t="str">
            <v/>
          </cell>
          <cell r="I9" t="str">
            <v/>
          </cell>
          <cell r="J9"/>
          <cell r="K9"/>
          <cell r="L9">
            <v>0</v>
          </cell>
          <cell r="M9" t="str">
            <v>Perez</v>
          </cell>
          <cell r="N9" t="str">
            <v>Rehab treatment</v>
          </cell>
          <cell r="O9">
            <v>280974</v>
          </cell>
          <cell r="P9" t="str">
            <v>280974-PS01</v>
          </cell>
          <cell r="Q9">
            <v>416</v>
          </cell>
          <cell r="R9"/>
          <cell r="S9"/>
          <cell r="T9"/>
          <cell r="U9"/>
          <cell r="V9"/>
          <cell r="W9"/>
          <cell r="X9"/>
          <cell r="Y9"/>
          <cell r="Z9"/>
          <cell r="AA9">
            <v>0</v>
          </cell>
          <cell r="AB9"/>
          <cell r="AC9"/>
          <cell r="AD9"/>
          <cell r="AE9"/>
          <cell r="AF9"/>
          <cell r="AG9"/>
          <cell r="AH9"/>
          <cell r="AI9"/>
          <cell r="AJ9"/>
          <cell r="AK9"/>
          <cell r="AL9">
            <v>960000</v>
          </cell>
          <cell r="AM9"/>
          <cell r="AN9"/>
          <cell r="AO9"/>
          <cell r="AP9"/>
          <cell r="AQ9"/>
          <cell r="AR9"/>
          <cell r="AS9">
            <v>0</v>
          </cell>
          <cell r="AT9">
            <v>0</v>
          </cell>
          <cell r="AU9">
            <v>960000</v>
          </cell>
          <cell r="AV9">
            <v>0</v>
          </cell>
          <cell r="AW9"/>
          <cell r="AX9"/>
          <cell r="AY9">
            <v>0</v>
          </cell>
          <cell r="AZ9"/>
          <cell r="BA9"/>
          <cell r="BB9"/>
          <cell r="BC9"/>
          <cell r="BD9"/>
          <cell r="BE9"/>
          <cell r="BF9">
            <v>0</v>
          </cell>
          <cell r="BG9">
            <v>0</v>
          </cell>
          <cell r="BH9"/>
          <cell r="BI9">
            <v>0</v>
          </cell>
          <cell r="BJ9"/>
          <cell r="BK9">
            <v>0</v>
          </cell>
          <cell r="BL9"/>
          <cell r="BM9"/>
          <cell r="BN9"/>
          <cell r="BO9"/>
          <cell r="BP9"/>
          <cell r="BQ9"/>
          <cell r="BR9"/>
          <cell r="BS9"/>
          <cell r="BT9"/>
          <cell r="BU9">
            <v>0</v>
          </cell>
          <cell r="BV9"/>
          <cell r="BW9">
            <v>0</v>
          </cell>
          <cell r="BX9">
            <v>0</v>
          </cell>
          <cell r="BY9"/>
          <cell r="BZ9"/>
          <cell r="CA9"/>
          <cell r="CB9">
            <v>0</v>
          </cell>
          <cell r="CC9"/>
          <cell r="CD9"/>
          <cell r="CE9"/>
          <cell r="CF9"/>
          <cell r="CG9"/>
          <cell r="CH9"/>
          <cell r="CI9"/>
          <cell r="CJ9"/>
          <cell r="CK9"/>
          <cell r="CL9"/>
          <cell r="CM9">
            <v>0</v>
          </cell>
          <cell r="CN9"/>
          <cell r="CO9"/>
          <cell r="CP9"/>
          <cell r="CQ9"/>
          <cell r="CR9"/>
          <cell r="CS9"/>
          <cell r="CT9"/>
          <cell r="CU9">
            <v>0</v>
          </cell>
          <cell r="CV9"/>
          <cell r="CW9"/>
          <cell r="CX9"/>
          <cell r="CY9"/>
          <cell r="CZ9"/>
          <cell r="DA9"/>
          <cell r="DB9"/>
          <cell r="DC9"/>
          <cell r="DD9"/>
          <cell r="DE9"/>
          <cell r="DF9"/>
          <cell r="DG9"/>
          <cell r="DH9"/>
          <cell r="DI9"/>
          <cell r="DJ9"/>
          <cell r="DK9"/>
          <cell r="DL9"/>
          <cell r="DM9"/>
          <cell r="DN9" t="str">
            <v>Perez</v>
          </cell>
          <cell r="DO9"/>
          <cell r="DP9">
            <v>2</v>
          </cell>
          <cell r="DQ9"/>
          <cell r="DR9"/>
        </row>
        <row r="10">
          <cell r="C10">
            <v>21</v>
          </cell>
          <cell r="D10">
            <v>78</v>
          </cell>
          <cell r="E10">
            <v>17.2</v>
          </cell>
          <cell r="F10">
            <v>78</v>
          </cell>
          <cell r="G10"/>
          <cell r="H10" t="str">
            <v/>
          </cell>
          <cell r="I10" t="str">
            <v>Yes</v>
          </cell>
          <cell r="J10" t="str">
            <v/>
          </cell>
          <cell r="K10" t="str">
            <v/>
          </cell>
          <cell r="L10">
            <v>0</v>
          </cell>
          <cell r="M10" t="str">
            <v>Brooksbank</v>
          </cell>
          <cell r="N10" t="str">
            <v>Adv trmt – phos, rehab treatment</v>
          </cell>
          <cell r="O10">
            <v>280817</v>
          </cell>
          <cell r="P10" t="str">
            <v>280817-PS01b</v>
          </cell>
          <cell r="Q10">
            <v>18492</v>
          </cell>
          <cell r="R10"/>
          <cell r="S10" t="str">
            <v>could apply</v>
          </cell>
          <cell r="T10">
            <v>44616</v>
          </cell>
          <cell r="U10">
            <v>44774</v>
          </cell>
          <cell r="V10"/>
          <cell r="W10"/>
          <cell r="X10">
            <v>45449</v>
          </cell>
          <cell r="Y10">
            <v>80000000</v>
          </cell>
          <cell r="Z10"/>
          <cell r="AA10">
            <v>72000000</v>
          </cell>
          <cell r="AB10" t="str">
            <v>Part B</v>
          </cell>
          <cell r="AC10"/>
          <cell r="AD10">
            <v>45077</v>
          </cell>
          <cell r="AE10">
            <v>74825000</v>
          </cell>
          <cell r="AF10"/>
          <cell r="AG10">
            <v>74825000</v>
          </cell>
          <cell r="AH10" t="str">
            <v>2025 project</v>
          </cell>
          <cell r="AI10">
            <v>45870</v>
          </cell>
          <cell r="AJ10">
            <v>46966</v>
          </cell>
          <cell r="AK10"/>
          <cell r="AL10">
            <v>80000000</v>
          </cell>
          <cell r="AM10"/>
          <cell r="AN10"/>
          <cell r="AO10"/>
          <cell r="AP10"/>
          <cell r="AQ10"/>
          <cell r="AR10"/>
          <cell r="AS10">
            <v>0</v>
          </cell>
          <cell r="AT10">
            <v>0</v>
          </cell>
          <cell r="AU10">
            <v>80000000</v>
          </cell>
          <cell r="AV10">
            <v>79000000</v>
          </cell>
          <cell r="AW10"/>
          <cell r="AX10"/>
          <cell r="AY10">
            <v>79000000</v>
          </cell>
          <cell r="AZ10"/>
          <cell r="BA10"/>
          <cell r="BB10"/>
          <cell r="BC10"/>
          <cell r="BD10"/>
          <cell r="BE10"/>
          <cell r="BF10">
            <v>0</v>
          </cell>
          <cell r="BG10">
            <v>0</v>
          </cell>
          <cell r="BH10"/>
          <cell r="BI10">
            <v>0</v>
          </cell>
          <cell r="BJ10"/>
          <cell r="BK10">
            <v>0</v>
          </cell>
          <cell r="BL10">
            <v>45504</v>
          </cell>
          <cell r="BM10">
            <v>41176471</v>
          </cell>
          <cell r="BN10">
            <v>0.51500000000000001</v>
          </cell>
          <cell r="BO10" t="str">
            <v>FY25 new</v>
          </cell>
          <cell r="BP10"/>
          <cell r="BQ10"/>
          <cell r="BR10"/>
          <cell r="BS10" t="str">
            <v/>
          </cell>
          <cell r="BT10"/>
          <cell r="BU10">
            <v>80000000</v>
          </cell>
          <cell r="BV10"/>
          <cell r="BW10">
            <v>41200000</v>
          </cell>
          <cell r="BX10">
            <v>7000000</v>
          </cell>
          <cell r="BY10"/>
          <cell r="BZ10"/>
          <cell r="CA10"/>
          <cell r="CB10">
            <v>5000000</v>
          </cell>
          <cell r="CC10"/>
          <cell r="CD10"/>
          <cell r="CE10"/>
          <cell r="CF10"/>
          <cell r="CG10"/>
          <cell r="CH10"/>
          <cell r="CI10"/>
          <cell r="CJ10"/>
          <cell r="CK10"/>
          <cell r="CL10"/>
          <cell r="CM10">
            <v>0</v>
          </cell>
          <cell r="CN10"/>
          <cell r="CO10"/>
          <cell r="CP10"/>
          <cell r="CQ10"/>
          <cell r="CR10"/>
          <cell r="CS10"/>
          <cell r="CT10"/>
          <cell r="CU10">
            <v>0</v>
          </cell>
          <cell r="CV10"/>
          <cell r="CW10"/>
          <cell r="CX10"/>
          <cell r="CY10"/>
          <cell r="CZ10"/>
          <cell r="DA10"/>
          <cell r="DB10"/>
          <cell r="DC10"/>
          <cell r="DD10"/>
          <cell r="DE10"/>
          <cell r="DF10">
            <v>0</v>
          </cell>
          <cell r="DG10"/>
          <cell r="DH10"/>
          <cell r="DI10">
            <v>1000000</v>
          </cell>
          <cell r="DJ10" t="str">
            <v>24 fed earmark</v>
          </cell>
          <cell r="DK10"/>
          <cell r="DL10" t="str">
            <v>24 fed earmark</v>
          </cell>
          <cell r="DM10" t="str">
            <v>Corey Hower</v>
          </cell>
          <cell r="DN10" t="str">
            <v>Brooksbank</v>
          </cell>
          <cell r="DO10" t="str">
            <v>Gallentine</v>
          </cell>
          <cell r="DP10">
            <v>10</v>
          </cell>
          <cell r="DQ10">
            <v>7</v>
          </cell>
          <cell r="DR10"/>
        </row>
        <row r="11">
          <cell r="C11">
            <v>99</v>
          </cell>
          <cell r="D11">
            <v>61</v>
          </cell>
          <cell r="E11">
            <v>95</v>
          </cell>
          <cell r="F11">
            <v>61</v>
          </cell>
          <cell r="G11"/>
          <cell r="H11" t="str">
            <v/>
          </cell>
          <cell r="I11" t="str">
            <v/>
          </cell>
          <cell r="J11" t="str">
            <v/>
          </cell>
          <cell r="K11" t="str">
            <v/>
          </cell>
          <cell r="L11">
            <v>0</v>
          </cell>
          <cell r="M11" t="str">
            <v>Brooksbank</v>
          </cell>
          <cell r="N11" t="str">
            <v>Rehab collection citywide</v>
          </cell>
          <cell r="O11">
            <v>280920</v>
          </cell>
          <cell r="P11" t="str">
            <v>280920-PS01</v>
          </cell>
          <cell r="Q11">
            <v>639</v>
          </cell>
          <cell r="R11"/>
          <cell r="S11"/>
          <cell r="T11">
            <v>0</v>
          </cell>
          <cell r="U11">
            <v>0</v>
          </cell>
          <cell r="V11">
            <v>0</v>
          </cell>
          <cell r="W11">
            <v>0</v>
          </cell>
          <cell r="X11"/>
          <cell r="Y11"/>
          <cell r="Z11"/>
          <cell r="AA11">
            <v>0</v>
          </cell>
          <cell r="AB11"/>
          <cell r="AC11"/>
          <cell r="AD11"/>
          <cell r="AE11"/>
          <cell r="AF11"/>
          <cell r="AG11">
            <v>0</v>
          </cell>
          <cell r="AH11"/>
          <cell r="AI11"/>
          <cell r="AJ11"/>
          <cell r="AK11"/>
          <cell r="AL11">
            <v>9170000</v>
          </cell>
          <cell r="AM11"/>
          <cell r="AN11"/>
          <cell r="AO11"/>
          <cell r="AP11"/>
          <cell r="AQ11"/>
          <cell r="AR11"/>
          <cell r="AS11">
            <v>0</v>
          </cell>
          <cell r="AT11">
            <v>0</v>
          </cell>
          <cell r="AU11">
            <v>9170000</v>
          </cell>
          <cell r="AV11">
            <v>0</v>
          </cell>
          <cell r="AW11"/>
          <cell r="AX11"/>
          <cell r="AY11">
            <v>0</v>
          </cell>
          <cell r="AZ11"/>
          <cell r="BA11"/>
          <cell r="BB11"/>
          <cell r="BC11"/>
          <cell r="BD11"/>
          <cell r="BE11"/>
          <cell r="BF11">
            <v>0</v>
          </cell>
          <cell r="BG11">
            <v>0</v>
          </cell>
          <cell r="BH11"/>
          <cell r="BI11">
            <v>0</v>
          </cell>
          <cell r="BJ11"/>
          <cell r="BK11">
            <v>0</v>
          </cell>
          <cell r="BL11"/>
          <cell r="BM11"/>
          <cell r="BN11"/>
          <cell r="BO11"/>
          <cell r="BP11"/>
          <cell r="BQ11"/>
          <cell r="BR11"/>
          <cell r="BS11"/>
          <cell r="BT11"/>
          <cell r="BU11">
            <v>0</v>
          </cell>
          <cell r="BV11"/>
          <cell r="BW11">
            <v>0</v>
          </cell>
          <cell r="BX11">
            <v>0</v>
          </cell>
          <cell r="BY11"/>
          <cell r="BZ11"/>
          <cell r="CA11"/>
          <cell r="CB11">
            <v>0</v>
          </cell>
          <cell r="CC11"/>
          <cell r="CD11"/>
          <cell r="CE11"/>
          <cell r="CF11"/>
          <cell r="CG11"/>
          <cell r="CH11"/>
          <cell r="CI11"/>
          <cell r="CJ11"/>
          <cell r="CK11"/>
          <cell r="CL11"/>
          <cell r="CM11">
            <v>0</v>
          </cell>
          <cell r="CN11"/>
          <cell r="CO11"/>
          <cell r="CP11"/>
          <cell r="CQ11"/>
          <cell r="CR11"/>
          <cell r="CS11"/>
          <cell r="CT11"/>
          <cell r="CU11">
            <v>0</v>
          </cell>
          <cell r="CV11"/>
          <cell r="CW11"/>
          <cell r="CX11"/>
          <cell r="CY11"/>
          <cell r="CZ11"/>
          <cell r="DA11"/>
          <cell r="DB11"/>
          <cell r="DC11"/>
          <cell r="DD11"/>
          <cell r="DE11"/>
          <cell r="DF11">
            <v>0</v>
          </cell>
          <cell r="DG11"/>
          <cell r="DH11"/>
          <cell r="DI11"/>
          <cell r="DJ11"/>
          <cell r="DK11"/>
          <cell r="DL11"/>
          <cell r="DM11" t="str">
            <v>Pam Rodewald</v>
          </cell>
          <cell r="DN11" t="str">
            <v>Brooksbank</v>
          </cell>
          <cell r="DO11" t="str">
            <v>Gallentine</v>
          </cell>
          <cell r="DP11">
            <v>10</v>
          </cell>
          <cell r="DQ11">
            <v>7</v>
          </cell>
          <cell r="DR11"/>
        </row>
        <row r="12">
          <cell r="C12">
            <v>30</v>
          </cell>
          <cell r="D12">
            <v>73</v>
          </cell>
          <cell r="E12">
            <v>29</v>
          </cell>
          <cell r="F12">
            <v>73</v>
          </cell>
          <cell r="G12"/>
          <cell r="H12" t="str">
            <v/>
          </cell>
          <cell r="I12" t="str">
            <v>Yes</v>
          </cell>
          <cell r="J12" t="str">
            <v/>
          </cell>
          <cell r="K12" t="str">
            <v/>
          </cell>
          <cell r="L12">
            <v>0</v>
          </cell>
          <cell r="M12" t="str">
            <v>Bradshaw</v>
          </cell>
          <cell r="N12" t="str">
            <v>Adv trmt – phos, expand treatment</v>
          </cell>
          <cell r="O12">
            <v>280821</v>
          </cell>
          <cell r="P12" t="str">
            <v>280821-PS01</v>
          </cell>
          <cell r="Q12">
            <v>26000</v>
          </cell>
          <cell r="R12"/>
          <cell r="S12"/>
          <cell r="T12">
            <v>44985</v>
          </cell>
          <cell r="U12">
            <v>45182</v>
          </cell>
          <cell r="V12">
            <v>0</v>
          </cell>
          <cell r="W12">
            <v>0</v>
          </cell>
          <cell r="X12">
            <v>45418</v>
          </cell>
          <cell r="Y12">
            <v>77594238</v>
          </cell>
          <cell r="Z12">
            <v>4000000</v>
          </cell>
          <cell r="AA12">
            <v>70594238</v>
          </cell>
          <cell r="AB12" t="str">
            <v>Part B</v>
          </cell>
          <cell r="AC12"/>
          <cell r="AD12">
            <v>45023</v>
          </cell>
          <cell r="AE12">
            <v>67400000</v>
          </cell>
          <cell r="AF12"/>
          <cell r="AG12">
            <v>67400000</v>
          </cell>
          <cell r="AH12" t="str">
            <v>2025 project</v>
          </cell>
          <cell r="AI12">
            <v>45809</v>
          </cell>
          <cell r="AJ12">
            <v>46722</v>
          </cell>
          <cell r="AK12"/>
          <cell r="AL12">
            <v>77594238</v>
          </cell>
          <cell r="AM12"/>
          <cell r="AN12"/>
          <cell r="AO12"/>
          <cell r="AP12"/>
          <cell r="AQ12"/>
          <cell r="AR12"/>
          <cell r="AS12">
            <v>4000000</v>
          </cell>
          <cell r="AT12">
            <v>1000000</v>
          </cell>
          <cell r="AU12">
            <v>77594238</v>
          </cell>
          <cell r="AV12">
            <v>40000000</v>
          </cell>
          <cell r="AW12"/>
          <cell r="AX12"/>
          <cell r="AY12">
            <v>40000000</v>
          </cell>
          <cell r="AZ12"/>
          <cell r="BA12"/>
          <cell r="BB12"/>
          <cell r="BC12"/>
          <cell r="BD12"/>
          <cell r="BE12"/>
          <cell r="BF12" t="str">
            <v>FY23 Survey</v>
          </cell>
          <cell r="BG12">
            <v>0</v>
          </cell>
          <cell r="BH12"/>
          <cell r="BI12">
            <v>0</v>
          </cell>
          <cell r="BJ12"/>
          <cell r="BK12">
            <v>0</v>
          </cell>
          <cell r="BL12">
            <v>45503</v>
          </cell>
          <cell r="BM12">
            <v>57439014</v>
          </cell>
          <cell r="BN12">
            <v>0.74</v>
          </cell>
          <cell r="BO12" t="str">
            <v>FY25 new</v>
          </cell>
          <cell r="BP12"/>
          <cell r="BQ12"/>
          <cell r="BR12"/>
          <cell r="BS12" t="str">
            <v/>
          </cell>
          <cell r="BT12"/>
          <cell r="BU12">
            <v>77594238</v>
          </cell>
          <cell r="BV12"/>
          <cell r="BW12">
            <v>57419736.119999997</v>
          </cell>
          <cell r="BX12">
            <v>7000000</v>
          </cell>
          <cell r="BY12"/>
          <cell r="BZ12"/>
          <cell r="CA12"/>
          <cell r="CB12">
            <v>5000000</v>
          </cell>
          <cell r="CC12"/>
          <cell r="CD12"/>
          <cell r="CE12"/>
          <cell r="CF12"/>
          <cell r="CG12"/>
          <cell r="CH12"/>
          <cell r="CI12"/>
          <cell r="CJ12"/>
          <cell r="CK12"/>
          <cell r="CL12"/>
          <cell r="CM12">
            <v>0</v>
          </cell>
          <cell r="CN12"/>
          <cell r="CO12"/>
          <cell r="CP12"/>
          <cell r="CQ12"/>
          <cell r="CR12"/>
          <cell r="CS12"/>
          <cell r="CT12"/>
          <cell r="CU12">
            <v>0</v>
          </cell>
          <cell r="CV12"/>
          <cell r="CW12"/>
          <cell r="CX12"/>
          <cell r="CY12"/>
          <cell r="CZ12"/>
          <cell r="DA12"/>
          <cell r="DB12"/>
          <cell r="DC12"/>
          <cell r="DD12"/>
          <cell r="DE12"/>
          <cell r="DF12">
            <v>0</v>
          </cell>
          <cell r="DG12"/>
          <cell r="DH12"/>
          <cell r="DI12"/>
          <cell r="DJ12"/>
          <cell r="DK12"/>
          <cell r="DL12"/>
          <cell r="DM12" t="str">
            <v>Vinod Sathyaseelan</v>
          </cell>
          <cell r="DN12" t="str">
            <v>Bradshaw</v>
          </cell>
          <cell r="DO12" t="str">
            <v>Lafontaine</v>
          </cell>
          <cell r="DP12">
            <v>4</v>
          </cell>
          <cell r="DQ12">
            <v>2</v>
          </cell>
          <cell r="DR12"/>
        </row>
        <row r="13">
          <cell r="C13">
            <v>26</v>
          </cell>
          <cell r="D13">
            <v>75</v>
          </cell>
          <cell r="E13">
            <v>23</v>
          </cell>
          <cell r="F13">
            <v>75</v>
          </cell>
          <cell r="G13"/>
          <cell r="H13" t="str">
            <v/>
          </cell>
          <cell r="I13" t="str">
            <v/>
          </cell>
          <cell r="J13" t="str">
            <v/>
          </cell>
          <cell r="K13" t="str">
            <v/>
          </cell>
          <cell r="L13" t="str">
            <v>PER Submitted</v>
          </cell>
          <cell r="M13" t="str">
            <v>Berrens</v>
          </cell>
          <cell r="N13" t="str">
            <v>Rehab collection and treatment</v>
          </cell>
          <cell r="O13">
            <v>280855</v>
          </cell>
          <cell r="P13" t="str">
            <v>280855-PS01</v>
          </cell>
          <cell r="Q13">
            <v>116</v>
          </cell>
          <cell r="R13"/>
          <cell r="S13"/>
          <cell r="T13">
            <v>0</v>
          </cell>
          <cell r="U13">
            <v>0</v>
          </cell>
          <cell r="V13">
            <v>0</v>
          </cell>
          <cell r="W13">
            <v>0</v>
          </cell>
          <cell r="X13"/>
          <cell r="Y13"/>
          <cell r="Z13"/>
          <cell r="AA13">
            <v>0</v>
          </cell>
          <cell r="AB13"/>
          <cell r="AC13"/>
          <cell r="AD13"/>
          <cell r="AE13"/>
          <cell r="AF13"/>
          <cell r="AG13">
            <v>0</v>
          </cell>
          <cell r="AH13"/>
          <cell r="AI13"/>
          <cell r="AJ13"/>
          <cell r="AK13"/>
          <cell r="AL13">
            <v>6842000</v>
          </cell>
          <cell r="AM13"/>
          <cell r="AN13"/>
          <cell r="AO13"/>
          <cell r="AP13"/>
          <cell r="AQ13"/>
          <cell r="AR13"/>
          <cell r="AS13">
            <v>0</v>
          </cell>
          <cell r="AT13">
            <v>0</v>
          </cell>
          <cell r="AU13">
            <v>6842000</v>
          </cell>
          <cell r="AV13">
            <v>0</v>
          </cell>
          <cell r="AW13"/>
          <cell r="AX13"/>
          <cell r="AY13">
            <v>0</v>
          </cell>
          <cell r="AZ13"/>
          <cell r="BA13"/>
          <cell r="BB13"/>
          <cell r="BC13"/>
          <cell r="BD13"/>
          <cell r="BE13"/>
          <cell r="BF13">
            <v>0</v>
          </cell>
          <cell r="BG13">
            <v>0</v>
          </cell>
          <cell r="BH13"/>
          <cell r="BI13">
            <v>0</v>
          </cell>
          <cell r="BJ13"/>
          <cell r="BK13"/>
          <cell r="BL13"/>
          <cell r="BM13"/>
          <cell r="BN13"/>
          <cell r="BO13"/>
          <cell r="BP13"/>
          <cell r="BQ13"/>
          <cell r="BR13"/>
          <cell r="BS13" t="str">
            <v/>
          </cell>
          <cell r="BT13"/>
          <cell r="BU13">
            <v>0</v>
          </cell>
          <cell r="BV13"/>
          <cell r="BW13">
            <v>0</v>
          </cell>
          <cell r="BX13">
            <v>0</v>
          </cell>
          <cell r="BY13"/>
          <cell r="BZ13"/>
          <cell r="CA13"/>
          <cell r="CB13">
            <v>0</v>
          </cell>
          <cell r="CC13"/>
          <cell r="CD13"/>
          <cell r="CE13"/>
          <cell r="CF13"/>
          <cell r="CG13"/>
          <cell r="CH13"/>
          <cell r="CI13"/>
          <cell r="CJ13"/>
          <cell r="CK13"/>
          <cell r="CL13"/>
          <cell r="CM13">
            <v>0</v>
          </cell>
          <cell r="CN13"/>
          <cell r="CO13"/>
          <cell r="CP13"/>
          <cell r="CQ13"/>
          <cell r="CR13"/>
          <cell r="CS13"/>
          <cell r="CT13"/>
          <cell r="CU13">
            <v>0</v>
          </cell>
          <cell r="CV13" t="str">
            <v>PER Submitted</v>
          </cell>
          <cell r="CW13"/>
          <cell r="CX13">
            <v>45473</v>
          </cell>
          <cell r="CY13"/>
          <cell r="CZ13"/>
          <cell r="DA13">
            <v>66</v>
          </cell>
          <cell r="DB13"/>
          <cell r="DC13">
            <v>4298000</v>
          </cell>
          <cell r="DD13">
            <v>892000</v>
          </cell>
          <cell r="DE13">
            <v>2544000</v>
          </cell>
          <cell r="DF13">
            <v>3436000</v>
          </cell>
          <cell r="DG13"/>
          <cell r="DH13"/>
          <cell r="DI13">
            <v>1750000</v>
          </cell>
          <cell r="DJ13" t="str">
            <v>24 fed earmark</v>
          </cell>
          <cell r="DK13"/>
          <cell r="DL13" t="str">
            <v>24 fed earmark</v>
          </cell>
          <cell r="DM13" t="str">
            <v>Pam Rodewald</v>
          </cell>
          <cell r="DN13" t="str">
            <v>Berrens</v>
          </cell>
          <cell r="DO13" t="str">
            <v>Lafontaine</v>
          </cell>
          <cell r="DP13">
            <v>8</v>
          </cell>
          <cell r="DQ13">
            <v>5</v>
          </cell>
          <cell r="DR13"/>
        </row>
        <row r="14">
          <cell r="C14">
            <v>260</v>
          </cell>
          <cell r="D14">
            <v>41</v>
          </cell>
          <cell r="E14">
            <v>244</v>
          </cell>
          <cell r="F14">
            <v>41</v>
          </cell>
          <cell r="G14"/>
          <cell r="H14" t="str">
            <v/>
          </cell>
          <cell r="I14" t="str">
            <v/>
          </cell>
          <cell r="J14" t="str">
            <v/>
          </cell>
          <cell r="K14" t="str">
            <v/>
          </cell>
          <cell r="L14">
            <v>0</v>
          </cell>
          <cell r="M14" t="str">
            <v>Brooksbank</v>
          </cell>
          <cell r="N14" t="str">
            <v>Rehab collection and treatment</v>
          </cell>
          <cell r="O14">
            <v>280846</v>
          </cell>
          <cell r="P14" t="str">
            <v>280846-PS01</v>
          </cell>
          <cell r="Q14">
            <v>480</v>
          </cell>
          <cell r="R14"/>
          <cell r="S14" t="str">
            <v>could apply</v>
          </cell>
          <cell r="T14">
            <v>44624</v>
          </cell>
          <cell r="U14">
            <v>0</v>
          </cell>
          <cell r="V14">
            <v>0</v>
          </cell>
          <cell r="W14">
            <v>0</v>
          </cell>
          <cell r="X14"/>
          <cell r="Y14"/>
          <cell r="Z14"/>
          <cell r="AA14">
            <v>0</v>
          </cell>
          <cell r="AB14"/>
          <cell r="AC14"/>
          <cell r="AD14"/>
          <cell r="AE14"/>
          <cell r="AF14"/>
          <cell r="AG14">
            <v>0</v>
          </cell>
          <cell r="AH14"/>
          <cell r="AI14"/>
          <cell r="AJ14"/>
          <cell r="AK14"/>
          <cell r="AL14">
            <v>4900000</v>
          </cell>
          <cell r="AM14"/>
          <cell r="AN14"/>
          <cell r="AO14"/>
          <cell r="AP14"/>
          <cell r="AQ14"/>
          <cell r="AR14"/>
          <cell r="AS14">
            <v>0</v>
          </cell>
          <cell r="AT14">
            <v>0</v>
          </cell>
          <cell r="AU14">
            <v>4900000</v>
          </cell>
          <cell r="AV14">
            <v>0</v>
          </cell>
          <cell r="AW14"/>
          <cell r="AX14"/>
          <cell r="AY14">
            <v>0</v>
          </cell>
          <cell r="AZ14"/>
          <cell r="BA14"/>
          <cell r="BB14"/>
          <cell r="BC14"/>
          <cell r="BD14"/>
          <cell r="BE14"/>
          <cell r="BF14">
            <v>0</v>
          </cell>
          <cell r="BG14">
            <v>0</v>
          </cell>
          <cell r="BH14"/>
          <cell r="BI14">
            <v>0</v>
          </cell>
          <cell r="BJ14"/>
          <cell r="BK14">
            <v>0</v>
          </cell>
          <cell r="BL14"/>
          <cell r="BM14"/>
          <cell r="BN14"/>
          <cell r="BO14"/>
          <cell r="BP14"/>
          <cell r="BQ14"/>
          <cell r="BR14"/>
          <cell r="BS14" t="str">
            <v/>
          </cell>
          <cell r="BT14"/>
          <cell r="BU14">
            <v>0</v>
          </cell>
          <cell r="BV14"/>
          <cell r="BW14">
            <v>0</v>
          </cell>
          <cell r="BX14">
            <v>0</v>
          </cell>
          <cell r="BY14"/>
          <cell r="BZ14"/>
          <cell r="CA14"/>
          <cell r="CB14">
            <v>0</v>
          </cell>
          <cell r="CC14"/>
          <cell r="CD14"/>
          <cell r="CE14"/>
          <cell r="CF14"/>
          <cell r="CG14"/>
          <cell r="CH14"/>
          <cell r="CI14"/>
          <cell r="CJ14"/>
          <cell r="CK14"/>
          <cell r="CL14"/>
          <cell r="CM14">
            <v>0</v>
          </cell>
          <cell r="CN14"/>
          <cell r="CO14"/>
          <cell r="CP14"/>
          <cell r="CQ14"/>
          <cell r="CR14"/>
          <cell r="CS14"/>
          <cell r="CT14"/>
          <cell r="CU14">
            <v>0</v>
          </cell>
          <cell r="CV14"/>
          <cell r="CW14"/>
          <cell r="CX14"/>
          <cell r="CY14"/>
          <cell r="CZ14"/>
          <cell r="DA14"/>
          <cell r="DB14"/>
          <cell r="DC14"/>
          <cell r="DD14"/>
          <cell r="DE14"/>
          <cell r="DF14">
            <v>0</v>
          </cell>
          <cell r="DG14"/>
          <cell r="DH14"/>
          <cell r="DI14"/>
          <cell r="DJ14"/>
          <cell r="DK14"/>
          <cell r="DL14"/>
          <cell r="DM14" t="str">
            <v>Corey Hower</v>
          </cell>
          <cell r="DN14" t="str">
            <v>Brooksbank</v>
          </cell>
          <cell r="DO14" t="str">
            <v>Gallentine</v>
          </cell>
          <cell r="DP14">
            <v>10</v>
          </cell>
          <cell r="DQ14">
            <v>7</v>
          </cell>
          <cell r="DR14"/>
        </row>
        <row r="15">
          <cell r="C15">
            <v>147</v>
          </cell>
          <cell r="D15">
            <v>55</v>
          </cell>
          <cell r="E15">
            <v>136</v>
          </cell>
          <cell r="F15">
            <v>55</v>
          </cell>
          <cell r="G15">
            <v>2022</v>
          </cell>
          <cell r="H15" t="str">
            <v>Yes</v>
          </cell>
          <cell r="I15" t="str">
            <v/>
          </cell>
          <cell r="J15" t="str">
            <v>Yes</v>
          </cell>
          <cell r="K15" t="str">
            <v/>
          </cell>
          <cell r="L15">
            <v>0</v>
          </cell>
          <cell r="M15" t="str">
            <v>Barrett</v>
          </cell>
          <cell r="N15" t="str">
            <v>Adv trmt - phos, rehab treatment</v>
          </cell>
          <cell r="O15">
            <v>280658</v>
          </cell>
          <cell r="P15" t="str">
            <v>280658-PS01</v>
          </cell>
          <cell r="Q15">
            <v>7566</v>
          </cell>
          <cell r="R15"/>
          <cell r="S15" t="str">
            <v>Exempt</v>
          </cell>
          <cell r="T15">
            <v>43525</v>
          </cell>
          <cell r="U15">
            <v>43714</v>
          </cell>
          <cell r="V15">
            <v>44285</v>
          </cell>
          <cell r="W15">
            <v>44462</v>
          </cell>
          <cell r="X15" t="str">
            <v>certified</v>
          </cell>
          <cell r="Y15">
            <v>12490000</v>
          </cell>
          <cell r="Z15"/>
          <cell r="AA15">
            <v>5490000</v>
          </cell>
          <cell r="AB15" t="str">
            <v>22 Carryover</v>
          </cell>
          <cell r="AC15"/>
          <cell r="AD15" t="str">
            <v>certified</v>
          </cell>
          <cell r="AE15">
            <v>12490000</v>
          </cell>
          <cell r="AF15"/>
          <cell r="AG15">
            <v>5490000</v>
          </cell>
          <cell r="AH15" t="str">
            <v>22 Carryover</v>
          </cell>
          <cell r="AI15">
            <v>44743</v>
          </cell>
          <cell r="AJ15">
            <v>45170</v>
          </cell>
          <cell r="AK15"/>
          <cell r="AL15">
            <v>12490000</v>
          </cell>
          <cell r="AM15">
            <v>44326</v>
          </cell>
          <cell r="AN15">
            <v>44533</v>
          </cell>
          <cell r="AO15">
            <v>0.97199999999999998</v>
          </cell>
          <cell r="AP15">
            <v>12490000</v>
          </cell>
          <cell r="AQ15">
            <v>2022</v>
          </cell>
          <cell r="AR15"/>
          <cell r="AS15">
            <v>0</v>
          </cell>
          <cell r="AT15">
            <v>0</v>
          </cell>
          <cell r="AU15">
            <v>12490000</v>
          </cell>
          <cell r="AV15">
            <v>5490000</v>
          </cell>
          <cell r="AW15"/>
          <cell r="AX15"/>
          <cell r="AY15">
            <v>5490000</v>
          </cell>
          <cell r="AZ15"/>
          <cell r="BA15"/>
          <cell r="BB15"/>
          <cell r="BC15"/>
          <cell r="BD15"/>
          <cell r="BE15">
            <v>45308</v>
          </cell>
          <cell r="BF15" t="str">
            <v>FY21 survey</v>
          </cell>
          <cell r="BG15">
            <v>0</v>
          </cell>
          <cell r="BH15"/>
          <cell r="BI15">
            <v>0</v>
          </cell>
          <cell r="BJ15"/>
          <cell r="BK15">
            <v>0</v>
          </cell>
          <cell r="BL15">
            <v>44398</v>
          </cell>
          <cell r="BM15">
            <v>13992150</v>
          </cell>
          <cell r="BN15">
            <v>0.99299999999999999</v>
          </cell>
          <cell r="BO15" t="str">
            <v>22 Carryover</v>
          </cell>
          <cell r="BP15">
            <v>44715</v>
          </cell>
          <cell r="BQ15">
            <v>11275000</v>
          </cell>
          <cell r="BR15">
            <v>10974950</v>
          </cell>
          <cell r="BS15">
            <v>0.97338802660753876</v>
          </cell>
          <cell r="BT15">
            <v>12490000</v>
          </cell>
          <cell r="BU15">
            <v>12490000</v>
          </cell>
          <cell r="BV15"/>
          <cell r="BW15">
            <v>12157616.452328159</v>
          </cell>
          <cell r="BX15">
            <v>7000000</v>
          </cell>
          <cell r="BY15">
            <v>7000000</v>
          </cell>
          <cell r="BZ15"/>
          <cell r="CA15"/>
          <cell r="CB15">
            <v>2726093.161862528</v>
          </cell>
          <cell r="CC15"/>
          <cell r="CD15"/>
          <cell r="CE15"/>
          <cell r="CF15"/>
          <cell r="CG15"/>
          <cell r="CH15"/>
          <cell r="CI15"/>
          <cell r="CJ15"/>
          <cell r="CK15"/>
          <cell r="CL15"/>
          <cell r="CM15">
            <v>0</v>
          </cell>
          <cell r="CN15"/>
          <cell r="CO15"/>
          <cell r="CP15"/>
          <cell r="CQ15"/>
          <cell r="CR15"/>
          <cell r="CS15"/>
          <cell r="CT15"/>
          <cell r="CU15">
            <v>12157616.452328159</v>
          </cell>
          <cell r="CV15"/>
          <cell r="CW15"/>
          <cell r="CX15"/>
          <cell r="CY15"/>
          <cell r="CZ15"/>
          <cell r="DA15"/>
          <cell r="DB15"/>
          <cell r="DC15"/>
          <cell r="DD15"/>
          <cell r="DE15"/>
          <cell r="DF15">
            <v>0</v>
          </cell>
          <cell r="DG15"/>
          <cell r="DH15"/>
          <cell r="DI15"/>
          <cell r="DJ15"/>
          <cell r="DK15"/>
          <cell r="DL15"/>
          <cell r="DM15" t="str">
            <v>Julie Henderson</v>
          </cell>
          <cell r="DN15" t="str">
            <v>Barrett</v>
          </cell>
          <cell r="DO15" t="str">
            <v>Barrett</v>
          </cell>
          <cell r="DP15" t="str">
            <v>7W</v>
          </cell>
          <cell r="DQ15">
            <v>4</v>
          </cell>
          <cell r="DR15"/>
        </row>
        <row r="16">
          <cell r="C16">
            <v>209</v>
          </cell>
          <cell r="D16">
            <v>47</v>
          </cell>
          <cell r="E16">
            <v>198</v>
          </cell>
          <cell r="F16">
            <v>47</v>
          </cell>
          <cell r="G16"/>
          <cell r="H16" t="str">
            <v/>
          </cell>
          <cell r="I16" t="str">
            <v/>
          </cell>
          <cell r="J16" t="str">
            <v/>
          </cell>
          <cell r="K16" t="str">
            <v/>
          </cell>
          <cell r="L16">
            <v>0</v>
          </cell>
          <cell r="M16" t="str">
            <v>Montoya</v>
          </cell>
          <cell r="N16" t="str">
            <v>Whitney Pond expansion</v>
          </cell>
          <cell r="O16">
            <v>280860</v>
          </cell>
          <cell r="P16" t="str">
            <v>280860-PS01</v>
          </cell>
          <cell r="Q16">
            <v>56000</v>
          </cell>
          <cell r="R16"/>
          <cell r="S16"/>
          <cell r="T16">
            <v>0</v>
          </cell>
          <cell r="U16">
            <v>0</v>
          </cell>
          <cell r="V16">
            <v>45380</v>
          </cell>
          <cell r="W16">
            <v>0</v>
          </cell>
          <cell r="X16"/>
          <cell r="Y16"/>
          <cell r="Z16"/>
          <cell r="AA16">
            <v>0</v>
          </cell>
          <cell r="AB16"/>
          <cell r="AC16"/>
          <cell r="AD16"/>
          <cell r="AE16"/>
          <cell r="AF16"/>
          <cell r="AG16">
            <v>0</v>
          </cell>
          <cell r="AH16"/>
          <cell r="AI16"/>
          <cell r="AJ16"/>
          <cell r="AK16"/>
          <cell r="AL16">
            <v>1036000</v>
          </cell>
          <cell r="AM16"/>
          <cell r="AN16"/>
          <cell r="AO16"/>
          <cell r="AP16"/>
          <cell r="AQ16"/>
          <cell r="AR16"/>
          <cell r="AS16">
            <v>0</v>
          </cell>
          <cell r="AT16">
            <v>0</v>
          </cell>
          <cell r="AU16">
            <v>1036000</v>
          </cell>
          <cell r="AV16">
            <v>0</v>
          </cell>
          <cell r="AW16"/>
          <cell r="AX16"/>
          <cell r="AY16">
            <v>0</v>
          </cell>
          <cell r="AZ16"/>
          <cell r="BA16"/>
          <cell r="BB16"/>
          <cell r="BC16"/>
          <cell r="BD16"/>
          <cell r="BE16"/>
          <cell r="BF16"/>
          <cell r="BG16"/>
          <cell r="BH16"/>
          <cell r="BI16"/>
          <cell r="BJ16"/>
          <cell r="BK16">
            <v>0</v>
          </cell>
          <cell r="BL16">
            <v>45138</v>
          </cell>
          <cell r="BM16">
            <v>1600000</v>
          </cell>
          <cell r="BN16">
            <v>1</v>
          </cell>
          <cell r="BO16" t="str">
            <v>24 Pend Carryover</v>
          </cell>
          <cell r="BP16">
            <v>45471</v>
          </cell>
          <cell r="BQ16">
            <v>1036000</v>
          </cell>
          <cell r="BR16">
            <v>1036000</v>
          </cell>
          <cell r="BS16">
            <v>1</v>
          </cell>
          <cell r="BT16">
            <v>1036000</v>
          </cell>
          <cell r="BU16">
            <v>1036000</v>
          </cell>
          <cell r="BV16"/>
          <cell r="BW16">
            <v>1036000</v>
          </cell>
          <cell r="BX16">
            <v>828800</v>
          </cell>
          <cell r="BY16"/>
          <cell r="BZ16"/>
          <cell r="CA16"/>
          <cell r="CB16">
            <v>0</v>
          </cell>
          <cell r="CC16"/>
          <cell r="CD16"/>
          <cell r="CE16"/>
          <cell r="CF16"/>
          <cell r="CG16"/>
          <cell r="CH16"/>
          <cell r="CI16"/>
          <cell r="CJ16"/>
          <cell r="CK16"/>
          <cell r="CL16"/>
          <cell r="CM16">
            <v>0</v>
          </cell>
          <cell r="CN16"/>
          <cell r="CO16"/>
          <cell r="CP16"/>
          <cell r="CQ16"/>
          <cell r="CR16"/>
          <cell r="CS16"/>
          <cell r="CT16"/>
          <cell r="CU16">
            <v>0</v>
          </cell>
          <cell r="CV16"/>
          <cell r="CW16"/>
          <cell r="CX16"/>
          <cell r="CY16"/>
          <cell r="CZ16"/>
          <cell r="DA16"/>
          <cell r="DB16"/>
          <cell r="DC16"/>
          <cell r="DD16"/>
          <cell r="DE16"/>
          <cell r="DF16">
            <v>0</v>
          </cell>
          <cell r="DG16"/>
          <cell r="DH16"/>
          <cell r="DI16"/>
          <cell r="DJ16"/>
          <cell r="DK16"/>
          <cell r="DL16"/>
          <cell r="DM16">
            <v>0</v>
          </cell>
          <cell r="DN16" t="str">
            <v>Montoya</v>
          </cell>
          <cell r="DO16" t="str">
            <v>Lafontaine</v>
          </cell>
          <cell r="DP16">
            <v>11</v>
          </cell>
          <cell r="DQ16">
            <v>4</v>
          </cell>
          <cell r="DR16"/>
        </row>
        <row r="17">
          <cell r="C17">
            <v>206.1</v>
          </cell>
          <cell r="D17">
            <v>47</v>
          </cell>
          <cell r="E17">
            <v>195.1</v>
          </cell>
          <cell r="F17">
            <v>47</v>
          </cell>
          <cell r="G17">
            <v>2022</v>
          </cell>
          <cell r="H17" t="str">
            <v>Yes</v>
          </cell>
          <cell r="I17"/>
          <cell r="J17" t="str">
            <v>Yes</v>
          </cell>
          <cell r="K17" t="str">
            <v/>
          </cell>
          <cell r="L17">
            <v>0</v>
          </cell>
          <cell r="M17" t="str">
            <v>Barrett</v>
          </cell>
          <cell r="N17" t="str">
            <v>Rehab collect, part A Schlieman Ave</v>
          </cell>
          <cell r="O17">
            <v>280758</v>
          </cell>
          <cell r="P17" t="str">
            <v>280758-PS01a</v>
          </cell>
          <cell r="Q17">
            <v>1412</v>
          </cell>
          <cell r="R17"/>
          <cell r="S17" t="str">
            <v>Exempt</v>
          </cell>
          <cell r="T17">
            <v>44256</v>
          </cell>
          <cell r="U17">
            <v>44462</v>
          </cell>
          <cell r="V17">
            <v>44656</v>
          </cell>
          <cell r="W17">
            <v>44742</v>
          </cell>
          <cell r="X17" t="str">
            <v>certified</v>
          </cell>
          <cell r="Y17">
            <v>1723494</v>
          </cell>
          <cell r="Z17"/>
          <cell r="AA17">
            <v>0</v>
          </cell>
          <cell r="AB17" t="str">
            <v>22 Carryover</v>
          </cell>
          <cell r="AC17"/>
          <cell r="AD17" t="str">
            <v>certified</v>
          </cell>
          <cell r="AE17">
            <v>7615000</v>
          </cell>
          <cell r="AF17"/>
          <cell r="AG17">
            <v>6236204.7999999998</v>
          </cell>
          <cell r="AH17" t="str">
            <v>22 Carryover</v>
          </cell>
          <cell r="AI17">
            <v>45413</v>
          </cell>
          <cell r="AJ17">
            <v>45931</v>
          </cell>
          <cell r="AK17" t="str">
            <v>CW/DW PROJECT phase 1</v>
          </cell>
          <cell r="AL17">
            <v>1723494</v>
          </cell>
          <cell r="AM17">
            <v>45383</v>
          </cell>
          <cell r="AN17">
            <v>44742</v>
          </cell>
          <cell r="AO17">
            <v>1</v>
          </cell>
          <cell r="AP17">
            <v>3690299</v>
          </cell>
          <cell r="AQ17">
            <v>2022</v>
          </cell>
          <cell r="AR17"/>
          <cell r="AS17">
            <v>0</v>
          </cell>
          <cell r="AT17">
            <v>0</v>
          </cell>
          <cell r="AU17">
            <v>1723494</v>
          </cell>
          <cell r="AV17">
            <v>1723494</v>
          </cell>
          <cell r="AW17">
            <v>1378795.2000000002</v>
          </cell>
          <cell r="AX17"/>
          <cell r="AY17">
            <v>344698.79999999981</v>
          </cell>
          <cell r="AZ17">
            <v>45457</v>
          </cell>
          <cell r="BA17">
            <v>45487</v>
          </cell>
          <cell r="BB17">
            <v>2025</v>
          </cell>
          <cell r="BC17" t="str">
            <v>CWRF/PF</v>
          </cell>
          <cell r="BD17"/>
          <cell r="BE17">
            <v>45079</v>
          </cell>
          <cell r="BF17">
            <v>0</v>
          </cell>
          <cell r="BG17">
            <v>2952239.2</v>
          </cell>
          <cell r="BH17"/>
          <cell r="BI17">
            <v>1378795.2000000002</v>
          </cell>
          <cell r="BJ17"/>
          <cell r="BK17">
            <v>0</v>
          </cell>
          <cell r="BL17"/>
          <cell r="BM17"/>
          <cell r="BN17"/>
          <cell r="BO17"/>
          <cell r="BP17"/>
          <cell r="BQ17"/>
          <cell r="BR17"/>
          <cell r="BS17"/>
          <cell r="BT17"/>
          <cell r="BU17">
            <v>0</v>
          </cell>
          <cell r="BV17"/>
          <cell r="BW17">
            <v>0</v>
          </cell>
          <cell r="BX17">
            <v>0</v>
          </cell>
          <cell r="BY17"/>
          <cell r="BZ17"/>
          <cell r="CA17"/>
          <cell r="CB17">
            <v>0</v>
          </cell>
          <cell r="CC17"/>
          <cell r="CD17"/>
          <cell r="CE17"/>
          <cell r="CF17"/>
          <cell r="CG17"/>
          <cell r="CH17"/>
          <cell r="CI17"/>
          <cell r="CJ17"/>
          <cell r="CK17"/>
          <cell r="CL17"/>
          <cell r="CM17">
            <v>0</v>
          </cell>
          <cell r="CN17"/>
          <cell r="CO17"/>
          <cell r="CP17"/>
          <cell r="CQ17"/>
          <cell r="CR17"/>
          <cell r="CS17"/>
          <cell r="CT17"/>
          <cell r="CU17">
            <v>0</v>
          </cell>
          <cell r="CV17"/>
          <cell r="CW17"/>
          <cell r="CX17"/>
          <cell r="CY17"/>
          <cell r="CZ17"/>
          <cell r="DA17"/>
          <cell r="DB17"/>
          <cell r="DC17"/>
          <cell r="DD17"/>
          <cell r="DE17"/>
          <cell r="DF17">
            <v>0</v>
          </cell>
          <cell r="DG17"/>
          <cell r="DH17"/>
          <cell r="DI17"/>
          <cell r="DJ17"/>
          <cell r="DK17"/>
          <cell r="DL17"/>
          <cell r="DM17" t="str">
            <v>Abram Peterson</v>
          </cell>
          <cell r="DN17" t="str">
            <v>Berrens</v>
          </cell>
          <cell r="DO17"/>
          <cell r="DP17" t="str">
            <v>6W</v>
          </cell>
          <cell r="DQ17">
            <v>2</v>
          </cell>
          <cell r="DR17"/>
        </row>
        <row r="18">
          <cell r="C18">
            <v>206.2</v>
          </cell>
          <cell r="D18">
            <v>47</v>
          </cell>
          <cell r="E18">
            <v>195.2</v>
          </cell>
          <cell r="F18">
            <v>47</v>
          </cell>
          <cell r="G18">
            <v>2022</v>
          </cell>
          <cell r="H18" t="str">
            <v>Yes</v>
          </cell>
          <cell r="I18" t="str">
            <v/>
          </cell>
          <cell r="J18" t="str">
            <v>Yes</v>
          </cell>
          <cell r="K18" t="str">
            <v/>
          </cell>
          <cell r="L18">
            <v>0</v>
          </cell>
          <cell r="M18" t="str">
            <v>Berrens</v>
          </cell>
          <cell r="N18" t="str">
            <v>Rehab collect, part B Schlieman Ave</v>
          </cell>
          <cell r="O18">
            <v>280758</v>
          </cell>
          <cell r="P18" t="str">
            <v>280758-PS01b</v>
          </cell>
          <cell r="Q18">
            <v>1412</v>
          </cell>
          <cell r="R18"/>
          <cell r="S18" t="str">
            <v>Exempt</v>
          </cell>
          <cell r="T18">
            <v>44256</v>
          </cell>
          <cell r="U18">
            <v>44462</v>
          </cell>
          <cell r="V18">
            <v>44656</v>
          </cell>
          <cell r="W18">
            <v>44742</v>
          </cell>
          <cell r="X18" t="str">
            <v>certified</v>
          </cell>
          <cell r="Y18">
            <v>7615000</v>
          </cell>
          <cell r="Z18"/>
          <cell r="AA18">
            <v>5849462</v>
          </cell>
          <cell r="AB18" t="str">
            <v>22 Carryover</v>
          </cell>
          <cell r="AC18"/>
          <cell r="AD18" t="str">
            <v>certified</v>
          </cell>
          <cell r="AE18">
            <v>7615000</v>
          </cell>
          <cell r="AF18"/>
          <cell r="AG18">
            <v>5849462</v>
          </cell>
          <cell r="AH18" t="str">
            <v>22 Carryover</v>
          </cell>
          <cell r="AI18">
            <v>45809</v>
          </cell>
          <cell r="AJ18">
            <v>46235</v>
          </cell>
          <cell r="AK18" t="str">
            <v>CW/DW PROJECT phase 1</v>
          </cell>
          <cell r="AL18">
            <v>2206922</v>
          </cell>
          <cell r="AM18">
            <v>45383</v>
          </cell>
          <cell r="AN18">
            <v>44742</v>
          </cell>
          <cell r="AO18">
            <v>1</v>
          </cell>
          <cell r="AP18">
            <v>3690299</v>
          </cell>
          <cell r="AQ18">
            <v>2022</v>
          </cell>
          <cell r="AR18"/>
          <cell r="AS18">
            <v>0</v>
          </cell>
          <cell r="AT18">
            <v>0</v>
          </cell>
          <cell r="AU18">
            <v>2206922</v>
          </cell>
          <cell r="AV18">
            <v>2206922</v>
          </cell>
          <cell r="AW18">
            <v>1765538</v>
          </cell>
          <cell r="AX18"/>
          <cell r="AY18">
            <v>441384</v>
          </cell>
          <cell r="AZ18"/>
          <cell r="BA18"/>
          <cell r="BB18"/>
          <cell r="BC18"/>
          <cell r="BD18"/>
          <cell r="BE18">
            <v>45079</v>
          </cell>
          <cell r="BF18">
            <v>0</v>
          </cell>
          <cell r="BG18">
            <v>2952239.2</v>
          </cell>
          <cell r="BH18"/>
          <cell r="BI18">
            <v>1765537.6</v>
          </cell>
          <cell r="BJ18"/>
          <cell r="BK18">
            <v>0</v>
          </cell>
          <cell r="BL18"/>
          <cell r="BM18"/>
          <cell r="BN18"/>
          <cell r="BO18"/>
          <cell r="BP18"/>
          <cell r="BQ18"/>
          <cell r="BR18"/>
          <cell r="BS18"/>
          <cell r="BT18"/>
          <cell r="BU18">
            <v>0</v>
          </cell>
          <cell r="BV18"/>
          <cell r="BW18">
            <v>0</v>
          </cell>
          <cell r="BX18">
            <v>0</v>
          </cell>
          <cell r="BY18"/>
          <cell r="BZ18"/>
          <cell r="CA18"/>
          <cell r="CB18">
            <v>0</v>
          </cell>
          <cell r="CC18"/>
          <cell r="CD18"/>
          <cell r="CE18"/>
          <cell r="CF18"/>
          <cell r="CG18"/>
          <cell r="CH18"/>
          <cell r="CI18"/>
          <cell r="CJ18"/>
          <cell r="CK18"/>
          <cell r="CL18"/>
          <cell r="CM18">
            <v>0</v>
          </cell>
          <cell r="CN18"/>
          <cell r="CO18"/>
          <cell r="CP18"/>
          <cell r="CQ18"/>
          <cell r="CR18"/>
          <cell r="CS18"/>
          <cell r="CT18"/>
          <cell r="CU18">
            <v>0</v>
          </cell>
          <cell r="CV18"/>
          <cell r="CW18"/>
          <cell r="CX18"/>
          <cell r="CY18"/>
          <cell r="CZ18"/>
          <cell r="DA18"/>
          <cell r="DB18"/>
          <cell r="DC18"/>
          <cell r="DD18"/>
          <cell r="DE18"/>
          <cell r="DF18">
            <v>0</v>
          </cell>
          <cell r="DG18"/>
          <cell r="DH18"/>
          <cell r="DI18"/>
          <cell r="DJ18"/>
          <cell r="DK18"/>
          <cell r="DL18"/>
          <cell r="DM18" t="str">
            <v>Abram Peterson</v>
          </cell>
          <cell r="DN18" t="str">
            <v>Berrens</v>
          </cell>
          <cell r="DO18"/>
          <cell r="DP18" t="str">
            <v>6W</v>
          </cell>
          <cell r="DQ18">
            <v>2</v>
          </cell>
          <cell r="DR18"/>
        </row>
        <row r="19">
          <cell r="C19">
            <v>22</v>
          </cell>
          <cell r="D19">
            <v>77</v>
          </cell>
          <cell r="E19">
            <v>18</v>
          </cell>
          <cell r="F19">
            <v>77</v>
          </cell>
          <cell r="G19"/>
          <cell r="H19" t="str">
            <v/>
          </cell>
          <cell r="I19" t="str">
            <v>Yes</v>
          </cell>
          <cell r="J19" t="str">
            <v/>
          </cell>
          <cell r="K19"/>
          <cell r="L19">
            <v>0</v>
          </cell>
          <cell r="M19" t="str">
            <v>Berrens</v>
          </cell>
          <cell r="N19" t="str">
            <v>Adv trmt - phos, biosolids</v>
          </cell>
          <cell r="O19">
            <v>280916</v>
          </cell>
          <cell r="P19" t="str">
            <v>280916-PS01</v>
          </cell>
          <cell r="Q19">
            <v>1392</v>
          </cell>
          <cell r="R19"/>
          <cell r="S19"/>
          <cell r="T19">
            <v>44987</v>
          </cell>
          <cell r="U19">
            <v>45224</v>
          </cell>
          <cell r="V19"/>
          <cell r="W19">
            <v>0</v>
          </cell>
          <cell r="X19">
            <v>45450</v>
          </cell>
          <cell r="Y19">
            <v>9900000</v>
          </cell>
          <cell r="Z19"/>
          <cell r="AA19">
            <v>5290560</v>
          </cell>
          <cell r="AB19" t="str">
            <v>Part B</v>
          </cell>
          <cell r="AC19" t="str">
            <v xml:space="preserve">PSIG   </v>
          </cell>
          <cell r="AD19">
            <v>45078</v>
          </cell>
          <cell r="AE19">
            <v>8100000</v>
          </cell>
          <cell r="AF19"/>
          <cell r="AG19">
            <v>3490560</v>
          </cell>
          <cell r="AH19" t="str">
            <v>Part B</v>
          </cell>
          <cell r="AI19">
            <v>45778</v>
          </cell>
          <cell r="AJ19">
            <v>46357</v>
          </cell>
          <cell r="AK19"/>
          <cell r="AL19">
            <v>9900000</v>
          </cell>
          <cell r="AM19"/>
          <cell r="AN19"/>
          <cell r="AO19"/>
          <cell r="AP19"/>
          <cell r="AQ19"/>
          <cell r="AR19"/>
          <cell r="AS19">
            <v>0</v>
          </cell>
          <cell r="AT19">
            <v>0</v>
          </cell>
          <cell r="AU19">
            <v>9900000</v>
          </cell>
          <cell r="AV19">
            <v>9900000</v>
          </cell>
          <cell r="AW19"/>
          <cell r="AX19"/>
          <cell r="AY19">
            <v>9900000</v>
          </cell>
          <cell r="AZ19"/>
          <cell r="BA19"/>
          <cell r="BB19"/>
          <cell r="BC19"/>
          <cell r="BD19"/>
          <cell r="BE19"/>
          <cell r="BF19">
            <v>0</v>
          </cell>
          <cell r="BG19">
            <v>0</v>
          </cell>
          <cell r="BH19"/>
          <cell r="BI19">
            <v>4232448</v>
          </cell>
          <cell r="BJ19"/>
          <cell r="BK19">
            <v>0</v>
          </cell>
          <cell r="BL19">
            <v>45499</v>
          </cell>
          <cell r="BM19">
            <v>6356250</v>
          </cell>
          <cell r="BN19">
            <v>0.58199999999999996</v>
          </cell>
          <cell r="BO19" t="str">
            <v>FY25 new</v>
          </cell>
          <cell r="BP19"/>
          <cell r="BQ19"/>
          <cell r="BR19"/>
          <cell r="BS19"/>
          <cell r="BT19"/>
          <cell r="BU19">
            <v>9900000</v>
          </cell>
          <cell r="BV19"/>
          <cell r="BW19">
            <v>5761800</v>
          </cell>
          <cell r="BX19">
            <v>4609440</v>
          </cell>
          <cell r="BY19"/>
          <cell r="BZ19"/>
          <cell r="CA19"/>
          <cell r="CB19">
            <v>0</v>
          </cell>
          <cell r="CC19"/>
          <cell r="CD19"/>
          <cell r="CE19"/>
          <cell r="CF19"/>
          <cell r="CG19"/>
          <cell r="CH19"/>
          <cell r="CI19"/>
          <cell r="CJ19"/>
          <cell r="CK19"/>
          <cell r="CL19"/>
          <cell r="CM19">
            <v>0</v>
          </cell>
          <cell r="CN19"/>
          <cell r="CO19"/>
          <cell r="CP19"/>
          <cell r="CQ19"/>
          <cell r="CR19"/>
          <cell r="CS19"/>
          <cell r="CT19"/>
          <cell r="CU19">
            <v>0</v>
          </cell>
          <cell r="CV19"/>
          <cell r="CW19"/>
          <cell r="CX19"/>
          <cell r="CY19"/>
          <cell r="CZ19"/>
          <cell r="DA19"/>
          <cell r="DB19"/>
          <cell r="DC19"/>
          <cell r="DD19"/>
          <cell r="DE19"/>
          <cell r="DF19">
            <v>0</v>
          </cell>
          <cell r="DG19"/>
          <cell r="DH19"/>
          <cell r="DI19"/>
          <cell r="DJ19"/>
          <cell r="DK19"/>
          <cell r="DL19"/>
          <cell r="DM19" t="str">
            <v>Abram Peterson</v>
          </cell>
          <cell r="DN19" t="str">
            <v>Berrens</v>
          </cell>
          <cell r="DO19" t="str">
            <v>Lafontaine</v>
          </cell>
          <cell r="DP19" t="str">
            <v>6W</v>
          </cell>
          <cell r="DQ19">
            <v>2</v>
          </cell>
          <cell r="DR19"/>
        </row>
        <row r="20">
          <cell r="C20">
            <v>208</v>
          </cell>
          <cell r="D20">
            <v>47</v>
          </cell>
          <cell r="E20">
            <v>196</v>
          </cell>
          <cell r="F20">
            <v>47</v>
          </cell>
          <cell r="G20"/>
          <cell r="H20" t="str">
            <v/>
          </cell>
          <cell r="I20" t="str">
            <v>Yes</v>
          </cell>
          <cell r="J20" t="str">
            <v/>
          </cell>
          <cell r="K20"/>
          <cell r="L20">
            <v>0</v>
          </cell>
          <cell r="M20" t="str">
            <v>Berrens</v>
          </cell>
          <cell r="N20" t="str">
            <v>Rehab collection, Ph 2</v>
          </cell>
          <cell r="O20">
            <v>280819</v>
          </cell>
          <cell r="P20" t="str">
            <v>280819-PS01</v>
          </cell>
          <cell r="Q20">
            <v>1392</v>
          </cell>
          <cell r="R20"/>
          <cell r="S20" t="str">
            <v>could apply</v>
          </cell>
          <cell r="T20">
            <v>44616</v>
          </cell>
          <cell r="U20">
            <v>44860</v>
          </cell>
          <cell r="V20">
            <v>0</v>
          </cell>
          <cell r="W20">
            <v>0</v>
          </cell>
          <cell r="X20">
            <v>45450</v>
          </cell>
          <cell r="Y20">
            <v>12200000</v>
          </cell>
          <cell r="Z20"/>
          <cell r="AA20">
            <v>12200000</v>
          </cell>
          <cell r="AB20" t="str">
            <v>Part B</v>
          </cell>
          <cell r="AC20"/>
          <cell r="AD20">
            <v>45078</v>
          </cell>
          <cell r="AE20">
            <v>12200000</v>
          </cell>
          <cell r="AF20"/>
          <cell r="AG20">
            <v>12200000</v>
          </cell>
          <cell r="AH20" t="str">
            <v>Part B</v>
          </cell>
          <cell r="AI20">
            <v>45778</v>
          </cell>
          <cell r="AJ20">
            <v>46235</v>
          </cell>
          <cell r="AK20" t="str">
            <v>Phase 2: CW/DW proj</v>
          </cell>
          <cell r="AL20">
            <v>12200000</v>
          </cell>
          <cell r="AM20"/>
          <cell r="AN20"/>
          <cell r="AO20"/>
          <cell r="AP20"/>
          <cell r="AQ20"/>
          <cell r="AR20"/>
          <cell r="AS20">
            <v>0</v>
          </cell>
          <cell r="AT20">
            <v>0</v>
          </cell>
          <cell r="AU20">
            <v>12200000</v>
          </cell>
          <cell r="AV20">
            <v>12200000</v>
          </cell>
          <cell r="AW20"/>
          <cell r="AX20"/>
          <cell r="AY20">
            <v>12200000</v>
          </cell>
          <cell r="AZ20"/>
          <cell r="BA20"/>
          <cell r="BB20"/>
          <cell r="BC20"/>
          <cell r="BD20"/>
          <cell r="BE20"/>
          <cell r="BF20">
            <v>0</v>
          </cell>
          <cell r="BG20">
            <v>0</v>
          </cell>
          <cell r="BH20"/>
          <cell r="BI20">
            <v>5000000</v>
          </cell>
          <cell r="BJ20"/>
          <cell r="BK20">
            <v>0</v>
          </cell>
          <cell r="BL20"/>
          <cell r="BM20"/>
          <cell r="BN20"/>
          <cell r="BO20"/>
          <cell r="BP20"/>
          <cell r="BQ20"/>
          <cell r="BR20"/>
          <cell r="BS20" t="str">
            <v/>
          </cell>
          <cell r="BT20"/>
          <cell r="BU20">
            <v>0</v>
          </cell>
          <cell r="BV20"/>
          <cell r="BW20">
            <v>0</v>
          </cell>
          <cell r="BX20">
            <v>0</v>
          </cell>
          <cell r="BY20"/>
          <cell r="BZ20"/>
          <cell r="CA20"/>
          <cell r="CB20">
            <v>0</v>
          </cell>
          <cell r="CC20"/>
          <cell r="CD20"/>
          <cell r="CE20"/>
          <cell r="CF20"/>
          <cell r="CG20"/>
          <cell r="CH20"/>
          <cell r="CI20"/>
          <cell r="CJ20"/>
          <cell r="CK20"/>
          <cell r="CL20"/>
          <cell r="CM20">
            <v>0</v>
          </cell>
          <cell r="CN20"/>
          <cell r="CO20"/>
          <cell r="CP20"/>
          <cell r="CQ20"/>
          <cell r="CR20"/>
          <cell r="CS20"/>
          <cell r="CT20"/>
          <cell r="CU20">
            <v>0</v>
          </cell>
          <cell r="CV20"/>
          <cell r="CW20"/>
          <cell r="CX20"/>
          <cell r="CY20"/>
          <cell r="CZ20"/>
          <cell r="DA20"/>
          <cell r="DB20"/>
          <cell r="DC20"/>
          <cell r="DD20"/>
          <cell r="DE20"/>
          <cell r="DF20">
            <v>0</v>
          </cell>
          <cell r="DG20"/>
          <cell r="DH20"/>
          <cell r="DI20"/>
          <cell r="DJ20"/>
          <cell r="DK20"/>
          <cell r="DL20"/>
          <cell r="DM20" t="str">
            <v>Abram Peterson</v>
          </cell>
          <cell r="DN20" t="str">
            <v>Berrens</v>
          </cell>
          <cell r="DO20" t="str">
            <v>Lafontaine</v>
          </cell>
          <cell r="DP20" t="str">
            <v>6W</v>
          </cell>
          <cell r="DQ20">
            <v>2</v>
          </cell>
          <cell r="DR20"/>
        </row>
        <row r="21">
          <cell r="C21">
            <v>157</v>
          </cell>
          <cell r="D21">
            <v>53</v>
          </cell>
          <cell r="E21">
            <v>146</v>
          </cell>
          <cell r="F21">
            <v>53</v>
          </cell>
          <cell r="G21"/>
          <cell r="H21" t="str">
            <v/>
          </cell>
          <cell r="I21" t="str">
            <v/>
          </cell>
          <cell r="J21" t="str">
            <v/>
          </cell>
          <cell r="K21"/>
          <cell r="L21">
            <v>0</v>
          </cell>
          <cell r="M21" t="str">
            <v>Bradshaw</v>
          </cell>
          <cell r="N21" t="str">
            <v>Unsewered, LSTS with nitrogen trmt</v>
          </cell>
          <cell r="O21">
            <v>280737</v>
          </cell>
          <cell r="P21" t="str">
            <v>280590-PS01</v>
          </cell>
          <cell r="Q21">
            <v>232</v>
          </cell>
          <cell r="R21">
            <v>0</v>
          </cell>
          <cell r="S21" t="str">
            <v>could apply</v>
          </cell>
          <cell r="T21">
            <v>43896</v>
          </cell>
          <cell r="U21">
            <v>44734</v>
          </cell>
          <cell r="V21">
            <v>0</v>
          </cell>
          <cell r="W21">
            <v>0</v>
          </cell>
          <cell r="X21"/>
          <cell r="Y21"/>
          <cell r="Z21"/>
          <cell r="AA21">
            <v>0</v>
          </cell>
          <cell r="AB21"/>
          <cell r="AC21"/>
          <cell r="AD21">
            <v>45068</v>
          </cell>
          <cell r="AE21">
            <v>24206000</v>
          </cell>
          <cell r="AF21"/>
          <cell r="AG21">
            <v>20519235.199999999</v>
          </cell>
          <cell r="AH21" t="str">
            <v>Part B</v>
          </cell>
          <cell r="AI21">
            <v>45474</v>
          </cell>
          <cell r="AJ21">
            <v>46327</v>
          </cell>
          <cell r="AK21"/>
          <cell r="AL21">
            <v>24206000</v>
          </cell>
          <cell r="AM21"/>
          <cell r="AN21"/>
          <cell r="AO21"/>
          <cell r="AP21"/>
          <cell r="AQ21"/>
          <cell r="AR21"/>
          <cell r="AS21">
            <v>0</v>
          </cell>
          <cell r="AT21">
            <v>0</v>
          </cell>
          <cell r="AU21">
            <v>24206000</v>
          </cell>
          <cell r="AV21">
            <v>0</v>
          </cell>
          <cell r="AW21"/>
          <cell r="AX21"/>
          <cell r="AY21">
            <v>0</v>
          </cell>
          <cell r="AZ21"/>
          <cell r="BA21"/>
          <cell r="BB21"/>
          <cell r="BC21"/>
          <cell r="BD21"/>
          <cell r="BE21"/>
          <cell r="BF21" t="str">
            <v>WIF Survey</v>
          </cell>
          <cell r="BG21">
            <v>0</v>
          </cell>
          <cell r="BH21"/>
          <cell r="BI21">
            <v>2220000</v>
          </cell>
          <cell r="BJ21"/>
          <cell r="BK21">
            <v>0</v>
          </cell>
          <cell r="BL21">
            <v>45504</v>
          </cell>
          <cell r="BM21">
            <v>24206000</v>
          </cell>
          <cell r="BN21">
            <v>1</v>
          </cell>
          <cell r="BO21" t="str">
            <v>FY25 new</v>
          </cell>
          <cell r="BP21"/>
          <cell r="BQ21"/>
          <cell r="BR21"/>
          <cell r="BS21">
            <v>0.19038486325704371</v>
          </cell>
          <cell r="BT21"/>
          <cell r="BU21">
            <v>24206000</v>
          </cell>
          <cell r="BV21"/>
          <cell r="BW21">
            <v>4608456</v>
          </cell>
          <cell r="BX21">
            <v>3686764.8000000003</v>
          </cell>
          <cell r="BY21"/>
          <cell r="BZ21"/>
          <cell r="CA21"/>
          <cell r="CB21">
            <v>0</v>
          </cell>
          <cell r="CC21"/>
          <cell r="CD21"/>
          <cell r="CE21"/>
          <cell r="CF21"/>
          <cell r="CG21"/>
          <cell r="CH21"/>
          <cell r="CI21"/>
          <cell r="CJ21"/>
          <cell r="CK21"/>
          <cell r="CL21"/>
          <cell r="CM21">
            <v>0</v>
          </cell>
          <cell r="CN21"/>
          <cell r="CO21"/>
          <cell r="CP21"/>
          <cell r="CQ21"/>
          <cell r="CR21"/>
          <cell r="CS21"/>
          <cell r="CT21"/>
          <cell r="CU21">
            <v>0</v>
          </cell>
          <cell r="CV21"/>
          <cell r="CW21"/>
          <cell r="CX21"/>
          <cell r="CY21"/>
          <cell r="CZ21"/>
          <cell r="DA21"/>
          <cell r="DB21"/>
          <cell r="DC21"/>
          <cell r="DD21"/>
          <cell r="DE21"/>
          <cell r="DF21">
            <v>0</v>
          </cell>
          <cell r="DG21"/>
          <cell r="DH21"/>
          <cell r="DI21"/>
          <cell r="DJ21"/>
          <cell r="DK21"/>
          <cell r="DL21"/>
          <cell r="DM21" t="str">
            <v>David Sahli</v>
          </cell>
          <cell r="DN21" t="str">
            <v>Bradshaw</v>
          </cell>
          <cell r="DO21" t="str">
            <v>Fletcher</v>
          </cell>
          <cell r="DP21" t="str">
            <v>3c</v>
          </cell>
          <cell r="DQ21">
            <v>3</v>
          </cell>
          <cell r="DR21"/>
        </row>
        <row r="22">
          <cell r="C22">
            <v>38</v>
          </cell>
          <cell r="D22">
            <v>73</v>
          </cell>
          <cell r="E22"/>
          <cell r="F22"/>
          <cell r="G22"/>
          <cell r="H22" t="str">
            <v/>
          </cell>
          <cell r="I22" t="str">
            <v>Yes</v>
          </cell>
          <cell r="J22"/>
          <cell r="K22"/>
          <cell r="L22">
            <v>0</v>
          </cell>
          <cell r="M22" t="str">
            <v>Bradshaw</v>
          </cell>
          <cell r="N22" t="str">
            <v>Trmt rehab and expansion, new spray irrigation</v>
          </cell>
          <cell r="O22">
            <v>280984</v>
          </cell>
          <cell r="P22" t="str">
            <v>280984-PS01</v>
          </cell>
          <cell r="Q22">
            <v>475</v>
          </cell>
          <cell r="R22"/>
          <cell r="S22"/>
          <cell r="T22">
            <v>45352</v>
          </cell>
          <cell r="U22">
            <v>45559</v>
          </cell>
          <cell r="V22"/>
          <cell r="W22"/>
          <cell r="X22">
            <v>45447</v>
          </cell>
          <cell r="Y22">
            <v>4172390</v>
          </cell>
          <cell r="Z22"/>
          <cell r="AA22">
            <v>4172390</v>
          </cell>
          <cell r="AB22" t="str">
            <v>Part B</v>
          </cell>
          <cell r="AC22"/>
          <cell r="AD22"/>
          <cell r="AE22"/>
          <cell r="AF22"/>
          <cell r="AG22"/>
          <cell r="AH22"/>
          <cell r="AI22">
            <v>45839</v>
          </cell>
          <cell r="AJ22">
            <v>46569</v>
          </cell>
          <cell r="AK22"/>
          <cell r="AL22">
            <v>4172390</v>
          </cell>
          <cell r="AM22"/>
          <cell r="AN22"/>
          <cell r="AO22"/>
          <cell r="AP22"/>
          <cell r="AQ22"/>
          <cell r="AR22"/>
          <cell r="AS22">
            <v>0</v>
          </cell>
          <cell r="AT22">
            <v>0</v>
          </cell>
          <cell r="AU22">
            <v>4172390</v>
          </cell>
          <cell r="AV22">
            <v>4172390</v>
          </cell>
          <cell r="AW22"/>
          <cell r="AX22"/>
          <cell r="AY22">
            <v>4172390</v>
          </cell>
          <cell r="AZ22"/>
          <cell r="BA22"/>
          <cell r="BB22"/>
          <cell r="BC22"/>
          <cell r="BD22"/>
          <cell r="BE22"/>
          <cell r="BF22">
            <v>0</v>
          </cell>
          <cell r="BG22">
            <v>0</v>
          </cell>
          <cell r="BH22"/>
          <cell r="BI22">
            <v>0</v>
          </cell>
          <cell r="BJ22"/>
          <cell r="BK22">
            <v>0</v>
          </cell>
          <cell r="BL22"/>
          <cell r="BM22"/>
          <cell r="BN22"/>
          <cell r="BO22"/>
          <cell r="BP22"/>
          <cell r="BQ22"/>
          <cell r="BR22"/>
          <cell r="BS22"/>
          <cell r="BT22"/>
          <cell r="BU22">
            <v>0</v>
          </cell>
          <cell r="BV22"/>
          <cell r="BW22">
            <v>0</v>
          </cell>
          <cell r="BX22">
            <v>0</v>
          </cell>
          <cell r="BY22"/>
          <cell r="BZ22"/>
          <cell r="CA22"/>
          <cell r="CB22">
            <v>0</v>
          </cell>
          <cell r="CC22"/>
          <cell r="CD22"/>
          <cell r="CE22"/>
          <cell r="CF22"/>
          <cell r="CG22"/>
          <cell r="CH22"/>
          <cell r="CI22"/>
          <cell r="CJ22"/>
          <cell r="CK22"/>
          <cell r="CL22"/>
          <cell r="CM22">
            <v>0</v>
          </cell>
          <cell r="CN22"/>
          <cell r="CO22"/>
          <cell r="CP22"/>
          <cell r="CQ22"/>
          <cell r="CR22"/>
          <cell r="CS22"/>
          <cell r="CT22"/>
          <cell r="CU22">
            <v>0</v>
          </cell>
          <cell r="CV22"/>
          <cell r="CW22"/>
          <cell r="CX22"/>
          <cell r="CY22"/>
          <cell r="CZ22"/>
          <cell r="DA22"/>
          <cell r="DB22"/>
          <cell r="DC22"/>
          <cell r="DD22"/>
          <cell r="DE22"/>
          <cell r="DF22"/>
          <cell r="DG22"/>
          <cell r="DH22"/>
          <cell r="DI22"/>
          <cell r="DJ22"/>
          <cell r="DK22"/>
          <cell r="DL22"/>
          <cell r="DM22"/>
          <cell r="DN22" t="str">
            <v>Bradshaw</v>
          </cell>
          <cell r="DO22"/>
          <cell r="DP22">
            <v>4</v>
          </cell>
          <cell r="DQ22"/>
          <cell r="DR22"/>
        </row>
        <row r="23">
          <cell r="C23">
            <v>162</v>
          </cell>
          <cell r="D23">
            <v>53</v>
          </cell>
          <cell r="E23">
            <v>148</v>
          </cell>
          <cell r="F23">
            <v>53</v>
          </cell>
          <cell r="G23">
            <v>2023</v>
          </cell>
          <cell r="H23" t="str">
            <v>Yes</v>
          </cell>
          <cell r="I23"/>
          <cell r="J23" t="str">
            <v>Yes</v>
          </cell>
          <cell r="K23" t="str">
            <v/>
          </cell>
          <cell r="L23">
            <v>0</v>
          </cell>
          <cell r="M23" t="str">
            <v>Barrett</v>
          </cell>
          <cell r="N23" t="str">
            <v>Rehab collection, north side</v>
          </cell>
          <cell r="O23">
            <v>280858</v>
          </cell>
          <cell r="P23" t="str">
            <v>280858-PS01</v>
          </cell>
          <cell r="Q23">
            <v>1131</v>
          </cell>
          <cell r="R23"/>
          <cell r="S23" t="str">
            <v>Exempt</v>
          </cell>
          <cell r="T23">
            <v>44624</v>
          </cell>
          <cell r="U23">
            <v>44860</v>
          </cell>
          <cell r="V23">
            <v>45016</v>
          </cell>
          <cell r="W23">
            <v>45100</v>
          </cell>
          <cell r="X23" t="str">
            <v>certified</v>
          </cell>
          <cell r="Y23">
            <v>3487059</v>
          </cell>
          <cell r="Z23"/>
          <cell r="AA23">
            <v>0</v>
          </cell>
          <cell r="AB23" t="str">
            <v>22 Carryover</v>
          </cell>
          <cell r="AC23"/>
          <cell r="AD23" t="str">
            <v>certified</v>
          </cell>
          <cell r="AE23">
            <v>981623</v>
          </cell>
          <cell r="AF23"/>
          <cell r="AG23">
            <v>981623</v>
          </cell>
          <cell r="AH23" t="str">
            <v>23 Carryover</v>
          </cell>
          <cell r="AI23">
            <v>45200</v>
          </cell>
          <cell r="AJ23">
            <v>45962</v>
          </cell>
          <cell r="AK23" t="str">
            <v>DW/CW project</v>
          </cell>
          <cell r="AL23">
            <v>3487059</v>
          </cell>
          <cell r="AM23">
            <v>45076</v>
          </cell>
          <cell r="AN23">
            <v>45099</v>
          </cell>
          <cell r="AO23">
            <v>1</v>
          </cell>
          <cell r="AP23">
            <v>981623</v>
          </cell>
          <cell r="AQ23">
            <v>2023</v>
          </cell>
          <cell r="AR23"/>
          <cell r="AS23">
            <v>0</v>
          </cell>
          <cell r="AT23">
            <v>0</v>
          </cell>
          <cell r="AU23">
            <v>3487059</v>
          </cell>
          <cell r="AV23">
            <v>3487059</v>
          </cell>
          <cell r="AW23"/>
          <cell r="AX23"/>
          <cell r="AY23">
            <v>3487059</v>
          </cell>
          <cell r="AZ23">
            <v>45485</v>
          </cell>
          <cell r="BA23">
            <v>45516</v>
          </cell>
          <cell r="BB23">
            <v>2025</v>
          </cell>
          <cell r="BC23" t="str">
            <v>CWRF</v>
          </cell>
          <cell r="BD23"/>
          <cell r="BE23"/>
          <cell r="BF23" t="str">
            <v>FY23 Survey</v>
          </cell>
          <cell r="BG23">
            <v>0</v>
          </cell>
          <cell r="BH23"/>
          <cell r="BI23">
            <v>0</v>
          </cell>
          <cell r="BJ23"/>
          <cell r="BK23">
            <v>0</v>
          </cell>
          <cell r="BL23"/>
          <cell r="BM23"/>
          <cell r="BN23"/>
          <cell r="BO23"/>
          <cell r="BP23"/>
          <cell r="BQ23"/>
          <cell r="BR23"/>
          <cell r="BS23" t="str">
            <v/>
          </cell>
          <cell r="BT23"/>
          <cell r="BU23">
            <v>0</v>
          </cell>
          <cell r="BV23"/>
          <cell r="BW23">
            <v>0</v>
          </cell>
          <cell r="BX23">
            <v>0</v>
          </cell>
          <cell r="BY23"/>
          <cell r="BZ23"/>
          <cell r="CA23"/>
          <cell r="CB23">
            <v>0</v>
          </cell>
          <cell r="CC23"/>
          <cell r="CD23"/>
          <cell r="CE23"/>
          <cell r="CF23"/>
          <cell r="CG23"/>
          <cell r="CH23"/>
          <cell r="CI23"/>
          <cell r="CJ23"/>
          <cell r="CK23"/>
          <cell r="CL23"/>
          <cell r="CM23">
            <v>0</v>
          </cell>
          <cell r="CN23"/>
          <cell r="CO23"/>
          <cell r="CP23"/>
          <cell r="CQ23"/>
          <cell r="CR23"/>
          <cell r="CS23"/>
          <cell r="CT23"/>
          <cell r="CU23">
            <v>0</v>
          </cell>
          <cell r="CV23"/>
          <cell r="CW23"/>
          <cell r="CX23"/>
          <cell r="CY23"/>
          <cell r="CZ23"/>
          <cell r="DA23"/>
          <cell r="DB23"/>
          <cell r="DC23"/>
          <cell r="DD23"/>
          <cell r="DE23"/>
          <cell r="DF23">
            <v>0</v>
          </cell>
          <cell r="DG23"/>
          <cell r="DH23"/>
          <cell r="DI23"/>
          <cell r="DJ23"/>
          <cell r="DK23"/>
          <cell r="DL23"/>
          <cell r="DM23" t="str">
            <v>Pam Rodewald</v>
          </cell>
          <cell r="DN23" t="str">
            <v>Barrett</v>
          </cell>
          <cell r="DO23" t="str">
            <v>Lafontaine</v>
          </cell>
          <cell r="DP23" t="str">
            <v>6E</v>
          </cell>
          <cell r="DQ23">
            <v>2</v>
          </cell>
          <cell r="DR23"/>
        </row>
        <row r="24">
          <cell r="C24">
            <v>1.1000000000000001</v>
          </cell>
          <cell r="D24">
            <v>113</v>
          </cell>
          <cell r="E24">
            <v>1</v>
          </cell>
          <cell r="F24">
            <v>113</v>
          </cell>
          <cell r="G24">
            <v>2024</v>
          </cell>
          <cell r="H24" t="str">
            <v>Yes</v>
          </cell>
          <cell r="I24" t="str">
            <v/>
          </cell>
          <cell r="J24" t="str">
            <v/>
          </cell>
          <cell r="K24" t="str">
            <v>Yes</v>
          </cell>
          <cell r="L24">
            <v>0</v>
          </cell>
          <cell r="M24" t="str">
            <v>Bradshaw</v>
          </cell>
          <cell r="N24" t="str">
            <v>Rehab treatment</v>
          </cell>
          <cell r="O24">
            <v>280694</v>
          </cell>
          <cell r="P24" t="str">
            <v>280694-PS01</v>
          </cell>
          <cell r="Q24">
            <v>1670</v>
          </cell>
          <cell r="R24"/>
          <cell r="S24" t="str">
            <v>Exempt</v>
          </cell>
          <cell r="T24">
            <v>43892</v>
          </cell>
          <cell r="U24">
            <v>44006</v>
          </cell>
          <cell r="V24">
            <v>44956</v>
          </cell>
          <cell r="W24">
            <v>45464</v>
          </cell>
          <cell r="X24" t="str">
            <v>certified</v>
          </cell>
          <cell r="Y24">
            <v>18455000</v>
          </cell>
          <cell r="Z24"/>
          <cell r="AA24">
            <v>6455000</v>
          </cell>
          <cell r="AB24" t="str">
            <v>24 carryover</v>
          </cell>
          <cell r="AC24"/>
          <cell r="AD24">
            <v>45072</v>
          </cell>
          <cell r="AE24">
            <v>17700000</v>
          </cell>
          <cell r="AF24"/>
          <cell r="AG24">
            <v>5700000</v>
          </cell>
          <cell r="AH24" t="str">
            <v>Part B</v>
          </cell>
          <cell r="AI24">
            <v>45566</v>
          </cell>
          <cell r="AJ24">
            <v>46174</v>
          </cell>
          <cell r="AK24"/>
          <cell r="AL24">
            <v>18455000</v>
          </cell>
          <cell r="AM24">
            <v>45449</v>
          </cell>
          <cell r="AN24">
            <v>45301</v>
          </cell>
          <cell r="AO24">
            <v>1</v>
          </cell>
          <cell r="AP24">
            <v>17700000</v>
          </cell>
          <cell r="AQ24">
            <v>2024</v>
          </cell>
          <cell r="AR24"/>
          <cell r="AS24">
            <v>0</v>
          </cell>
          <cell r="AT24">
            <v>0</v>
          </cell>
          <cell r="AU24">
            <v>18455000</v>
          </cell>
          <cell r="AV24">
            <v>11455000</v>
          </cell>
          <cell r="AW24">
            <v>5000000</v>
          </cell>
          <cell r="AX24"/>
          <cell r="AY24">
            <v>6455000</v>
          </cell>
          <cell r="AZ24"/>
          <cell r="BA24"/>
          <cell r="BB24"/>
          <cell r="BC24"/>
          <cell r="BD24"/>
          <cell r="BE24">
            <v>45301</v>
          </cell>
          <cell r="BF24">
            <v>0</v>
          </cell>
          <cell r="BG24">
            <v>5000000</v>
          </cell>
          <cell r="BH24"/>
          <cell r="BI24">
            <v>5000000</v>
          </cell>
          <cell r="BJ24"/>
          <cell r="BK24">
            <v>0</v>
          </cell>
          <cell r="BL24">
            <v>45138</v>
          </cell>
          <cell r="BM24">
            <v>13080723</v>
          </cell>
          <cell r="BN24">
            <v>0.70899999999999996</v>
          </cell>
          <cell r="BO24" t="str">
            <v>24 carryover</v>
          </cell>
          <cell r="BP24">
            <v>45301</v>
          </cell>
          <cell r="BQ24">
            <v>13730000</v>
          </cell>
          <cell r="BR24">
            <v>9732432</v>
          </cell>
          <cell r="BS24">
            <v>0.70884428259286236</v>
          </cell>
          <cell r="BT24">
            <v>17700000</v>
          </cell>
          <cell r="BU24">
            <v>18455000</v>
          </cell>
          <cell r="BV24"/>
          <cell r="BW24">
            <v>12546543.801893665</v>
          </cell>
          <cell r="BX24">
            <v>7000000</v>
          </cell>
          <cell r="BY24">
            <v>7000000</v>
          </cell>
          <cell r="BZ24"/>
          <cell r="CA24"/>
          <cell r="CB24">
            <v>3037235.0415149312</v>
          </cell>
          <cell r="CC24"/>
          <cell r="CD24"/>
          <cell r="CE24"/>
          <cell r="CF24"/>
          <cell r="CG24"/>
          <cell r="CH24"/>
          <cell r="CI24"/>
          <cell r="CJ24"/>
          <cell r="CK24"/>
          <cell r="CL24"/>
          <cell r="CM24">
            <v>0</v>
          </cell>
          <cell r="CN24"/>
          <cell r="CO24"/>
          <cell r="CP24"/>
          <cell r="CQ24"/>
          <cell r="CR24"/>
          <cell r="CS24"/>
          <cell r="CT24"/>
          <cell r="CU24">
            <v>12546543.801893665</v>
          </cell>
          <cell r="CV24"/>
          <cell r="CW24"/>
          <cell r="CX24"/>
          <cell r="CY24"/>
          <cell r="CZ24"/>
          <cell r="DA24"/>
          <cell r="DB24"/>
          <cell r="DC24"/>
          <cell r="DD24"/>
          <cell r="DE24"/>
          <cell r="DF24">
            <v>0</v>
          </cell>
          <cell r="DG24"/>
          <cell r="DH24"/>
          <cell r="DI24"/>
          <cell r="DJ24"/>
          <cell r="DK24"/>
          <cell r="DL24"/>
          <cell r="DM24" t="str">
            <v>Wesley Leksell</v>
          </cell>
          <cell r="DN24" t="str">
            <v>Bradshaw</v>
          </cell>
          <cell r="DO24" t="str">
            <v>Fletcher</v>
          </cell>
          <cell r="DP24" t="str">
            <v>3c</v>
          </cell>
          <cell r="DQ24">
            <v>3</v>
          </cell>
          <cell r="DR24"/>
        </row>
        <row r="25">
          <cell r="C25">
            <v>1.2</v>
          </cell>
          <cell r="D25">
            <v>113</v>
          </cell>
          <cell r="E25"/>
          <cell r="F25"/>
          <cell r="G25"/>
          <cell r="H25" t="str">
            <v/>
          </cell>
          <cell r="I25" t="str">
            <v>Yes</v>
          </cell>
          <cell r="J25"/>
          <cell r="K25"/>
          <cell r="L25">
            <v>0</v>
          </cell>
          <cell r="M25" t="str">
            <v>Bradshaw</v>
          </cell>
          <cell r="N25" t="str">
            <v xml:space="preserve">W 1st Ave North Reconstruction Sanitary Sewer Replacement </v>
          </cell>
          <cell r="O25">
            <v>280694</v>
          </cell>
          <cell r="P25" t="str">
            <v>280694-PS02</v>
          </cell>
          <cell r="Q25">
            <v>1670</v>
          </cell>
          <cell r="R25"/>
          <cell r="S25"/>
          <cell r="T25">
            <v>45352</v>
          </cell>
          <cell r="U25">
            <v>45467</v>
          </cell>
          <cell r="V25"/>
          <cell r="W25"/>
          <cell r="X25">
            <v>45448</v>
          </cell>
          <cell r="Y25">
            <v>1152911</v>
          </cell>
          <cell r="Z25"/>
          <cell r="AA25">
            <v>1152911</v>
          </cell>
          <cell r="AB25" t="str">
            <v>Part B</v>
          </cell>
          <cell r="AC25"/>
          <cell r="AD25"/>
          <cell r="AE25"/>
          <cell r="AF25"/>
          <cell r="AG25"/>
          <cell r="AH25"/>
          <cell r="AI25">
            <v>45809</v>
          </cell>
          <cell r="AJ25">
            <v>45931</v>
          </cell>
          <cell r="AK25"/>
          <cell r="AL25">
            <v>1152911</v>
          </cell>
          <cell r="AM25"/>
          <cell r="AN25"/>
          <cell r="AO25"/>
          <cell r="AP25"/>
          <cell r="AQ25"/>
          <cell r="AR25"/>
          <cell r="AS25">
            <v>0</v>
          </cell>
          <cell r="AT25">
            <v>0</v>
          </cell>
          <cell r="AU25">
            <v>1152911</v>
          </cell>
          <cell r="AV25">
            <v>1152911</v>
          </cell>
          <cell r="AW25"/>
          <cell r="AX25"/>
          <cell r="AY25">
            <v>1152911</v>
          </cell>
          <cell r="AZ25"/>
          <cell r="BA25"/>
          <cell r="BB25"/>
          <cell r="BC25"/>
          <cell r="BD25"/>
          <cell r="BE25"/>
          <cell r="BF25">
            <v>0</v>
          </cell>
          <cell r="BG25">
            <v>0</v>
          </cell>
          <cell r="BH25"/>
          <cell r="BI25">
            <v>0</v>
          </cell>
          <cell r="BJ25"/>
          <cell r="BK25">
            <v>0</v>
          </cell>
          <cell r="BL25"/>
          <cell r="BM25"/>
          <cell r="BN25"/>
          <cell r="BO25"/>
          <cell r="BP25"/>
          <cell r="BQ25"/>
          <cell r="BR25"/>
          <cell r="BS25"/>
          <cell r="BT25"/>
          <cell r="BU25">
            <v>0</v>
          </cell>
          <cell r="BV25"/>
          <cell r="BW25">
            <v>0</v>
          </cell>
          <cell r="BX25">
            <v>0</v>
          </cell>
          <cell r="BY25"/>
          <cell r="BZ25"/>
          <cell r="CA25"/>
          <cell r="CB25">
            <v>0</v>
          </cell>
          <cell r="CC25"/>
          <cell r="CD25"/>
          <cell r="CE25"/>
          <cell r="CF25"/>
          <cell r="CG25"/>
          <cell r="CH25"/>
          <cell r="CI25"/>
          <cell r="CJ25"/>
          <cell r="CK25"/>
          <cell r="CL25"/>
          <cell r="CM25">
            <v>0</v>
          </cell>
          <cell r="CN25"/>
          <cell r="CO25"/>
          <cell r="CP25"/>
          <cell r="CQ25"/>
          <cell r="CR25"/>
          <cell r="CS25"/>
          <cell r="CT25"/>
          <cell r="CU25">
            <v>0</v>
          </cell>
          <cell r="CV25"/>
          <cell r="CW25"/>
          <cell r="CX25"/>
          <cell r="CY25"/>
          <cell r="CZ25"/>
          <cell r="DA25"/>
          <cell r="DB25"/>
          <cell r="DC25"/>
          <cell r="DD25"/>
          <cell r="DE25"/>
          <cell r="DF25"/>
          <cell r="DG25"/>
          <cell r="DH25"/>
          <cell r="DI25"/>
          <cell r="DJ25"/>
          <cell r="DK25"/>
          <cell r="DL25"/>
          <cell r="DM25"/>
          <cell r="DN25" t="str">
            <v>Bradshaw</v>
          </cell>
          <cell r="DO25"/>
          <cell r="DP25" t="str">
            <v>3c</v>
          </cell>
          <cell r="DQ25"/>
          <cell r="DR25"/>
        </row>
        <row r="26">
          <cell r="C26">
            <v>166</v>
          </cell>
          <cell r="D26">
            <v>53</v>
          </cell>
          <cell r="E26"/>
          <cell r="F26"/>
          <cell r="G26"/>
          <cell r="H26" t="str">
            <v/>
          </cell>
          <cell r="I26" t="str">
            <v/>
          </cell>
          <cell r="J26"/>
          <cell r="K26"/>
          <cell r="L26">
            <v>0</v>
          </cell>
          <cell r="M26" t="str">
            <v>Perez</v>
          </cell>
          <cell r="N26" t="str">
            <v>Rehab collection and treatment</v>
          </cell>
          <cell r="O26">
            <v>280788</v>
          </cell>
          <cell r="P26" t="str">
            <v>280788-PS01</v>
          </cell>
          <cell r="Q26">
            <v>1392</v>
          </cell>
          <cell r="R26"/>
          <cell r="S26"/>
          <cell r="T26"/>
          <cell r="U26"/>
          <cell r="V26"/>
          <cell r="W26"/>
          <cell r="X26"/>
          <cell r="Y26"/>
          <cell r="Z26"/>
          <cell r="AA26">
            <v>0</v>
          </cell>
          <cell r="AB26"/>
          <cell r="AC26"/>
          <cell r="AD26"/>
          <cell r="AE26"/>
          <cell r="AF26"/>
          <cell r="AG26"/>
          <cell r="AH26"/>
          <cell r="AI26"/>
          <cell r="AJ26"/>
          <cell r="AK26"/>
          <cell r="AL26">
            <v>5286000</v>
          </cell>
          <cell r="AM26"/>
          <cell r="AN26"/>
          <cell r="AO26"/>
          <cell r="AP26"/>
          <cell r="AQ26"/>
          <cell r="AR26"/>
          <cell r="AS26">
            <v>0</v>
          </cell>
          <cell r="AT26">
            <v>0</v>
          </cell>
          <cell r="AU26">
            <v>5286000</v>
          </cell>
          <cell r="AV26">
            <v>0</v>
          </cell>
          <cell r="AW26"/>
          <cell r="AX26"/>
          <cell r="AY26">
            <v>0</v>
          </cell>
          <cell r="AZ26"/>
          <cell r="BA26"/>
          <cell r="BB26"/>
          <cell r="BC26"/>
          <cell r="BD26"/>
          <cell r="BE26"/>
          <cell r="BF26">
            <v>0</v>
          </cell>
          <cell r="BG26">
            <v>0</v>
          </cell>
          <cell r="BH26"/>
          <cell r="BI26">
            <v>0</v>
          </cell>
          <cell r="BJ26"/>
          <cell r="BK26">
            <v>0</v>
          </cell>
          <cell r="BL26"/>
          <cell r="BM26"/>
          <cell r="BN26"/>
          <cell r="BO26"/>
          <cell r="BP26"/>
          <cell r="BQ26"/>
          <cell r="BR26"/>
          <cell r="BS26"/>
          <cell r="BT26"/>
          <cell r="BU26">
            <v>0</v>
          </cell>
          <cell r="BV26"/>
          <cell r="BW26">
            <v>0</v>
          </cell>
          <cell r="BX26">
            <v>0</v>
          </cell>
          <cell r="BY26"/>
          <cell r="BZ26"/>
          <cell r="CA26"/>
          <cell r="CB26">
            <v>0</v>
          </cell>
          <cell r="CC26"/>
          <cell r="CD26"/>
          <cell r="CE26"/>
          <cell r="CF26"/>
          <cell r="CG26"/>
          <cell r="CH26"/>
          <cell r="CI26"/>
          <cell r="CJ26"/>
          <cell r="CK26"/>
          <cell r="CL26"/>
          <cell r="CM26">
            <v>0</v>
          </cell>
          <cell r="CN26"/>
          <cell r="CO26"/>
          <cell r="CP26"/>
          <cell r="CQ26"/>
          <cell r="CR26"/>
          <cell r="CS26"/>
          <cell r="CT26"/>
          <cell r="CU26">
            <v>0</v>
          </cell>
          <cell r="CV26"/>
          <cell r="CW26"/>
          <cell r="CX26"/>
          <cell r="CY26"/>
          <cell r="CZ26"/>
          <cell r="DA26"/>
          <cell r="DB26"/>
          <cell r="DC26"/>
          <cell r="DD26"/>
          <cell r="DE26"/>
          <cell r="DF26"/>
          <cell r="DG26"/>
          <cell r="DH26"/>
          <cell r="DI26"/>
          <cell r="DJ26"/>
          <cell r="DK26"/>
          <cell r="DL26"/>
          <cell r="DM26"/>
          <cell r="DN26" t="str">
            <v>Perez</v>
          </cell>
          <cell r="DO26"/>
          <cell r="DP26">
            <v>2</v>
          </cell>
          <cell r="DQ26"/>
          <cell r="DR26"/>
        </row>
        <row r="27">
          <cell r="C27">
            <v>116</v>
          </cell>
          <cell r="D27">
            <v>58</v>
          </cell>
          <cell r="E27">
            <v>108</v>
          </cell>
          <cell r="F27">
            <v>58</v>
          </cell>
          <cell r="G27"/>
          <cell r="H27" t="str">
            <v/>
          </cell>
          <cell r="I27" t="str">
            <v/>
          </cell>
          <cell r="J27" t="str">
            <v/>
          </cell>
          <cell r="K27" t="str">
            <v/>
          </cell>
          <cell r="L27" t="str">
            <v>Applied</v>
          </cell>
          <cell r="M27" t="str">
            <v>Berrens</v>
          </cell>
          <cell r="N27" t="str">
            <v>Rehab collection, LS</v>
          </cell>
          <cell r="O27">
            <v>280894</v>
          </cell>
          <cell r="P27" t="str">
            <v>280894-PS01</v>
          </cell>
          <cell r="Q27">
            <v>648</v>
          </cell>
          <cell r="R27"/>
          <cell r="S27"/>
          <cell r="T27">
            <v>0</v>
          </cell>
          <cell r="U27">
            <v>0</v>
          </cell>
          <cell r="V27">
            <v>0</v>
          </cell>
          <cell r="W27">
            <v>0</v>
          </cell>
          <cell r="X27"/>
          <cell r="Y27"/>
          <cell r="Z27"/>
          <cell r="AA27">
            <v>0</v>
          </cell>
          <cell r="AB27"/>
          <cell r="AC27"/>
          <cell r="AD27"/>
          <cell r="AE27"/>
          <cell r="AF27"/>
          <cell r="AG27">
            <v>0</v>
          </cell>
          <cell r="AH27"/>
          <cell r="AI27"/>
          <cell r="AJ27"/>
          <cell r="AK27"/>
          <cell r="AL27">
            <v>955300</v>
          </cell>
          <cell r="AM27"/>
          <cell r="AN27"/>
          <cell r="AO27"/>
          <cell r="AP27"/>
          <cell r="AQ27"/>
          <cell r="AR27"/>
          <cell r="AS27">
            <v>0</v>
          </cell>
          <cell r="AT27">
            <v>0</v>
          </cell>
          <cell r="AU27">
            <v>955300</v>
          </cell>
          <cell r="AV27">
            <v>0</v>
          </cell>
          <cell r="AW27"/>
          <cell r="AX27"/>
          <cell r="AY27">
            <v>0</v>
          </cell>
          <cell r="AZ27"/>
          <cell r="BA27"/>
          <cell r="BB27"/>
          <cell r="BC27"/>
          <cell r="BD27"/>
          <cell r="BE27"/>
          <cell r="BF27">
            <v>0</v>
          </cell>
          <cell r="BG27">
            <v>0</v>
          </cell>
          <cell r="BH27"/>
          <cell r="BI27">
            <v>0</v>
          </cell>
          <cell r="BJ27"/>
          <cell r="BK27">
            <v>0</v>
          </cell>
          <cell r="BL27"/>
          <cell r="BM27"/>
          <cell r="BN27"/>
          <cell r="BO27"/>
          <cell r="BP27"/>
          <cell r="BQ27"/>
          <cell r="BR27"/>
          <cell r="BS27"/>
          <cell r="BT27"/>
          <cell r="BU27">
            <v>0</v>
          </cell>
          <cell r="BV27"/>
          <cell r="BW27">
            <v>0</v>
          </cell>
          <cell r="BX27">
            <v>0</v>
          </cell>
          <cell r="BY27"/>
          <cell r="BZ27"/>
          <cell r="CA27"/>
          <cell r="CB27">
            <v>0</v>
          </cell>
          <cell r="CC27"/>
          <cell r="CD27"/>
          <cell r="CE27"/>
          <cell r="CF27"/>
          <cell r="CG27"/>
          <cell r="CH27"/>
          <cell r="CI27"/>
          <cell r="CJ27"/>
          <cell r="CK27"/>
          <cell r="CL27"/>
          <cell r="CM27">
            <v>0</v>
          </cell>
          <cell r="CN27"/>
          <cell r="CO27"/>
          <cell r="CP27"/>
          <cell r="CQ27"/>
          <cell r="CR27"/>
          <cell r="CS27"/>
          <cell r="CT27"/>
          <cell r="CU27">
            <v>0</v>
          </cell>
          <cell r="CV27" t="str">
            <v>Applied</v>
          </cell>
          <cell r="CW27"/>
          <cell r="CX27"/>
          <cell r="CY27"/>
          <cell r="CZ27"/>
          <cell r="DA27"/>
          <cell r="DB27"/>
          <cell r="DC27"/>
          <cell r="DD27"/>
          <cell r="DE27"/>
          <cell r="DF27"/>
          <cell r="DG27"/>
          <cell r="DH27"/>
          <cell r="DI27"/>
          <cell r="DJ27"/>
          <cell r="DK27"/>
          <cell r="DL27"/>
          <cell r="DM27" t="str">
            <v>Pam Rodewald</v>
          </cell>
          <cell r="DN27" t="str">
            <v>Berrens</v>
          </cell>
          <cell r="DO27"/>
          <cell r="DP27">
            <v>8</v>
          </cell>
          <cell r="DQ27">
            <v>5</v>
          </cell>
          <cell r="DR27"/>
        </row>
        <row r="28">
          <cell r="C28">
            <v>114</v>
          </cell>
          <cell r="D28">
            <v>58</v>
          </cell>
          <cell r="E28">
            <v>109</v>
          </cell>
          <cell r="F28">
            <v>58</v>
          </cell>
          <cell r="G28"/>
          <cell r="H28" t="str">
            <v/>
          </cell>
          <cell r="I28" t="str">
            <v/>
          </cell>
          <cell r="J28" t="str">
            <v/>
          </cell>
          <cell r="K28" t="str">
            <v/>
          </cell>
          <cell r="L28">
            <v>0</v>
          </cell>
          <cell r="M28" t="str">
            <v>Bradshaw</v>
          </cell>
          <cell r="N28" t="str">
            <v>Rehab collection</v>
          </cell>
          <cell r="O28">
            <v>280654</v>
          </cell>
          <cell r="P28" t="str">
            <v>280654-PS02</v>
          </cell>
          <cell r="Q28">
            <v>2583</v>
          </cell>
          <cell r="R28"/>
          <cell r="S28" t="str">
            <v>could apply</v>
          </cell>
          <cell r="T28">
            <v>43523</v>
          </cell>
          <cell r="U28">
            <v>0</v>
          </cell>
          <cell r="V28">
            <v>43788</v>
          </cell>
          <cell r="W28">
            <v>43922</v>
          </cell>
          <cell r="X28"/>
          <cell r="Y28"/>
          <cell r="Z28"/>
          <cell r="AA28">
            <v>0</v>
          </cell>
          <cell r="AB28"/>
          <cell r="AC28"/>
          <cell r="AD28">
            <v>45056</v>
          </cell>
          <cell r="AE28">
            <v>3500000</v>
          </cell>
          <cell r="AF28"/>
          <cell r="AG28">
            <v>3500000</v>
          </cell>
          <cell r="AH28" t="str">
            <v>FP not approved</v>
          </cell>
          <cell r="AI28">
            <v>45047</v>
          </cell>
          <cell r="AJ28">
            <v>45170</v>
          </cell>
          <cell r="AK28"/>
          <cell r="AL28">
            <v>3500000</v>
          </cell>
          <cell r="AM28"/>
          <cell r="AN28"/>
          <cell r="AO28"/>
          <cell r="AP28"/>
          <cell r="AQ28"/>
          <cell r="AR28"/>
          <cell r="AS28">
            <v>0</v>
          </cell>
          <cell r="AT28">
            <v>0</v>
          </cell>
          <cell r="AU28">
            <v>3500000</v>
          </cell>
          <cell r="AV28">
            <v>0</v>
          </cell>
          <cell r="AW28"/>
          <cell r="AX28"/>
          <cell r="AY28">
            <v>0</v>
          </cell>
          <cell r="AZ28"/>
          <cell r="BA28"/>
          <cell r="BB28"/>
          <cell r="BC28"/>
          <cell r="BD28"/>
          <cell r="BE28"/>
          <cell r="BF28">
            <v>0</v>
          </cell>
          <cell r="BG28">
            <v>0</v>
          </cell>
          <cell r="BH28"/>
          <cell r="BI28">
            <v>0</v>
          </cell>
          <cell r="BJ28"/>
          <cell r="BK28">
            <v>0</v>
          </cell>
          <cell r="BL28"/>
          <cell r="BM28"/>
          <cell r="BN28"/>
          <cell r="BO28"/>
          <cell r="BP28"/>
          <cell r="BQ28"/>
          <cell r="BR28"/>
          <cell r="BS28" t="str">
            <v/>
          </cell>
          <cell r="BT28"/>
          <cell r="BU28">
            <v>0</v>
          </cell>
          <cell r="BV28"/>
          <cell r="BW28">
            <v>0</v>
          </cell>
          <cell r="BX28">
            <v>0</v>
          </cell>
          <cell r="BY28"/>
          <cell r="BZ28"/>
          <cell r="CA28"/>
          <cell r="CB28">
            <v>0</v>
          </cell>
          <cell r="CC28"/>
          <cell r="CD28"/>
          <cell r="CE28"/>
          <cell r="CF28"/>
          <cell r="CG28"/>
          <cell r="CH28"/>
          <cell r="CI28"/>
          <cell r="CJ28"/>
          <cell r="CK28"/>
          <cell r="CL28"/>
          <cell r="CM28">
            <v>0</v>
          </cell>
          <cell r="CN28"/>
          <cell r="CO28"/>
          <cell r="CP28"/>
          <cell r="CQ28"/>
          <cell r="CR28"/>
          <cell r="CS28"/>
          <cell r="CT28"/>
          <cell r="CU28">
            <v>0</v>
          </cell>
          <cell r="CV28"/>
          <cell r="CW28"/>
          <cell r="CX28"/>
          <cell r="CY28"/>
          <cell r="CZ28"/>
          <cell r="DA28"/>
          <cell r="DB28"/>
          <cell r="DC28"/>
          <cell r="DD28"/>
          <cell r="DE28"/>
          <cell r="DF28">
            <v>0</v>
          </cell>
          <cell r="DG28"/>
          <cell r="DH28"/>
          <cell r="DI28"/>
          <cell r="DJ28"/>
          <cell r="DK28"/>
          <cell r="DL28"/>
          <cell r="DM28" t="str">
            <v>Vinod Sathyaseelan</v>
          </cell>
          <cell r="DN28" t="str">
            <v>Bradshaw</v>
          </cell>
          <cell r="DO28" t="str">
            <v>Fletcher</v>
          </cell>
          <cell r="DP28">
            <v>4</v>
          </cell>
          <cell r="DQ28">
            <v>1</v>
          </cell>
          <cell r="DR28"/>
        </row>
        <row r="29">
          <cell r="C29">
            <v>283</v>
          </cell>
          <cell r="D29">
            <v>38</v>
          </cell>
          <cell r="E29">
            <v>263</v>
          </cell>
          <cell r="F29">
            <v>38</v>
          </cell>
          <cell r="G29" t="str">
            <v/>
          </cell>
          <cell r="H29" t="str">
            <v/>
          </cell>
          <cell r="I29" t="str">
            <v/>
          </cell>
          <cell r="J29" t="str">
            <v/>
          </cell>
          <cell r="K29" t="str">
            <v/>
          </cell>
          <cell r="L29" t="str">
            <v>RD commit</v>
          </cell>
          <cell r="M29" t="str">
            <v>Bradshaw</v>
          </cell>
          <cell r="N29" t="str">
            <v>Rehab collection</v>
          </cell>
          <cell r="O29">
            <v>280501</v>
          </cell>
          <cell r="P29" t="str">
            <v>280501-PS01</v>
          </cell>
          <cell r="Q29">
            <v>414</v>
          </cell>
          <cell r="R29">
            <v>0</v>
          </cell>
          <cell r="S29"/>
          <cell r="T29">
            <v>0</v>
          </cell>
          <cell r="U29">
            <v>0</v>
          </cell>
          <cell r="V29">
            <v>0</v>
          </cell>
          <cell r="W29">
            <v>0</v>
          </cell>
          <cell r="X29"/>
          <cell r="Y29"/>
          <cell r="Z29"/>
          <cell r="AA29">
            <v>0</v>
          </cell>
          <cell r="AB29"/>
          <cell r="AC29"/>
          <cell r="AD29"/>
          <cell r="AE29"/>
          <cell r="AF29"/>
          <cell r="AG29">
            <v>0</v>
          </cell>
          <cell r="AH29"/>
          <cell r="AI29"/>
          <cell r="AJ29"/>
          <cell r="AK29"/>
          <cell r="AL29">
            <v>2824000</v>
          </cell>
          <cell r="AM29"/>
          <cell r="AN29"/>
          <cell r="AO29"/>
          <cell r="AP29"/>
          <cell r="AQ29"/>
          <cell r="AR29"/>
          <cell r="AS29">
            <v>0</v>
          </cell>
          <cell r="AT29">
            <v>0</v>
          </cell>
          <cell r="AU29">
            <v>2824000</v>
          </cell>
          <cell r="AV29">
            <v>0</v>
          </cell>
          <cell r="AW29"/>
          <cell r="AX29"/>
          <cell r="AY29">
            <v>0</v>
          </cell>
          <cell r="AZ29"/>
          <cell r="BA29"/>
          <cell r="BB29"/>
          <cell r="BC29"/>
          <cell r="BD29"/>
          <cell r="BE29"/>
          <cell r="BF29" t="str">
            <v>2020 Survey</v>
          </cell>
          <cell r="BG29"/>
          <cell r="BH29"/>
          <cell r="BI29"/>
          <cell r="BJ29"/>
          <cell r="BK29"/>
          <cell r="BL29"/>
          <cell r="BM29"/>
          <cell r="BN29"/>
          <cell r="BO29"/>
          <cell r="BP29"/>
          <cell r="BQ29"/>
          <cell r="BR29"/>
          <cell r="BS29" t="str">
            <v/>
          </cell>
          <cell r="BT29"/>
          <cell r="BU29">
            <v>0</v>
          </cell>
          <cell r="BV29"/>
          <cell r="BW29">
            <v>0</v>
          </cell>
          <cell r="BX29">
            <v>0</v>
          </cell>
          <cell r="BY29"/>
          <cell r="BZ29"/>
          <cell r="CA29"/>
          <cell r="CB29">
            <v>0</v>
          </cell>
          <cell r="CC29"/>
          <cell r="CD29"/>
          <cell r="CE29"/>
          <cell r="CF29"/>
          <cell r="CG29"/>
          <cell r="CH29"/>
          <cell r="CI29"/>
          <cell r="CJ29"/>
          <cell r="CK29"/>
          <cell r="CL29"/>
          <cell r="CM29">
            <v>0</v>
          </cell>
          <cell r="CN29"/>
          <cell r="CO29"/>
          <cell r="CP29"/>
          <cell r="CQ29"/>
          <cell r="CR29"/>
          <cell r="CS29"/>
          <cell r="CT29"/>
          <cell r="CU29">
            <v>0</v>
          </cell>
          <cell r="CV29" t="str">
            <v>RD commit</v>
          </cell>
          <cell r="CW29"/>
          <cell r="CX29">
            <v>43622</v>
          </cell>
          <cell r="CY29">
            <v>2824000</v>
          </cell>
          <cell r="CZ29"/>
          <cell r="DA29">
            <v>201</v>
          </cell>
          <cell r="DB29"/>
          <cell r="DC29">
            <v>1217000</v>
          </cell>
          <cell r="DD29">
            <v>1217000</v>
          </cell>
          <cell r="DE29">
            <v>1607000</v>
          </cell>
          <cell r="DF29">
            <v>2824000</v>
          </cell>
          <cell r="DG29"/>
          <cell r="DH29"/>
          <cell r="DI29"/>
          <cell r="DJ29"/>
          <cell r="DK29"/>
          <cell r="DL29"/>
          <cell r="DM29" t="str">
            <v>Vinod Sathyaseelan</v>
          </cell>
          <cell r="DN29" t="str">
            <v>Bradshaw</v>
          </cell>
          <cell r="DO29" t="str">
            <v>Fletcher</v>
          </cell>
          <cell r="DP29">
            <v>4</v>
          </cell>
          <cell r="DQ29">
            <v>1</v>
          </cell>
          <cell r="DR29"/>
        </row>
        <row r="30">
          <cell r="C30">
            <v>167</v>
          </cell>
          <cell r="D30">
            <v>53</v>
          </cell>
          <cell r="E30">
            <v>154</v>
          </cell>
          <cell r="F30">
            <v>53</v>
          </cell>
          <cell r="G30"/>
          <cell r="H30" t="str">
            <v/>
          </cell>
          <cell r="I30" t="str">
            <v/>
          </cell>
          <cell r="J30" t="str">
            <v/>
          </cell>
          <cell r="K30" t="str">
            <v/>
          </cell>
          <cell r="L30">
            <v>0</v>
          </cell>
          <cell r="M30" t="str">
            <v>Perez</v>
          </cell>
          <cell r="N30" t="str">
            <v>Rehab collection - Hwy 72</v>
          </cell>
          <cell r="O30">
            <v>280929</v>
          </cell>
          <cell r="P30" t="str">
            <v>280929-PS01</v>
          </cell>
          <cell r="Q30">
            <v>1020</v>
          </cell>
          <cell r="R30"/>
          <cell r="S30"/>
          <cell r="T30">
            <v>0</v>
          </cell>
          <cell r="U30">
            <v>0</v>
          </cell>
          <cell r="V30">
            <v>0</v>
          </cell>
          <cell r="W30">
            <v>0</v>
          </cell>
          <cell r="X30"/>
          <cell r="Y30"/>
          <cell r="Z30"/>
          <cell r="AA30">
            <v>0</v>
          </cell>
          <cell r="AB30"/>
          <cell r="AC30"/>
          <cell r="AD30"/>
          <cell r="AE30"/>
          <cell r="AF30"/>
          <cell r="AG30">
            <v>0</v>
          </cell>
          <cell r="AH30"/>
          <cell r="AI30"/>
          <cell r="AJ30"/>
          <cell r="AK30"/>
          <cell r="AL30">
            <v>2651000</v>
          </cell>
          <cell r="AM30"/>
          <cell r="AN30"/>
          <cell r="AO30"/>
          <cell r="AP30"/>
          <cell r="AQ30"/>
          <cell r="AR30"/>
          <cell r="AS30">
            <v>0</v>
          </cell>
          <cell r="AT30">
            <v>0</v>
          </cell>
          <cell r="AU30">
            <v>2651000</v>
          </cell>
          <cell r="AV30">
            <v>0</v>
          </cell>
          <cell r="AW30"/>
          <cell r="AX30"/>
          <cell r="AY30">
            <v>0</v>
          </cell>
          <cell r="AZ30"/>
          <cell r="BA30"/>
          <cell r="BB30"/>
          <cell r="BC30"/>
          <cell r="BD30"/>
          <cell r="BE30"/>
          <cell r="BF30">
            <v>0</v>
          </cell>
          <cell r="BG30">
            <v>0</v>
          </cell>
          <cell r="BH30"/>
          <cell r="BI30">
            <v>0</v>
          </cell>
          <cell r="BJ30"/>
          <cell r="BK30">
            <v>0</v>
          </cell>
          <cell r="BL30"/>
          <cell r="BM30"/>
          <cell r="BN30"/>
          <cell r="BO30"/>
          <cell r="BP30"/>
          <cell r="BQ30"/>
          <cell r="BR30"/>
          <cell r="BS30"/>
          <cell r="BT30"/>
          <cell r="BU30">
            <v>0</v>
          </cell>
          <cell r="BV30"/>
          <cell r="BW30">
            <v>0</v>
          </cell>
          <cell r="BX30">
            <v>0</v>
          </cell>
          <cell r="BY30"/>
          <cell r="BZ30"/>
          <cell r="CA30"/>
          <cell r="CB30">
            <v>0</v>
          </cell>
          <cell r="CC30"/>
          <cell r="CD30"/>
          <cell r="CE30"/>
          <cell r="CF30"/>
          <cell r="CG30"/>
          <cell r="CH30"/>
          <cell r="CI30"/>
          <cell r="CJ30"/>
          <cell r="CK30"/>
          <cell r="CL30"/>
          <cell r="CM30">
            <v>0</v>
          </cell>
          <cell r="CN30"/>
          <cell r="CO30"/>
          <cell r="CP30"/>
          <cell r="CQ30"/>
          <cell r="CR30"/>
          <cell r="CS30"/>
          <cell r="CT30"/>
          <cell r="CU30">
            <v>0</v>
          </cell>
          <cell r="CV30"/>
          <cell r="CW30"/>
          <cell r="CX30"/>
          <cell r="CY30"/>
          <cell r="CZ30"/>
          <cell r="DA30"/>
          <cell r="DB30"/>
          <cell r="DC30"/>
          <cell r="DD30"/>
          <cell r="DE30"/>
          <cell r="DF30"/>
          <cell r="DG30"/>
          <cell r="DH30"/>
          <cell r="DI30"/>
          <cell r="DJ30"/>
          <cell r="DK30"/>
          <cell r="DL30"/>
          <cell r="DM30" t="str">
            <v>Pam Rodewald</v>
          </cell>
          <cell r="DN30" t="str">
            <v>Perez</v>
          </cell>
          <cell r="DO30"/>
          <cell r="DP30">
            <v>2</v>
          </cell>
          <cell r="DQ30">
            <v>8</v>
          </cell>
          <cell r="DR30"/>
        </row>
        <row r="31">
          <cell r="C31">
            <v>168</v>
          </cell>
          <cell r="D31">
            <v>53</v>
          </cell>
          <cell r="E31">
            <v>155</v>
          </cell>
          <cell r="F31">
            <v>53</v>
          </cell>
          <cell r="G31"/>
          <cell r="H31" t="str">
            <v/>
          </cell>
          <cell r="I31" t="str">
            <v/>
          </cell>
          <cell r="J31" t="str">
            <v/>
          </cell>
          <cell r="K31" t="str">
            <v/>
          </cell>
          <cell r="L31">
            <v>0</v>
          </cell>
          <cell r="M31" t="str">
            <v>Perez</v>
          </cell>
          <cell r="N31" t="str">
            <v>Rehab collection - Westwood</v>
          </cell>
          <cell r="O31">
            <v>280930</v>
          </cell>
          <cell r="P31" t="str">
            <v>280930-PS01</v>
          </cell>
          <cell r="Q31">
            <v>1020</v>
          </cell>
          <cell r="R31"/>
          <cell r="S31"/>
          <cell r="T31">
            <v>0</v>
          </cell>
          <cell r="U31">
            <v>0</v>
          </cell>
          <cell r="V31">
            <v>0</v>
          </cell>
          <cell r="W31">
            <v>0</v>
          </cell>
          <cell r="X31"/>
          <cell r="Y31"/>
          <cell r="Z31"/>
          <cell r="AA31">
            <v>0</v>
          </cell>
          <cell r="AB31"/>
          <cell r="AC31"/>
          <cell r="AD31"/>
          <cell r="AE31"/>
          <cell r="AF31"/>
          <cell r="AG31">
            <v>0</v>
          </cell>
          <cell r="AH31"/>
          <cell r="AI31"/>
          <cell r="AJ31"/>
          <cell r="AK31"/>
          <cell r="AL31">
            <v>1983000</v>
          </cell>
          <cell r="AM31"/>
          <cell r="AN31"/>
          <cell r="AO31"/>
          <cell r="AP31"/>
          <cell r="AQ31"/>
          <cell r="AR31"/>
          <cell r="AS31">
            <v>0</v>
          </cell>
          <cell r="AT31">
            <v>0</v>
          </cell>
          <cell r="AU31">
            <v>1983000</v>
          </cell>
          <cell r="AV31">
            <v>0</v>
          </cell>
          <cell r="AW31"/>
          <cell r="AX31"/>
          <cell r="AY31">
            <v>0</v>
          </cell>
          <cell r="AZ31"/>
          <cell r="BA31"/>
          <cell r="BB31"/>
          <cell r="BC31"/>
          <cell r="BD31"/>
          <cell r="BE31"/>
          <cell r="BF31">
            <v>0</v>
          </cell>
          <cell r="BG31">
            <v>0</v>
          </cell>
          <cell r="BH31"/>
          <cell r="BI31">
            <v>0</v>
          </cell>
          <cell r="BJ31"/>
          <cell r="BK31">
            <v>0</v>
          </cell>
          <cell r="BL31"/>
          <cell r="BM31"/>
          <cell r="BN31"/>
          <cell r="BO31"/>
          <cell r="BP31"/>
          <cell r="BQ31"/>
          <cell r="BR31"/>
          <cell r="BS31"/>
          <cell r="BT31"/>
          <cell r="BU31">
            <v>0</v>
          </cell>
          <cell r="BV31"/>
          <cell r="BW31">
            <v>0</v>
          </cell>
          <cell r="BX31">
            <v>0</v>
          </cell>
          <cell r="BY31"/>
          <cell r="BZ31"/>
          <cell r="CA31"/>
          <cell r="CB31">
            <v>0</v>
          </cell>
          <cell r="CC31"/>
          <cell r="CD31"/>
          <cell r="CE31"/>
          <cell r="CF31"/>
          <cell r="CG31"/>
          <cell r="CH31"/>
          <cell r="CI31"/>
          <cell r="CJ31"/>
          <cell r="CK31"/>
          <cell r="CL31"/>
          <cell r="CM31">
            <v>0</v>
          </cell>
          <cell r="CN31"/>
          <cell r="CO31"/>
          <cell r="CP31"/>
          <cell r="CQ31"/>
          <cell r="CR31"/>
          <cell r="CS31"/>
          <cell r="CT31"/>
          <cell r="CU31">
            <v>0</v>
          </cell>
          <cell r="CV31"/>
          <cell r="CW31"/>
          <cell r="CX31"/>
          <cell r="CY31"/>
          <cell r="CZ31"/>
          <cell r="DA31"/>
          <cell r="DB31"/>
          <cell r="DC31"/>
          <cell r="DD31"/>
          <cell r="DE31"/>
          <cell r="DF31"/>
          <cell r="DG31">
            <v>600000</v>
          </cell>
          <cell r="DH31" t="str">
            <v>2023 award</v>
          </cell>
          <cell r="DI31"/>
          <cell r="DJ31"/>
          <cell r="DK31"/>
          <cell r="DL31"/>
          <cell r="DM31" t="str">
            <v>Pam Rodewald</v>
          </cell>
          <cell r="DN31" t="str">
            <v>Perez</v>
          </cell>
          <cell r="DO31"/>
          <cell r="DP31">
            <v>2</v>
          </cell>
          <cell r="DQ31">
            <v>8</v>
          </cell>
          <cell r="DR31"/>
        </row>
        <row r="32">
          <cell r="C32">
            <v>175</v>
          </cell>
          <cell r="D32">
            <v>51</v>
          </cell>
          <cell r="E32">
            <v>163</v>
          </cell>
          <cell r="F32">
            <v>51</v>
          </cell>
          <cell r="G32"/>
          <cell r="H32" t="str">
            <v/>
          </cell>
          <cell r="I32" t="str">
            <v/>
          </cell>
          <cell r="J32" t="str">
            <v/>
          </cell>
          <cell r="K32" t="str">
            <v/>
          </cell>
          <cell r="L32">
            <v>0</v>
          </cell>
          <cell r="M32" t="str">
            <v>Schultz</v>
          </cell>
          <cell r="N32" t="str">
            <v>Whiskey Creek wetland</v>
          </cell>
          <cell r="O32">
            <v>280715</v>
          </cell>
          <cell r="P32" t="str">
            <v>280715-PS01</v>
          </cell>
          <cell r="Q32">
            <v>7610</v>
          </cell>
          <cell r="R32"/>
          <cell r="S32"/>
          <cell r="T32">
            <v>0</v>
          </cell>
          <cell r="U32">
            <v>0</v>
          </cell>
          <cell r="V32">
            <v>0</v>
          </cell>
          <cell r="W32">
            <v>0</v>
          </cell>
          <cell r="X32"/>
          <cell r="Y32"/>
          <cell r="Z32"/>
          <cell r="AA32">
            <v>0</v>
          </cell>
          <cell r="AB32"/>
          <cell r="AC32"/>
          <cell r="AD32"/>
          <cell r="AE32"/>
          <cell r="AF32"/>
          <cell r="AG32">
            <v>0</v>
          </cell>
          <cell r="AH32"/>
          <cell r="AI32">
            <v>44682</v>
          </cell>
          <cell r="AJ32">
            <v>44834</v>
          </cell>
          <cell r="AK32" t="str">
            <v>LCCMR</v>
          </cell>
          <cell r="AL32">
            <v>1700000</v>
          </cell>
          <cell r="AM32"/>
          <cell r="AN32"/>
          <cell r="AO32"/>
          <cell r="AP32"/>
          <cell r="AQ32"/>
          <cell r="AR32"/>
          <cell r="AS32">
            <v>0</v>
          </cell>
          <cell r="AT32">
            <v>0</v>
          </cell>
          <cell r="AU32">
            <v>1700000</v>
          </cell>
          <cell r="AV32">
            <v>0</v>
          </cell>
          <cell r="AW32"/>
          <cell r="AX32"/>
          <cell r="AY32">
            <v>0</v>
          </cell>
          <cell r="AZ32"/>
          <cell r="BA32"/>
          <cell r="BB32"/>
          <cell r="BC32"/>
          <cell r="BD32"/>
          <cell r="BE32"/>
          <cell r="BF32"/>
          <cell r="BG32"/>
          <cell r="BH32"/>
          <cell r="BI32"/>
          <cell r="BJ32"/>
          <cell r="BK32">
            <v>0</v>
          </cell>
          <cell r="BL32"/>
          <cell r="BM32"/>
          <cell r="BN32"/>
          <cell r="BO32"/>
          <cell r="BP32"/>
          <cell r="BQ32"/>
          <cell r="BR32"/>
          <cell r="BS32" t="str">
            <v/>
          </cell>
          <cell r="BT32"/>
          <cell r="BU32">
            <v>0</v>
          </cell>
          <cell r="BV32"/>
          <cell r="BW32">
            <v>0</v>
          </cell>
          <cell r="BX32">
            <v>0</v>
          </cell>
          <cell r="BY32"/>
          <cell r="BZ32"/>
          <cell r="CA32"/>
          <cell r="CB32">
            <v>0</v>
          </cell>
          <cell r="CC32"/>
          <cell r="CD32"/>
          <cell r="CE32"/>
          <cell r="CF32"/>
          <cell r="CG32"/>
          <cell r="CH32"/>
          <cell r="CI32"/>
          <cell r="CJ32"/>
          <cell r="CK32"/>
          <cell r="CL32"/>
          <cell r="CM32">
            <v>0</v>
          </cell>
          <cell r="CN32"/>
          <cell r="CO32"/>
          <cell r="CP32"/>
          <cell r="CQ32"/>
          <cell r="CR32"/>
          <cell r="CS32"/>
          <cell r="CT32"/>
          <cell r="CU32">
            <v>0</v>
          </cell>
          <cell r="CV32"/>
          <cell r="CW32"/>
          <cell r="CX32"/>
          <cell r="CY32"/>
          <cell r="CZ32"/>
          <cell r="DA32"/>
          <cell r="DB32"/>
          <cell r="DC32"/>
          <cell r="DD32"/>
          <cell r="DE32"/>
          <cell r="DF32">
            <v>0</v>
          </cell>
          <cell r="DG32"/>
          <cell r="DH32"/>
          <cell r="DI32"/>
          <cell r="DJ32"/>
          <cell r="DK32"/>
          <cell r="DL32"/>
          <cell r="DM32">
            <v>0</v>
          </cell>
          <cell r="DN32" t="str">
            <v>Schultz</v>
          </cell>
          <cell r="DO32" t="str">
            <v>Fletcher</v>
          </cell>
          <cell r="DP32">
            <v>5</v>
          </cell>
          <cell r="DQ32">
            <v>8</v>
          </cell>
          <cell r="DR32"/>
        </row>
        <row r="33">
          <cell r="C33">
            <v>12</v>
          </cell>
          <cell r="D33">
            <v>83</v>
          </cell>
          <cell r="E33">
            <v>12</v>
          </cell>
          <cell r="F33">
            <v>83</v>
          </cell>
          <cell r="G33"/>
          <cell r="H33" t="str">
            <v/>
          </cell>
          <cell r="I33" t="str">
            <v>Yes</v>
          </cell>
          <cell r="J33" t="str">
            <v/>
          </cell>
          <cell r="K33" t="str">
            <v/>
          </cell>
          <cell r="L33">
            <v>0</v>
          </cell>
          <cell r="M33" t="str">
            <v>Montoya</v>
          </cell>
          <cell r="N33" t="str">
            <v>Adv trmt - phos, rehab/expand</v>
          </cell>
          <cell r="O33">
            <v>280915</v>
          </cell>
          <cell r="P33" t="str">
            <v>280915-PS01</v>
          </cell>
          <cell r="Q33">
            <v>7395</v>
          </cell>
          <cell r="R33"/>
          <cell r="S33"/>
          <cell r="T33">
            <v>44987</v>
          </cell>
          <cell r="U33">
            <v>45350</v>
          </cell>
          <cell r="V33">
            <v>0</v>
          </cell>
          <cell r="W33">
            <v>0</v>
          </cell>
          <cell r="X33">
            <v>45455</v>
          </cell>
          <cell r="Y33">
            <v>27613400</v>
          </cell>
          <cell r="Z33"/>
          <cell r="AA33">
            <v>20613400</v>
          </cell>
          <cell r="AB33" t="str">
            <v>Part B</v>
          </cell>
          <cell r="AC33"/>
          <cell r="AD33">
            <v>44987</v>
          </cell>
          <cell r="AE33">
            <v>20475000</v>
          </cell>
          <cell r="AF33"/>
          <cell r="AG33">
            <v>13475000</v>
          </cell>
          <cell r="AH33" t="str">
            <v>FP not approved</v>
          </cell>
          <cell r="AI33">
            <v>45870</v>
          </cell>
          <cell r="AJ33">
            <v>46600</v>
          </cell>
          <cell r="AK33" t="str">
            <v>Updated 24 psig app</v>
          </cell>
          <cell r="AL33">
            <v>27613400</v>
          </cell>
          <cell r="AM33"/>
          <cell r="AN33"/>
          <cell r="AO33"/>
          <cell r="AP33"/>
          <cell r="AQ33"/>
          <cell r="AR33"/>
          <cell r="AS33">
            <v>0</v>
          </cell>
          <cell r="AT33">
            <v>0</v>
          </cell>
          <cell r="AU33">
            <v>27613400</v>
          </cell>
          <cell r="AV33">
            <v>27613400</v>
          </cell>
          <cell r="AW33"/>
          <cell r="AX33"/>
          <cell r="AY33">
            <v>27613400</v>
          </cell>
          <cell r="AZ33"/>
          <cell r="BA33"/>
          <cell r="BB33"/>
          <cell r="BC33"/>
          <cell r="BD33"/>
          <cell r="BE33"/>
          <cell r="BF33">
            <v>0</v>
          </cell>
          <cell r="BG33">
            <v>0</v>
          </cell>
          <cell r="BH33"/>
          <cell r="BI33">
            <v>0</v>
          </cell>
          <cell r="BJ33"/>
          <cell r="BK33">
            <v>0</v>
          </cell>
          <cell r="BL33">
            <v>45504</v>
          </cell>
          <cell r="BM33">
            <v>11176008</v>
          </cell>
          <cell r="BN33">
            <v>0.40500000000000003</v>
          </cell>
          <cell r="BO33" t="str">
            <v>FY25 new</v>
          </cell>
          <cell r="BP33"/>
          <cell r="BQ33"/>
          <cell r="BR33"/>
          <cell r="BS33"/>
          <cell r="BT33"/>
          <cell r="BU33">
            <v>27613400</v>
          </cell>
          <cell r="BV33"/>
          <cell r="BW33">
            <v>11183427</v>
          </cell>
          <cell r="BX33">
            <v>7000000</v>
          </cell>
          <cell r="BY33"/>
          <cell r="BZ33"/>
          <cell r="CA33"/>
          <cell r="CB33">
            <v>1946741.5999999996</v>
          </cell>
          <cell r="CC33"/>
          <cell r="CD33"/>
          <cell r="CE33"/>
          <cell r="CF33"/>
          <cell r="CG33"/>
          <cell r="CH33"/>
          <cell r="CI33"/>
          <cell r="CJ33"/>
          <cell r="CK33"/>
          <cell r="CL33"/>
          <cell r="CM33">
            <v>0</v>
          </cell>
          <cell r="CN33"/>
          <cell r="CO33"/>
          <cell r="CP33"/>
          <cell r="CQ33"/>
          <cell r="CR33"/>
          <cell r="CS33"/>
          <cell r="CT33"/>
          <cell r="CU33">
            <v>0</v>
          </cell>
          <cell r="CV33"/>
          <cell r="CW33"/>
          <cell r="CX33"/>
          <cell r="CY33"/>
          <cell r="CZ33"/>
          <cell r="DA33"/>
          <cell r="DB33"/>
          <cell r="DC33"/>
          <cell r="DD33"/>
          <cell r="DE33"/>
          <cell r="DF33"/>
          <cell r="DG33"/>
          <cell r="DH33"/>
          <cell r="DI33"/>
          <cell r="DJ33"/>
          <cell r="DK33"/>
          <cell r="DL33"/>
          <cell r="DM33" t="str">
            <v>Benjamin Carlson</v>
          </cell>
          <cell r="DN33" t="str">
            <v>Montoya</v>
          </cell>
          <cell r="DO33" t="str">
            <v>Lafontaine</v>
          </cell>
          <cell r="DP33">
            <v>11</v>
          </cell>
          <cell r="DQ33">
            <v>4</v>
          </cell>
          <cell r="DR33"/>
        </row>
        <row r="34">
          <cell r="C34">
            <v>171</v>
          </cell>
          <cell r="D34">
            <v>53</v>
          </cell>
          <cell r="E34">
            <v>156</v>
          </cell>
          <cell r="F34">
            <v>53</v>
          </cell>
          <cell r="G34" t="str">
            <v/>
          </cell>
          <cell r="H34" t="str">
            <v/>
          </cell>
          <cell r="I34" t="str">
            <v/>
          </cell>
          <cell r="J34" t="str">
            <v/>
          </cell>
          <cell r="K34" t="str">
            <v/>
          </cell>
          <cell r="L34" t="str">
            <v>RD commit</v>
          </cell>
          <cell r="M34" t="str">
            <v>Perez</v>
          </cell>
          <cell r="N34" t="str">
            <v>Rehab collection</v>
          </cell>
          <cell r="O34">
            <v>280772</v>
          </cell>
          <cell r="P34" t="str">
            <v>280772-PS01</v>
          </cell>
          <cell r="Q34">
            <v>246</v>
          </cell>
          <cell r="R34"/>
          <cell r="S34"/>
          <cell r="T34">
            <v>45005</v>
          </cell>
          <cell r="U34">
            <v>0</v>
          </cell>
          <cell r="V34">
            <v>0</v>
          </cell>
          <cell r="W34">
            <v>0</v>
          </cell>
          <cell r="X34"/>
          <cell r="Y34"/>
          <cell r="Z34"/>
          <cell r="AA34">
            <v>0</v>
          </cell>
          <cell r="AB34"/>
          <cell r="AC34"/>
          <cell r="AD34"/>
          <cell r="AE34"/>
          <cell r="AF34"/>
          <cell r="AG34">
            <v>0</v>
          </cell>
          <cell r="AH34"/>
          <cell r="AI34"/>
          <cell r="AJ34"/>
          <cell r="AK34"/>
          <cell r="AL34">
            <v>1723000</v>
          </cell>
          <cell r="AM34"/>
          <cell r="AN34"/>
          <cell r="AO34"/>
          <cell r="AP34"/>
          <cell r="AQ34"/>
          <cell r="AR34"/>
          <cell r="AS34">
            <v>0</v>
          </cell>
          <cell r="AT34">
            <v>0</v>
          </cell>
          <cell r="AU34">
            <v>1723000</v>
          </cell>
          <cell r="AV34">
            <v>0</v>
          </cell>
          <cell r="AW34"/>
          <cell r="AX34"/>
          <cell r="AY34">
            <v>0</v>
          </cell>
          <cell r="AZ34"/>
          <cell r="BA34"/>
          <cell r="BB34"/>
          <cell r="BC34"/>
          <cell r="BD34"/>
          <cell r="BE34"/>
          <cell r="BF34">
            <v>0</v>
          </cell>
          <cell r="BG34">
            <v>0</v>
          </cell>
          <cell r="BH34"/>
          <cell r="BI34">
            <v>0</v>
          </cell>
          <cell r="BJ34"/>
          <cell r="BK34"/>
          <cell r="BL34"/>
          <cell r="BM34"/>
          <cell r="BN34"/>
          <cell r="BO34"/>
          <cell r="BP34"/>
          <cell r="BQ34"/>
          <cell r="BR34"/>
          <cell r="BS34" t="str">
            <v/>
          </cell>
          <cell r="BT34"/>
          <cell r="BU34">
            <v>0</v>
          </cell>
          <cell r="BV34"/>
          <cell r="BW34">
            <v>0</v>
          </cell>
          <cell r="BX34">
            <v>0</v>
          </cell>
          <cell r="BY34"/>
          <cell r="BZ34"/>
          <cell r="CA34"/>
          <cell r="CB34">
            <v>0</v>
          </cell>
          <cell r="CC34"/>
          <cell r="CD34"/>
          <cell r="CE34"/>
          <cell r="CF34"/>
          <cell r="CG34"/>
          <cell r="CH34"/>
          <cell r="CI34"/>
          <cell r="CJ34"/>
          <cell r="CK34"/>
          <cell r="CL34"/>
          <cell r="CM34">
            <v>0</v>
          </cell>
          <cell r="CN34"/>
          <cell r="CO34"/>
          <cell r="CP34"/>
          <cell r="CQ34"/>
          <cell r="CR34"/>
          <cell r="CS34"/>
          <cell r="CT34"/>
          <cell r="CU34">
            <v>0</v>
          </cell>
          <cell r="CV34" t="str">
            <v>RD commit</v>
          </cell>
          <cell r="CW34"/>
          <cell r="CX34">
            <v>44834</v>
          </cell>
          <cell r="CY34"/>
          <cell r="CZ34"/>
          <cell r="DA34"/>
          <cell r="DB34"/>
          <cell r="DC34">
            <v>885000</v>
          </cell>
          <cell r="DD34">
            <v>285000</v>
          </cell>
          <cell r="DE34">
            <v>838000</v>
          </cell>
          <cell r="DF34">
            <v>1123000</v>
          </cell>
          <cell r="DG34">
            <v>600000</v>
          </cell>
          <cell r="DH34" t="str">
            <v>2022 award</v>
          </cell>
          <cell r="DI34"/>
          <cell r="DJ34"/>
          <cell r="DK34"/>
          <cell r="DL34"/>
          <cell r="DM34" t="str">
            <v>Corey Hower</v>
          </cell>
          <cell r="DN34" t="str">
            <v>Perez</v>
          </cell>
          <cell r="DO34" t="str">
            <v>Fletcher</v>
          </cell>
          <cell r="DP34">
            <v>2</v>
          </cell>
          <cell r="DQ34">
            <v>8</v>
          </cell>
          <cell r="DR34"/>
        </row>
        <row r="35">
          <cell r="C35">
            <v>68</v>
          </cell>
          <cell r="D35">
            <v>66</v>
          </cell>
          <cell r="E35"/>
          <cell r="F35"/>
          <cell r="G35"/>
          <cell r="H35" t="str">
            <v/>
          </cell>
          <cell r="I35" t="str">
            <v/>
          </cell>
          <cell r="J35"/>
          <cell r="K35"/>
          <cell r="L35" t="str">
            <v>RD commit</v>
          </cell>
          <cell r="M35" t="str">
            <v>Berrens</v>
          </cell>
          <cell r="N35" t="str">
            <v>Rehab collection and treatment</v>
          </cell>
          <cell r="O35">
            <v>280755</v>
          </cell>
          <cell r="P35" t="str">
            <v>280755-PS02</v>
          </cell>
          <cell r="Q35">
            <v>384</v>
          </cell>
          <cell r="R35"/>
          <cell r="S35"/>
          <cell r="T35"/>
          <cell r="U35"/>
          <cell r="V35"/>
          <cell r="W35"/>
          <cell r="X35"/>
          <cell r="Y35"/>
          <cell r="Z35"/>
          <cell r="AA35">
            <v>0</v>
          </cell>
          <cell r="AB35"/>
          <cell r="AC35"/>
          <cell r="AD35"/>
          <cell r="AE35"/>
          <cell r="AF35"/>
          <cell r="AG35"/>
          <cell r="AH35"/>
          <cell r="AI35"/>
          <cell r="AJ35"/>
          <cell r="AK35"/>
          <cell r="AL35">
            <v>5544000</v>
          </cell>
          <cell r="AM35"/>
          <cell r="AN35"/>
          <cell r="AO35"/>
          <cell r="AP35"/>
          <cell r="AQ35"/>
          <cell r="AR35"/>
          <cell r="AS35">
            <v>0</v>
          </cell>
          <cell r="AT35">
            <v>0</v>
          </cell>
          <cell r="AU35">
            <v>5544000</v>
          </cell>
          <cell r="AV35">
            <v>0</v>
          </cell>
          <cell r="AW35"/>
          <cell r="AX35"/>
          <cell r="AY35">
            <v>0</v>
          </cell>
          <cell r="AZ35"/>
          <cell r="BA35"/>
          <cell r="BB35"/>
          <cell r="BC35"/>
          <cell r="BD35"/>
          <cell r="BE35"/>
          <cell r="BF35">
            <v>0</v>
          </cell>
          <cell r="BG35">
            <v>0</v>
          </cell>
          <cell r="BH35"/>
          <cell r="BI35">
            <v>0</v>
          </cell>
          <cell r="BJ35"/>
          <cell r="BK35">
            <v>0</v>
          </cell>
          <cell r="BL35"/>
          <cell r="BM35"/>
          <cell r="BN35"/>
          <cell r="BO35"/>
          <cell r="BP35"/>
          <cell r="BQ35"/>
          <cell r="BR35"/>
          <cell r="BS35"/>
          <cell r="BT35"/>
          <cell r="BU35">
            <v>0</v>
          </cell>
          <cell r="BV35"/>
          <cell r="BW35">
            <v>0</v>
          </cell>
          <cell r="BX35">
            <v>0</v>
          </cell>
          <cell r="BY35"/>
          <cell r="BZ35"/>
          <cell r="CA35"/>
          <cell r="CB35">
            <v>0</v>
          </cell>
          <cell r="CC35"/>
          <cell r="CD35"/>
          <cell r="CE35"/>
          <cell r="CF35"/>
          <cell r="CG35"/>
          <cell r="CH35"/>
          <cell r="CI35"/>
          <cell r="CJ35"/>
          <cell r="CK35"/>
          <cell r="CL35"/>
          <cell r="CM35">
            <v>0</v>
          </cell>
          <cell r="CN35"/>
          <cell r="CO35"/>
          <cell r="CP35"/>
          <cell r="CQ35"/>
          <cell r="CR35"/>
          <cell r="CS35"/>
          <cell r="CT35"/>
          <cell r="CU35">
            <v>0</v>
          </cell>
          <cell r="CV35" t="str">
            <v>RD commit</v>
          </cell>
          <cell r="CW35"/>
          <cell r="CX35">
            <v>45560</v>
          </cell>
          <cell r="CY35"/>
          <cell r="CZ35"/>
          <cell r="DA35"/>
          <cell r="DB35"/>
          <cell r="DC35"/>
          <cell r="DD35">
            <v>1110000</v>
          </cell>
          <cell r="DE35">
            <v>4434000</v>
          </cell>
          <cell r="DF35">
            <v>5544000</v>
          </cell>
          <cell r="DG35"/>
          <cell r="DH35"/>
          <cell r="DI35"/>
          <cell r="DJ35"/>
          <cell r="DK35"/>
          <cell r="DL35"/>
          <cell r="DM35"/>
          <cell r="DN35" t="str">
            <v>Berrens</v>
          </cell>
          <cell r="DO35"/>
          <cell r="DP35">
            <v>8</v>
          </cell>
          <cell r="DQ35"/>
          <cell r="DR35"/>
        </row>
        <row r="36">
          <cell r="C36">
            <v>295</v>
          </cell>
          <cell r="D36">
            <v>34</v>
          </cell>
          <cell r="E36">
            <v>279</v>
          </cell>
          <cell r="F36">
            <v>34</v>
          </cell>
          <cell r="G36" t="str">
            <v/>
          </cell>
          <cell r="H36" t="str">
            <v/>
          </cell>
          <cell r="I36" t="str">
            <v/>
          </cell>
          <cell r="J36" t="str">
            <v/>
          </cell>
          <cell r="K36" t="str">
            <v/>
          </cell>
          <cell r="L36">
            <v>0</v>
          </cell>
          <cell r="M36" t="str">
            <v>Perez</v>
          </cell>
          <cell r="N36" t="str">
            <v>Rehab treatment</v>
          </cell>
          <cell r="O36">
            <v>280578</v>
          </cell>
          <cell r="P36" t="str">
            <v>280578-PS01</v>
          </cell>
          <cell r="Q36">
            <v>14942</v>
          </cell>
          <cell r="R36">
            <v>0</v>
          </cell>
          <cell r="S36"/>
          <cell r="T36">
            <v>0</v>
          </cell>
          <cell r="U36">
            <v>0</v>
          </cell>
          <cell r="V36">
            <v>0</v>
          </cell>
          <cell r="W36">
            <v>0</v>
          </cell>
          <cell r="X36"/>
          <cell r="Y36"/>
          <cell r="Z36"/>
          <cell r="AA36">
            <v>0</v>
          </cell>
          <cell r="AB36"/>
          <cell r="AC36"/>
          <cell r="AD36"/>
          <cell r="AE36"/>
          <cell r="AF36"/>
          <cell r="AG36">
            <v>0</v>
          </cell>
          <cell r="AH36"/>
          <cell r="AI36"/>
          <cell r="AJ36"/>
          <cell r="AK36" t="str">
            <v>Expect 44pts on 2021 PPL</v>
          </cell>
          <cell r="AL36">
            <v>1200000</v>
          </cell>
          <cell r="AM36"/>
          <cell r="AN36"/>
          <cell r="AO36"/>
          <cell r="AP36"/>
          <cell r="AQ36"/>
          <cell r="AR36"/>
          <cell r="AS36">
            <v>0</v>
          </cell>
          <cell r="AT36">
            <v>0</v>
          </cell>
          <cell r="AU36">
            <v>1200000</v>
          </cell>
          <cell r="AV36">
            <v>0</v>
          </cell>
          <cell r="AW36"/>
          <cell r="AX36"/>
          <cell r="AY36">
            <v>0</v>
          </cell>
          <cell r="AZ36"/>
          <cell r="BA36"/>
          <cell r="BB36"/>
          <cell r="BC36"/>
          <cell r="BD36"/>
          <cell r="BE36"/>
          <cell r="BF36" t="str">
            <v>2019 Survey</v>
          </cell>
          <cell r="BG36">
            <v>0</v>
          </cell>
          <cell r="BH36"/>
          <cell r="BI36">
            <v>0</v>
          </cell>
          <cell r="BJ36"/>
          <cell r="BK36">
            <v>0</v>
          </cell>
          <cell r="BL36"/>
          <cell r="BM36"/>
          <cell r="BN36"/>
          <cell r="BO36"/>
          <cell r="BP36"/>
          <cell r="BQ36"/>
          <cell r="BR36"/>
          <cell r="BS36" t="str">
            <v/>
          </cell>
          <cell r="BT36"/>
          <cell r="BU36">
            <v>0</v>
          </cell>
          <cell r="BV36"/>
          <cell r="BW36">
            <v>0</v>
          </cell>
          <cell r="BX36">
            <v>0</v>
          </cell>
          <cell r="BY36"/>
          <cell r="BZ36"/>
          <cell r="CA36"/>
          <cell r="CB36">
            <v>0</v>
          </cell>
          <cell r="CC36"/>
          <cell r="CD36"/>
          <cell r="CE36"/>
          <cell r="CF36"/>
          <cell r="CG36"/>
          <cell r="CH36"/>
          <cell r="CI36"/>
          <cell r="CJ36"/>
          <cell r="CK36"/>
          <cell r="CL36"/>
          <cell r="CM36">
            <v>0</v>
          </cell>
          <cell r="CN36"/>
          <cell r="CO36"/>
          <cell r="CP36"/>
          <cell r="CQ36"/>
          <cell r="CR36"/>
          <cell r="CS36"/>
          <cell r="CT36"/>
          <cell r="CU36">
            <v>0</v>
          </cell>
          <cell r="CV36"/>
          <cell r="CW36"/>
          <cell r="CX36"/>
          <cell r="CY36"/>
          <cell r="CZ36"/>
          <cell r="DA36"/>
          <cell r="DB36"/>
          <cell r="DC36"/>
          <cell r="DD36"/>
          <cell r="DE36"/>
          <cell r="DF36">
            <v>0</v>
          </cell>
          <cell r="DG36"/>
          <cell r="DH36"/>
          <cell r="DI36">
            <v>4400000</v>
          </cell>
          <cell r="DJ36" t="str">
            <v>22 fed earmark</v>
          </cell>
          <cell r="DK36"/>
          <cell r="DL36" t="str">
            <v>22 fed earmark</v>
          </cell>
          <cell r="DM36" t="str">
            <v>Vinod Sathyaseelan</v>
          </cell>
          <cell r="DN36" t="str">
            <v>Perez</v>
          </cell>
          <cell r="DO36" t="str">
            <v>Fletcher</v>
          </cell>
          <cell r="DP36">
            <v>2</v>
          </cell>
          <cell r="DQ36">
            <v>8</v>
          </cell>
          <cell r="DR36"/>
        </row>
        <row r="37">
          <cell r="C37">
            <v>255</v>
          </cell>
          <cell r="D37">
            <v>42</v>
          </cell>
          <cell r="E37">
            <v>242</v>
          </cell>
          <cell r="F37">
            <v>42</v>
          </cell>
          <cell r="G37" t="str">
            <v/>
          </cell>
          <cell r="H37" t="str">
            <v/>
          </cell>
          <cell r="I37" t="str">
            <v/>
          </cell>
          <cell r="J37" t="str">
            <v/>
          </cell>
          <cell r="K37" t="str">
            <v/>
          </cell>
          <cell r="L37">
            <v>0</v>
          </cell>
          <cell r="M37" t="str">
            <v>Berrens</v>
          </cell>
          <cell r="N37" t="str">
            <v>Rehab treatment</v>
          </cell>
          <cell r="O37">
            <v>280563</v>
          </cell>
          <cell r="P37" t="str">
            <v>280563-PS01</v>
          </cell>
          <cell r="Q37">
            <v>3240</v>
          </cell>
          <cell r="R37" t="str">
            <v>Y</v>
          </cell>
          <cell r="S37"/>
          <cell r="T37">
            <v>0</v>
          </cell>
          <cell r="U37">
            <v>0</v>
          </cell>
          <cell r="V37">
            <v>0</v>
          </cell>
          <cell r="W37">
            <v>0</v>
          </cell>
          <cell r="X37"/>
          <cell r="Y37"/>
          <cell r="Z37"/>
          <cell r="AA37">
            <v>0</v>
          </cell>
          <cell r="AB37"/>
          <cell r="AC37"/>
          <cell r="AD37"/>
          <cell r="AE37"/>
          <cell r="AF37"/>
          <cell r="AG37">
            <v>0</v>
          </cell>
          <cell r="AH37"/>
          <cell r="AI37"/>
          <cell r="AJ37"/>
          <cell r="AK37"/>
          <cell r="AL37">
            <v>3200000</v>
          </cell>
          <cell r="AM37"/>
          <cell r="AN37"/>
          <cell r="AO37"/>
          <cell r="AP37"/>
          <cell r="AQ37"/>
          <cell r="AR37"/>
          <cell r="AS37">
            <v>0</v>
          </cell>
          <cell r="AT37">
            <v>0</v>
          </cell>
          <cell r="AU37">
            <v>3200000</v>
          </cell>
          <cell r="AV37">
            <v>0</v>
          </cell>
          <cell r="AW37"/>
          <cell r="AX37"/>
          <cell r="AY37">
            <v>0</v>
          </cell>
          <cell r="AZ37"/>
          <cell r="BA37"/>
          <cell r="BB37"/>
          <cell r="BC37"/>
          <cell r="BD37"/>
          <cell r="BE37"/>
          <cell r="BF37" t="str">
            <v>other</v>
          </cell>
          <cell r="BG37">
            <v>0</v>
          </cell>
          <cell r="BH37"/>
          <cell r="BI37">
            <v>0</v>
          </cell>
          <cell r="BJ37"/>
          <cell r="BK37">
            <v>0</v>
          </cell>
          <cell r="BL37"/>
          <cell r="BM37"/>
          <cell r="BN37"/>
          <cell r="BO37"/>
          <cell r="BP37"/>
          <cell r="BQ37"/>
          <cell r="BR37"/>
          <cell r="BS37" t="str">
            <v/>
          </cell>
          <cell r="BT37"/>
          <cell r="BU37">
            <v>0</v>
          </cell>
          <cell r="BV37"/>
          <cell r="BW37">
            <v>0</v>
          </cell>
          <cell r="BX37">
            <v>0</v>
          </cell>
          <cell r="BY37"/>
          <cell r="BZ37"/>
          <cell r="CA37"/>
          <cell r="CB37">
            <v>0</v>
          </cell>
          <cell r="CC37"/>
          <cell r="CD37"/>
          <cell r="CE37"/>
          <cell r="CF37"/>
          <cell r="CG37"/>
          <cell r="CH37"/>
          <cell r="CI37"/>
          <cell r="CJ37"/>
          <cell r="CK37"/>
          <cell r="CL37"/>
          <cell r="CM37">
            <v>0</v>
          </cell>
          <cell r="CN37"/>
          <cell r="CO37"/>
          <cell r="CP37"/>
          <cell r="CQ37"/>
          <cell r="CR37"/>
          <cell r="CS37"/>
          <cell r="CT37"/>
          <cell r="CU37">
            <v>0</v>
          </cell>
          <cell r="CV37"/>
          <cell r="CW37"/>
          <cell r="CX37"/>
          <cell r="CY37"/>
          <cell r="CZ37"/>
          <cell r="DA37"/>
          <cell r="DB37"/>
          <cell r="DC37"/>
          <cell r="DD37"/>
          <cell r="DE37"/>
          <cell r="DF37">
            <v>0</v>
          </cell>
          <cell r="DG37"/>
          <cell r="DH37"/>
          <cell r="DI37"/>
          <cell r="DJ37"/>
          <cell r="DK37"/>
          <cell r="DL37"/>
          <cell r="DM37" t="str">
            <v>Abram Peterson</v>
          </cell>
          <cell r="DN37" t="str">
            <v>Berrens</v>
          </cell>
          <cell r="DO37" t="str">
            <v>Fletcher</v>
          </cell>
          <cell r="DP37" t="str">
            <v>6W</v>
          </cell>
          <cell r="DQ37">
            <v>2</v>
          </cell>
          <cell r="DR37"/>
        </row>
        <row r="38">
          <cell r="C38">
            <v>224</v>
          </cell>
          <cell r="D38">
            <v>46</v>
          </cell>
          <cell r="E38">
            <v>215</v>
          </cell>
          <cell r="F38">
            <v>46</v>
          </cell>
          <cell r="G38"/>
          <cell r="H38" t="str">
            <v/>
          </cell>
          <cell r="I38" t="str">
            <v/>
          </cell>
          <cell r="J38" t="str">
            <v/>
          </cell>
          <cell r="K38" t="str">
            <v/>
          </cell>
          <cell r="L38">
            <v>0</v>
          </cell>
          <cell r="M38" t="str">
            <v>Barrett</v>
          </cell>
          <cell r="N38" t="str">
            <v>Rehab/expand treatment</v>
          </cell>
          <cell r="O38">
            <v>280831</v>
          </cell>
          <cell r="P38" t="str">
            <v>280831-PS01</v>
          </cell>
          <cell r="Q38">
            <v>10587</v>
          </cell>
          <cell r="R38"/>
          <cell r="S38"/>
          <cell r="T38">
            <v>45351</v>
          </cell>
          <cell r="U38">
            <v>45471</v>
          </cell>
          <cell r="V38">
            <v>0</v>
          </cell>
          <cell r="W38">
            <v>0</v>
          </cell>
          <cell r="X38">
            <v>45454</v>
          </cell>
          <cell r="Y38">
            <v>47500000</v>
          </cell>
          <cell r="Z38">
            <v>4000000</v>
          </cell>
          <cell r="AA38">
            <v>42522000</v>
          </cell>
          <cell r="AB38" t="str">
            <v>2026 project</v>
          </cell>
          <cell r="AC38"/>
          <cell r="AD38"/>
          <cell r="AE38"/>
          <cell r="AF38"/>
          <cell r="AG38">
            <v>0</v>
          </cell>
          <cell r="AH38"/>
          <cell r="AI38">
            <v>46174</v>
          </cell>
          <cell r="AJ38">
            <v>46692</v>
          </cell>
          <cell r="AK38"/>
          <cell r="AL38">
            <v>47500000</v>
          </cell>
          <cell r="AM38"/>
          <cell r="AN38"/>
          <cell r="AO38"/>
          <cell r="AP38"/>
          <cell r="AQ38"/>
          <cell r="AR38"/>
          <cell r="AS38">
            <v>4000000</v>
          </cell>
          <cell r="AT38">
            <v>0</v>
          </cell>
          <cell r="AU38">
            <v>47500000</v>
          </cell>
          <cell r="AV38">
            <v>0</v>
          </cell>
          <cell r="AW38"/>
          <cell r="AX38"/>
          <cell r="AY38">
            <v>0</v>
          </cell>
          <cell r="AZ38"/>
          <cell r="BA38"/>
          <cell r="BB38"/>
          <cell r="BC38"/>
          <cell r="BD38"/>
          <cell r="BE38"/>
          <cell r="BF38" t="str">
            <v>FY23 Survey</v>
          </cell>
          <cell r="BG38">
            <v>0</v>
          </cell>
          <cell r="BH38"/>
          <cell r="BI38">
            <v>0</v>
          </cell>
          <cell r="BJ38"/>
          <cell r="BK38">
            <v>0</v>
          </cell>
          <cell r="BL38">
            <v>45491</v>
          </cell>
          <cell r="BM38">
            <v>6716694</v>
          </cell>
          <cell r="BN38">
            <v>0.13100000000000001</v>
          </cell>
          <cell r="BO38" t="str">
            <v>FY25 new</v>
          </cell>
          <cell r="BP38"/>
          <cell r="BQ38"/>
          <cell r="BR38"/>
          <cell r="BS38" t="str">
            <v/>
          </cell>
          <cell r="BT38"/>
          <cell r="BU38">
            <v>47500000</v>
          </cell>
          <cell r="BV38"/>
          <cell r="BW38">
            <v>6222500</v>
          </cell>
          <cell r="BX38">
            <v>4978000</v>
          </cell>
          <cell r="BY38"/>
          <cell r="BZ38"/>
          <cell r="CA38"/>
          <cell r="CB38">
            <v>0</v>
          </cell>
          <cell r="CC38"/>
          <cell r="CD38"/>
          <cell r="CE38"/>
          <cell r="CF38"/>
          <cell r="CG38"/>
          <cell r="CH38"/>
          <cell r="CI38"/>
          <cell r="CJ38"/>
          <cell r="CK38"/>
          <cell r="CL38"/>
          <cell r="CM38">
            <v>0</v>
          </cell>
          <cell r="CN38"/>
          <cell r="CO38"/>
          <cell r="CP38"/>
          <cell r="CQ38"/>
          <cell r="CR38"/>
          <cell r="CS38"/>
          <cell r="CT38"/>
          <cell r="CU38">
            <v>0</v>
          </cell>
          <cell r="CV38"/>
          <cell r="CW38"/>
          <cell r="CX38"/>
          <cell r="CY38"/>
          <cell r="CZ38"/>
          <cell r="DA38"/>
          <cell r="DB38"/>
          <cell r="DC38"/>
          <cell r="DD38"/>
          <cell r="DE38"/>
          <cell r="DF38">
            <v>0</v>
          </cell>
          <cell r="DG38"/>
          <cell r="DH38"/>
          <cell r="DI38"/>
          <cell r="DJ38"/>
          <cell r="DK38"/>
          <cell r="DL38"/>
          <cell r="DM38" t="str">
            <v>Aaron Kilpo</v>
          </cell>
          <cell r="DN38" t="str">
            <v>Barrett</v>
          </cell>
          <cell r="DO38" t="str">
            <v>Lafontaine</v>
          </cell>
          <cell r="DP38" t="str">
            <v>7W</v>
          </cell>
          <cell r="DQ38">
            <v>4</v>
          </cell>
          <cell r="DR38"/>
        </row>
        <row r="39">
          <cell r="C39">
            <v>221</v>
          </cell>
          <cell r="D39">
            <v>46</v>
          </cell>
          <cell r="E39">
            <v>201</v>
          </cell>
          <cell r="F39">
            <v>46</v>
          </cell>
          <cell r="G39"/>
          <cell r="H39" t="str">
            <v/>
          </cell>
          <cell r="I39" t="str">
            <v/>
          </cell>
          <cell r="J39" t="str">
            <v/>
          </cell>
          <cell r="K39" t="str">
            <v/>
          </cell>
          <cell r="L39">
            <v>0</v>
          </cell>
          <cell r="M39" t="str">
            <v>Montoya</v>
          </cell>
          <cell r="N39" t="str">
            <v>Rehab collection, Wildwood lift station</v>
          </cell>
          <cell r="O39">
            <v>280793</v>
          </cell>
          <cell r="P39" t="str">
            <v>280793-PS01</v>
          </cell>
          <cell r="Q39">
            <v>875</v>
          </cell>
          <cell r="R39"/>
          <cell r="S39"/>
          <cell r="T39">
            <v>0</v>
          </cell>
          <cell r="U39">
            <v>0</v>
          </cell>
          <cell r="V39">
            <v>0</v>
          </cell>
          <cell r="W39">
            <v>0</v>
          </cell>
          <cell r="X39"/>
          <cell r="Y39"/>
          <cell r="Z39"/>
          <cell r="AA39">
            <v>0</v>
          </cell>
          <cell r="AB39"/>
          <cell r="AC39"/>
          <cell r="AD39"/>
          <cell r="AE39"/>
          <cell r="AF39"/>
          <cell r="AG39">
            <v>0</v>
          </cell>
          <cell r="AH39"/>
          <cell r="AI39"/>
          <cell r="AJ39"/>
          <cell r="AK39"/>
          <cell r="AL39">
            <v>500000</v>
          </cell>
          <cell r="AM39"/>
          <cell r="AN39"/>
          <cell r="AO39"/>
          <cell r="AP39"/>
          <cell r="AQ39"/>
          <cell r="AR39"/>
          <cell r="AS39">
            <v>0</v>
          </cell>
          <cell r="AT39">
            <v>0</v>
          </cell>
          <cell r="AU39">
            <v>500000</v>
          </cell>
          <cell r="AV39">
            <v>0</v>
          </cell>
          <cell r="AW39"/>
          <cell r="AX39"/>
          <cell r="AY39">
            <v>0</v>
          </cell>
          <cell r="AZ39"/>
          <cell r="BA39"/>
          <cell r="BB39"/>
          <cell r="BC39"/>
          <cell r="BD39"/>
          <cell r="BE39"/>
          <cell r="BF39">
            <v>0</v>
          </cell>
          <cell r="BG39">
            <v>0</v>
          </cell>
          <cell r="BH39"/>
          <cell r="BI39">
            <v>0</v>
          </cell>
          <cell r="BJ39"/>
          <cell r="BK39">
            <v>0</v>
          </cell>
          <cell r="BL39"/>
          <cell r="BM39"/>
          <cell r="BN39"/>
          <cell r="BO39"/>
          <cell r="BP39"/>
          <cell r="BQ39"/>
          <cell r="BR39"/>
          <cell r="BS39"/>
          <cell r="BT39"/>
          <cell r="BU39">
            <v>0</v>
          </cell>
          <cell r="BV39"/>
          <cell r="BW39">
            <v>0</v>
          </cell>
          <cell r="BX39">
            <v>0</v>
          </cell>
          <cell r="BY39"/>
          <cell r="BZ39"/>
          <cell r="CA39"/>
          <cell r="CB39">
            <v>0</v>
          </cell>
          <cell r="CC39"/>
          <cell r="CD39"/>
          <cell r="CE39"/>
          <cell r="CF39"/>
          <cell r="CG39"/>
          <cell r="CH39"/>
          <cell r="CI39"/>
          <cell r="CJ39"/>
          <cell r="CK39"/>
          <cell r="CL39"/>
          <cell r="CM39">
            <v>0</v>
          </cell>
          <cell r="CN39"/>
          <cell r="CO39"/>
          <cell r="CP39"/>
          <cell r="CQ39"/>
          <cell r="CR39"/>
          <cell r="CS39"/>
          <cell r="CT39"/>
          <cell r="CU39">
            <v>0</v>
          </cell>
          <cell r="CV39"/>
          <cell r="CW39"/>
          <cell r="CX39"/>
          <cell r="CY39"/>
          <cell r="CZ39"/>
          <cell r="DA39"/>
          <cell r="DB39"/>
          <cell r="DC39"/>
          <cell r="DD39"/>
          <cell r="DE39"/>
          <cell r="DF39">
            <v>0</v>
          </cell>
          <cell r="DG39"/>
          <cell r="DH39"/>
          <cell r="DI39">
            <v>480000</v>
          </cell>
          <cell r="DJ39" t="str">
            <v>23 CDS</v>
          </cell>
          <cell r="DK39"/>
          <cell r="DL39"/>
          <cell r="DM39" t="str">
            <v>Abram Peterson</v>
          </cell>
          <cell r="DN39" t="str">
            <v>Montoya</v>
          </cell>
          <cell r="DO39"/>
          <cell r="DP39">
            <v>11</v>
          </cell>
          <cell r="DQ39">
            <v>4</v>
          </cell>
          <cell r="DR39"/>
        </row>
        <row r="40">
          <cell r="C40">
            <v>104</v>
          </cell>
          <cell r="D40">
            <v>60</v>
          </cell>
          <cell r="E40">
            <v>100</v>
          </cell>
          <cell r="F40">
            <v>60</v>
          </cell>
          <cell r="G40" t="str">
            <v/>
          </cell>
          <cell r="H40" t="str">
            <v/>
          </cell>
          <cell r="I40" t="str">
            <v/>
          </cell>
          <cell r="J40" t="str">
            <v/>
          </cell>
          <cell r="K40" t="str">
            <v/>
          </cell>
          <cell r="L40" t="str">
            <v>Applied</v>
          </cell>
          <cell r="M40" t="str">
            <v>Perez</v>
          </cell>
          <cell r="N40" t="str">
            <v>Rehab collection and treatment</v>
          </cell>
          <cell r="O40">
            <v>279582</v>
          </cell>
          <cell r="P40" t="str">
            <v>279582-PS01</v>
          </cell>
          <cell r="Q40">
            <v>736</v>
          </cell>
          <cell r="R40">
            <v>0</v>
          </cell>
          <cell r="S40"/>
          <cell r="T40">
            <v>0</v>
          </cell>
          <cell r="U40">
            <v>0</v>
          </cell>
          <cell r="V40">
            <v>0</v>
          </cell>
          <cell r="W40">
            <v>0</v>
          </cell>
          <cell r="X40"/>
          <cell r="Y40"/>
          <cell r="Z40"/>
          <cell r="AA40">
            <v>0</v>
          </cell>
          <cell r="AB40"/>
          <cell r="AC40"/>
          <cell r="AD40"/>
          <cell r="AE40"/>
          <cell r="AF40"/>
          <cell r="AG40">
            <v>0</v>
          </cell>
          <cell r="AH40"/>
          <cell r="AI40"/>
          <cell r="AJ40"/>
          <cell r="AK40" t="str">
            <v>SCDP funding delayed?</v>
          </cell>
          <cell r="AL40">
            <v>484655</v>
          </cell>
          <cell r="AM40"/>
          <cell r="AN40"/>
          <cell r="AO40"/>
          <cell r="AP40"/>
          <cell r="AQ40"/>
          <cell r="AR40"/>
          <cell r="AS40">
            <v>0</v>
          </cell>
          <cell r="AT40">
            <v>0</v>
          </cell>
          <cell r="AU40">
            <v>484655</v>
          </cell>
          <cell r="AV40">
            <v>0</v>
          </cell>
          <cell r="AW40"/>
          <cell r="AX40"/>
          <cell r="AY40">
            <v>0</v>
          </cell>
          <cell r="AZ40"/>
          <cell r="BA40"/>
          <cell r="BB40"/>
          <cell r="BC40"/>
          <cell r="BD40"/>
          <cell r="BE40"/>
          <cell r="BF40" t="str">
            <v>2015 survey</v>
          </cell>
          <cell r="BG40">
            <v>0</v>
          </cell>
          <cell r="BH40"/>
          <cell r="BI40">
            <v>0</v>
          </cell>
          <cell r="BJ40"/>
          <cell r="BK40"/>
          <cell r="BL40"/>
          <cell r="BM40"/>
          <cell r="BN40"/>
          <cell r="BO40"/>
          <cell r="BP40"/>
          <cell r="BQ40"/>
          <cell r="BR40"/>
          <cell r="BS40" t="str">
            <v/>
          </cell>
          <cell r="BT40"/>
          <cell r="BU40">
            <v>0</v>
          </cell>
          <cell r="BV40"/>
          <cell r="BW40">
            <v>0</v>
          </cell>
          <cell r="BX40">
            <v>0</v>
          </cell>
          <cell r="BY40"/>
          <cell r="BZ40"/>
          <cell r="CA40"/>
          <cell r="CB40">
            <v>0</v>
          </cell>
          <cell r="CC40"/>
          <cell r="CD40"/>
          <cell r="CE40"/>
          <cell r="CF40"/>
          <cell r="CG40"/>
          <cell r="CH40"/>
          <cell r="CI40"/>
          <cell r="CJ40"/>
          <cell r="CK40"/>
          <cell r="CL40"/>
          <cell r="CM40">
            <v>0</v>
          </cell>
          <cell r="CN40"/>
          <cell r="CO40"/>
          <cell r="CP40"/>
          <cell r="CQ40"/>
          <cell r="CR40"/>
          <cell r="CS40"/>
          <cell r="CT40"/>
          <cell r="CU40">
            <v>0</v>
          </cell>
          <cell r="CV40" t="str">
            <v>Applied</v>
          </cell>
          <cell r="CW40"/>
          <cell r="CX40"/>
          <cell r="CY40"/>
          <cell r="CZ40"/>
          <cell r="DA40">
            <v>210</v>
          </cell>
          <cell r="DB40">
            <v>60</v>
          </cell>
          <cell r="DC40">
            <v>363491.25</v>
          </cell>
          <cell r="DD40"/>
          <cell r="DE40"/>
          <cell r="DF40">
            <v>0</v>
          </cell>
          <cell r="DG40">
            <v>484655</v>
          </cell>
          <cell r="DH40" t="str">
            <v>2016 awarded</v>
          </cell>
          <cell r="DI40"/>
          <cell r="DJ40"/>
          <cell r="DK40"/>
          <cell r="DL40"/>
          <cell r="DM40" t="str">
            <v>Vinod Sathyaseelan</v>
          </cell>
          <cell r="DN40" t="str">
            <v>Perez</v>
          </cell>
          <cell r="DO40" t="str">
            <v>Fletcher</v>
          </cell>
          <cell r="DP40">
            <v>2</v>
          </cell>
          <cell r="DQ40">
            <v>8</v>
          </cell>
          <cell r="DR40"/>
        </row>
        <row r="41">
          <cell r="C41">
            <v>181</v>
          </cell>
          <cell r="D41">
            <v>51</v>
          </cell>
          <cell r="E41">
            <v>167</v>
          </cell>
          <cell r="F41">
            <v>51</v>
          </cell>
          <cell r="G41"/>
          <cell r="H41" t="str">
            <v/>
          </cell>
          <cell r="I41" t="str">
            <v/>
          </cell>
          <cell r="J41" t="str">
            <v/>
          </cell>
          <cell r="K41" t="str">
            <v/>
          </cell>
          <cell r="L41">
            <v>0</v>
          </cell>
          <cell r="M41" t="str">
            <v>Brooksbank</v>
          </cell>
          <cell r="N41" t="str">
            <v>Rehab collection</v>
          </cell>
          <cell r="O41">
            <v>280232</v>
          </cell>
          <cell r="P41" t="str">
            <v>280232-PS01</v>
          </cell>
          <cell r="Q41">
            <v>1968</v>
          </cell>
          <cell r="R41">
            <v>0</v>
          </cell>
          <cell r="S41"/>
          <cell r="T41">
            <v>0</v>
          </cell>
          <cell r="U41">
            <v>0</v>
          </cell>
          <cell r="V41">
            <v>0</v>
          </cell>
          <cell r="W41">
            <v>0</v>
          </cell>
          <cell r="X41"/>
          <cell r="Y41"/>
          <cell r="Z41"/>
          <cell r="AA41">
            <v>0</v>
          </cell>
          <cell r="AB41"/>
          <cell r="AC41"/>
          <cell r="AD41"/>
          <cell r="AE41"/>
          <cell r="AF41"/>
          <cell r="AG41">
            <v>0</v>
          </cell>
          <cell r="AH41"/>
          <cell r="AI41">
            <v>43617</v>
          </cell>
          <cell r="AJ41">
            <v>43983</v>
          </cell>
          <cell r="AK41" t="str">
            <v>will reapply for 2019 iup</v>
          </cell>
          <cell r="AL41">
            <v>3080100</v>
          </cell>
          <cell r="AM41"/>
          <cell r="AN41"/>
          <cell r="AO41"/>
          <cell r="AP41"/>
          <cell r="AQ41"/>
          <cell r="AR41"/>
          <cell r="AS41">
            <v>0</v>
          </cell>
          <cell r="AT41">
            <v>0</v>
          </cell>
          <cell r="AU41">
            <v>3080100</v>
          </cell>
          <cell r="AV41">
            <v>0</v>
          </cell>
          <cell r="AW41"/>
          <cell r="AX41"/>
          <cell r="AY41">
            <v>0</v>
          </cell>
          <cell r="AZ41"/>
          <cell r="BA41"/>
          <cell r="BB41"/>
          <cell r="BC41"/>
          <cell r="BD41"/>
          <cell r="BE41"/>
          <cell r="BF41" t="str">
            <v>2019 Survey</v>
          </cell>
          <cell r="BG41">
            <v>0</v>
          </cell>
          <cell r="BH41"/>
          <cell r="BI41">
            <v>0</v>
          </cell>
          <cell r="BJ41"/>
          <cell r="BK41">
            <v>0</v>
          </cell>
          <cell r="BL41"/>
          <cell r="BM41"/>
          <cell r="BN41"/>
          <cell r="BO41"/>
          <cell r="BP41"/>
          <cell r="BQ41"/>
          <cell r="BR41"/>
          <cell r="BS41" t="str">
            <v/>
          </cell>
          <cell r="BT41"/>
          <cell r="BU41">
            <v>0</v>
          </cell>
          <cell r="BV41"/>
          <cell r="BW41">
            <v>0</v>
          </cell>
          <cell r="BX41">
            <v>0</v>
          </cell>
          <cell r="BY41"/>
          <cell r="BZ41"/>
          <cell r="CA41"/>
          <cell r="CB41">
            <v>0</v>
          </cell>
          <cell r="CC41"/>
          <cell r="CD41"/>
          <cell r="CE41"/>
          <cell r="CF41"/>
          <cell r="CG41"/>
          <cell r="CH41"/>
          <cell r="CI41"/>
          <cell r="CJ41"/>
          <cell r="CK41"/>
          <cell r="CL41"/>
          <cell r="CM41">
            <v>0</v>
          </cell>
          <cell r="CN41"/>
          <cell r="CO41"/>
          <cell r="CP41"/>
          <cell r="CQ41"/>
          <cell r="CR41"/>
          <cell r="CS41"/>
          <cell r="CT41"/>
          <cell r="CU41">
            <v>0</v>
          </cell>
          <cell r="CV41"/>
          <cell r="CW41"/>
          <cell r="CX41"/>
          <cell r="CY41"/>
          <cell r="CZ41"/>
          <cell r="DA41"/>
          <cell r="DB41"/>
          <cell r="DC41"/>
          <cell r="DD41"/>
          <cell r="DE41"/>
          <cell r="DF41">
            <v>0</v>
          </cell>
          <cell r="DG41"/>
          <cell r="DH41"/>
          <cell r="DI41"/>
          <cell r="DJ41"/>
          <cell r="DK41"/>
          <cell r="DL41"/>
          <cell r="DM41" t="str">
            <v>Corey Hower</v>
          </cell>
          <cell r="DN41" t="str">
            <v>Brooksbank</v>
          </cell>
          <cell r="DO41" t="str">
            <v>Gallentine</v>
          </cell>
          <cell r="DP41">
            <v>10</v>
          </cell>
          <cell r="DQ41">
            <v>7</v>
          </cell>
          <cell r="DR41"/>
        </row>
        <row r="42">
          <cell r="C42">
            <v>239</v>
          </cell>
          <cell r="D42">
            <v>45</v>
          </cell>
          <cell r="E42">
            <v>227</v>
          </cell>
          <cell r="F42">
            <v>45</v>
          </cell>
          <cell r="G42"/>
          <cell r="H42" t="str">
            <v/>
          </cell>
          <cell r="I42" t="str">
            <v/>
          </cell>
          <cell r="J42" t="str">
            <v/>
          </cell>
          <cell r="K42" t="str">
            <v/>
          </cell>
          <cell r="L42">
            <v>0</v>
          </cell>
          <cell r="M42" t="str">
            <v>Brooksbank</v>
          </cell>
          <cell r="N42" t="str">
            <v>Adv trmt - chlorides, new WTP</v>
          </cell>
          <cell r="O42">
            <v>280770</v>
          </cell>
          <cell r="P42" t="str">
            <v>280770-PS01</v>
          </cell>
          <cell r="Q42">
            <v>3309</v>
          </cell>
          <cell r="R42"/>
          <cell r="S42"/>
          <cell r="T42">
            <v>44260</v>
          </cell>
          <cell r="U42">
            <v>0</v>
          </cell>
          <cell r="V42">
            <v>45435</v>
          </cell>
          <cell r="W42">
            <v>45470</v>
          </cell>
          <cell r="X42"/>
          <cell r="Y42"/>
          <cell r="Z42"/>
          <cell r="AA42">
            <v>0</v>
          </cell>
          <cell r="AB42"/>
          <cell r="AC42"/>
          <cell r="AD42"/>
          <cell r="AE42"/>
          <cell r="AF42"/>
          <cell r="AG42">
            <v>0</v>
          </cell>
          <cell r="AH42"/>
          <cell r="AI42">
            <v>44743</v>
          </cell>
          <cell r="AJ42">
            <v>45383</v>
          </cell>
          <cell r="AK42" t="str">
            <v>2022 PSIG app, DW IUP request</v>
          </cell>
          <cell r="AL42">
            <v>13860000</v>
          </cell>
          <cell r="AM42"/>
          <cell r="AN42"/>
          <cell r="AO42"/>
          <cell r="AP42"/>
          <cell r="AQ42"/>
          <cell r="AR42"/>
          <cell r="AS42">
            <v>0</v>
          </cell>
          <cell r="AT42">
            <v>0</v>
          </cell>
          <cell r="AU42">
            <v>13860000</v>
          </cell>
          <cell r="AV42">
            <v>0</v>
          </cell>
          <cell r="AW42"/>
          <cell r="AX42"/>
          <cell r="AY42">
            <v>0</v>
          </cell>
          <cell r="AZ42"/>
          <cell r="BA42"/>
          <cell r="BB42"/>
          <cell r="BC42"/>
          <cell r="BD42"/>
          <cell r="BE42"/>
          <cell r="BF42">
            <v>0</v>
          </cell>
          <cell r="BG42">
            <v>0</v>
          </cell>
          <cell r="BH42"/>
          <cell r="BI42">
            <v>0</v>
          </cell>
          <cell r="BJ42"/>
          <cell r="BK42">
            <v>0</v>
          </cell>
          <cell r="BL42">
            <v>44407</v>
          </cell>
          <cell r="BM42">
            <v>7912500</v>
          </cell>
          <cell r="BN42">
            <v>1</v>
          </cell>
          <cell r="BO42" t="str">
            <v>23 Carryover</v>
          </cell>
          <cell r="BP42">
            <v>45026</v>
          </cell>
          <cell r="BQ42">
            <v>7750000</v>
          </cell>
          <cell r="BR42">
            <v>6000000</v>
          </cell>
          <cell r="BS42">
            <v>0.77419354838709675</v>
          </cell>
          <cell r="BT42">
            <v>10741500</v>
          </cell>
          <cell r="BU42">
            <v>13860000</v>
          </cell>
          <cell r="BV42" t="str">
            <v>yes</v>
          </cell>
          <cell r="BW42">
            <v>10730322.580645161</v>
          </cell>
          <cell r="BX42">
            <v>7000000</v>
          </cell>
          <cell r="BY42">
            <v>7000000</v>
          </cell>
          <cell r="BZ42"/>
          <cell r="CA42"/>
          <cell r="CB42">
            <v>1584258.064516129</v>
          </cell>
          <cell r="CC42"/>
          <cell r="CD42"/>
          <cell r="CE42"/>
          <cell r="CF42"/>
          <cell r="CG42"/>
          <cell r="CH42"/>
          <cell r="CI42"/>
          <cell r="CJ42"/>
          <cell r="CK42"/>
          <cell r="CL42"/>
          <cell r="CM42">
            <v>0</v>
          </cell>
          <cell r="CN42"/>
          <cell r="CO42"/>
          <cell r="CP42"/>
          <cell r="CQ42"/>
          <cell r="CR42"/>
          <cell r="CS42"/>
          <cell r="CT42"/>
          <cell r="CU42">
            <v>10730322.580645161</v>
          </cell>
          <cell r="CV42"/>
          <cell r="CW42"/>
          <cell r="CX42"/>
          <cell r="CY42"/>
          <cell r="CZ42"/>
          <cell r="DA42"/>
          <cell r="DB42"/>
          <cell r="DC42"/>
          <cell r="DD42"/>
          <cell r="DE42"/>
          <cell r="DF42">
            <v>0</v>
          </cell>
          <cell r="DG42"/>
          <cell r="DH42"/>
          <cell r="DI42"/>
          <cell r="DJ42"/>
          <cell r="DK42"/>
          <cell r="DL42"/>
          <cell r="DM42" t="str">
            <v>Pam Rodewald</v>
          </cell>
          <cell r="DN42" t="str">
            <v>Brooksbank</v>
          </cell>
          <cell r="DO42"/>
          <cell r="DP42">
            <v>9</v>
          </cell>
          <cell r="DQ42">
            <v>6</v>
          </cell>
          <cell r="DR42"/>
        </row>
        <row r="43">
          <cell r="C43">
            <v>128</v>
          </cell>
          <cell r="D43">
            <v>58</v>
          </cell>
          <cell r="E43"/>
          <cell r="F43"/>
          <cell r="G43"/>
          <cell r="H43" t="str">
            <v/>
          </cell>
          <cell r="I43" t="str">
            <v/>
          </cell>
          <cell r="J43"/>
          <cell r="K43"/>
          <cell r="L43">
            <v>0</v>
          </cell>
          <cell r="M43" t="str">
            <v>Perez</v>
          </cell>
          <cell r="N43" t="str">
            <v>Rehab collection</v>
          </cell>
          <cell r="O43">
            <v>280964</v>
          </cell>
          <cell r="P43" t="str">
            <v>280964-PS01</v>
          </cell>
          <cell r="Q43">
            <v>95</v>
          </cell>
          <cell r="R43"/>
          <cell r="S43"/>
          <cell r="T43">
            <v>45351</v>
          </cell>
          <cell r="U43">
            <v>45604</v>
          </cell>
          <cell r="V43"/>
          <cell r="W43"/>
          <cell r="X43">
            <v>45342</v>
          </cell>
          <cell r="Y43">
            <v>1858500</v>
          </cell>
          <cell r="Z43"/>
          <cell r="AA43">
            <v>1858500</v>
          </cell>
          <cell r="AB43" t="str">
            <v>Refer to RD</v>
          </cell>
          <cell r="AC43"/>
          <cell r="AD43"/>
          <cell r="AE43"/>
          <cell r="AF43"/>
          <cell r="AG43"/>
          <cell r="AH43"/>
          <cell r="AI43">
            <v>45778</v>
          </cell>
          <cell r="AJ43">
            <v>45931</v>
          </cell>
          <cell r="AK43"/>
          <cell r="AL43">
            <v>1858500</v>
          </cell>
          <cell r="AM43"/>
          <cell r="AN43"/>
          <cell r="AO43"/>
          <cell r="AP43"/>
          <cell r="AQ43"/>
          <cell r="AR43"/>
          <cell r="AS43">
            <v>0</v>
          </cell>
          <cell r="AT43">
            <v>0</v>
          </cell>
          <cell r="AU43">
            <v>1858500</v>
          </cell>
          <cell r="AV43">
            <v>0</v>
          </cell>
          <cell r="AW43"/>
          <cell r="AX43"/>
          <cell r="AY43">
            <v>0</v>
          </cell>
          <cell r="AZ43"/>
          <cell r="BA43"/>
          <cell r="BB43"/>
          <cell r="BC43"/>
          <cell r="BD43"/>
          <cell r="BE43"/>
          <cell r="BF43">
            <v>0</v>
          </cell>
          <cell r="BG43">
            <v>0</v>
          </cell>
          <cell r="BH43"/>
          <cell r="BI43">
            <v>0</v>
          </cell>
          <cell r="BJ43"/>
          <cell r="BK43">
            <v>0</v>
          </cell>
          <cell r="BL43"/>
          <cell r="BM43"/>
          <cell r="BN43"/>
          <cell r="BO43"/>
          <cell r="BP43"/>
          <cell r="BQ43"/>
          <cell r="BR43"/>
          <cell r="BS43"/>
          <cell r="BT43"/>
          <cell r="BU43">
            <v>0</v>
          </cell>
          <cell r="BV43"/>
          <cell r="BW43">
            <v>0</v>
          </cell>
          <cell r="BX43">
            <v>0</v>
          </cell>
          <cell r="BY43"/>
          <cell r="BZ43"/>
          <cell r="CA43"/>
          <cell r="CB43">
            <v>0</v>
          </cell>
          <cell r="CC43"/>
          <cell r="CD43"/>
          <cell r="CE43"/>
          <cell r="CF43"/>
          <cell r="CG43"/>
          <cell r="CH43"/>
          <cell r="CI43"/>
          <cell r="CJ43"/>
          <cell r="CK43"/>
          <cell r="CL43"/>
          <cell r="CM43">
            <v>0</v>
          </cell>
          <cell r="CN43"/>
          <cell r="CO43"/>
          <cell r="CP43"/>
          <cell r="CQ43"/>
          <cell r="CR43"/>
          <cell r="CS43"/>
          <cell r="CT43"/>
          <cell r="CU43">
            <v>0</v>
          </cell>
          <cell r="CV43"/>
          <cell r="CW43"/>
          <cell r="CX43"/>
          <cell r="CY43"/>
          <cell r="CZ43"/>
          <cell r="DA43"/>
          <cell r="DB43"/>
          <cell r="DC43"/>
          <cell r="DD43"/>
          <cell r="DE43"/>
          <cell r="DF43"/>
          <cell r="DG43"/>
          <cell r="DH43"/>
          <cell r="DI43"/>
          <cell r="DJ43"/>
          <cell r="DK43"/>
          <cell r="DL43"/>
          <cell r="DM43"/>
          <cell r="DN43" t="str">
            <v>Perez</v>
          </cell>
          <cell r="DO43"/>
          <cell r="DP43">
            <v>1</v>
          </cell>
          <cell r="DQ43"/>
          <cell r="DR43"/>
        </row>
        <row r="44">
          <cell r="C44">
            <v>124</v>
          </cell>
          <cell r="D44">
            <v>58</v>
          </cell>
          <cell r="E44"/>
          <cell r="F44"/>
          <cell r="G44"/>
          <cell r="H44" t="str">
            <v/>
          </cell>
          <cell r="I44" t="str">
            <v/>
          </cell>
          <cell r="J44"/>
          <cell r="K44"/>
          <cell r="L44">
            <v>0</v>
          </cell>
          <cell r="M44" t="str">
            <v>Schultz</v>
          </cell>
          <cell r="N44" t="str">
            <v>Rehab collection and treatment</v>
          </cell>
          <cell r="O44">
            <v>280983</v>
          </cell>
          <cell r="P44" t="str">
            <v>280983-PS01</v>
          </cell>
          <cell r="Q44">
            <v>290</v>
          </cell>
          <cell r="R44"/>
          <cell r="S44"/>
          <cell r="T44"/>
          <cell r="U44"/>
          <cell r="V44"/>
          <cell r="W44"/>
          <cell r="X44"/>
          <cell r="Y44"/>
          <cell r="Z44"/>
          <cell r="AA44">
            <v>0</v>
          </cell>
          <cell r="AB44"/>
          <cell r="AC44"/>
          <cell r="AD44"/>
          <cell r="AE44"/>
          <cell r="AF44"/>
          <cell r="AG44"/>
          <cell r="AH44"/>
          <cell r="AI44"/>
          <cell r="AJ44"/>
          <cell r="AK44"/>
          <cell r="AL44">
            <v>3500000</v>
          </cell>
          <cell r="AM44"/>
          <cell r="AN44"/>
          <cell r="AO44"/>
          <cell r="AP44"/>
          <cell r="AQ44"/>
          <cell r="AR44"/>
          <cell r="AS44">
            <v>0</v>
          </cell>
          <cell r="AT44">
            <v>0</v>
          </cell>
          <cell r="AU44">
            <v>3500000</v>
          </cell>
          <cell r="AV44">
            <v>0</v>
          </cell>
          <cell r="AW44"/>
          <cell r="AX44"/>
          <cell r="AY44">
            <v>0</v>
          </cell>
          <cell r="AZ44"/>
          <cell r="BA44"/>
          <cell r="BB44"/>
          <cell r="BC44"/>
          <cell r="BD44"/>
          <cell r="BE44"/>
          <cell r="BF44">
            <v>0</v>
          </cell>
          <cell r="BG44">
            <v>0</v>
          </cell>
          <cell r="BH44"/>
          <cell r="BI44">
            <v>0</v>
          </cell>
          <cell r="BJ44"/>
          <cell r="BK44">
            <v>0</v>
          </cell>
          <cell r="BL44"/>
          <cell r="BM44"/>
          <cell r="BN44"/>
          <cell r="BO44"/>
          <cell r="BP44"/>
          <cell r="BQ44"/>
          <cell r="BR44"/>
          <cell r="BS44"/>
          <cell r="BT44"/>
          <cell r="BU44">
            <v>0</v>
          </cell>
          <cell r="BV44"/>
          <cell r="BW44">
            <v>0</v>
          </cell>
          <cell r="BX44">
            <v>0</v>
          </cell>
          <cell r="BY44"/>
          <cell r="BZ44"/>
          <cell r="CA44"/>
          <cell r="CB44">
            <v>0</v>
          </cell>
          <cell r="CC44"/>
          <cell r="CD44"/>
          <cell r="CE44"/>
          <cell r="CF44"/>
          <cell r="CG44"/>
          <cell r="CH44"/>
          <cell r="CI44"/>
          <cell r="CJ44"/>
          <cell r="CK44"/>
          <cell r="CL44"/>
          <cell r="CM44">
            <v>0</v>
          </cell>
          <cell r="CN44"/>
          <cell r="CO44"/>
          <cell r="CP44"/>
          <cell r="CQ44"/>
          <cell r="CR44"/>
          <cell r="CS44"/>
          <cell r="CT44"/>
          <cell r="CU44">
            <v>0</v>
          </cell>
          <cell r="CV44"/>
          <cell r="CW44"/>
          <cell r="CX44"/>
          <cell r="CY44"/>
          <cell r="CZ44"/>
          <cell r="DA44"/>
          <cell r="DB44"/>
          <cell r="DC44"/>
          <cell r="DD44"/>
          <cell r="DE44"/>
          <cell r="DF44"/>
          <cell r="DG44"/>
          <cell r="DH44"/>
          <cell r="DI44"/>
          <cell r="DJ44"/>
          <cell r="DK44"/>
          <cell r="DL44"/>
          <cell r="DM44"/>
          <cell r="DN44" t="str">
            <v>Schultz</v>
          </cell>
          <cell r="DO44"/>
          <cell r="DP44">
            <v>5</v>
          </cell>
          <cell r="DQ44"/>
          <cell r="DR44"/>
        </row>
        <row r="45">
          <cell r="C45">
            <v>98.1</v>
          </cell>
          <cell r="D45">
            <v>61</v>
          </cell>
          <cell r="E45">
            <v>96.1</v>
          </cell>
          <cell r="F45">
            <v>61</v>
          </cell>
          <cell r="G45">
            <v>2023</v>
          </cell>
          <cell r="H45" t="str">
            <v>Yes</v>
          </cell>
          <cell r="I45" t="str">
            <v/>
          </cell>
          <cell r="J45" t="str">
            <v>Yes</v>
          </cell>
          <cell r="K45" t="str">
            <v/>
          </cell>
          <cell r="L45">
            <v>0</v>
          </cell>
          <cell r="M45" t="str">
            <v>Montoya</v>
          </cell>
          <cell r="N45" t="str">
            <v>Rehab treatment</v>
          </cell>
          <cell r="O45">
            <v>280720</v>
          </cell>
          <cell r="P45" t="str">
            <v>280720-PS01a</v>
          </cell>
          <cell r="Q45">
            <v>1791</v>
          </cell>
          <cell r="R45"/>
          <cell r="S45" t="str">
            <v>Exempt</v>
          </cell>
          <cell r="T45">
            <v>43896</v>
          </cell>
          <cell r="U45">
            <v>44083</v>
          </cell>
          <cell r="V45">
            <v>44546</v>
          </cell>
          <cell r="W45">
            <v>45104</v>
          </cell>
          <cell r="X45" t="str">
            <v>certified</v>
          </cell>
          <cell r="Y45">
            <v>7447444</v>
          </cell>
          <cell r="Z45"/>
          <cell r="AA45">
            <v>0</v>
          </cell>
          <cell r="AB45" t="str">
            <v>23 Carryover</v>
          </cell>
          <cell r="AC45"/>
          <cell r="AD45">
            <v>45076</v>
          </cell>
          <cell r="AE45">
            <v>7364500</v>
          </cell>
          <cell r="AF45"/>
          <cell r="AG45">
            <v>0</v>
          </cell>
          <cell r="AH45" t="str">
            <v>23 Carryover</v>
          </cell>
          <cell r="AI45">
            <v>45170</v>
          </cell>
          <cell r="AJ45">
            <v>45778</v>
          </cell>
          <cell r="AK45"/>
          <cell r="AL45">
            <v>7447444</v>
          </cell>
          <cell r="AM45">
            <v>45106</v>
          </cell>
          <cell r="AN45">
            <v>45105</v>
          </cell>
          <cell r="AO45">
            <v>0.85</v>
          </cell>
          <cell r="AP45">
            <v>7364500</v>
          </cell>
          <cell r="AQ45">
            <v>2023</v>
          </cell>
          <cell r="AR45"/>
          <cell r="AS45">
            <v>0</v>
          </cell>
          <cell r="AT45">
            <v>0</v>
          </cell>
          <cell r="AU45">
            <v>7447444</v>
          </cell>
          <cell r="AV45">
            <v>0</v>
          </cell>
          <cell r="AW45"/>
          <cell r="AX45"/>
          <cell r="AY45">
            <v>0</v>
          </cell>
          <cell r="AZ45"/>
          <cell r="BA45"/>
          <cell r="BB45"/>
          <cell r="BC45"/>
          <cell r="BD45"/>
          <cell r="BE45"/>
          <cell r="BF45" t="str">
            <v>FY23 Survey</v>
          </cell>
          <cell r="BG45">
            <v>0</v>
          </cell>
          <cell r="BH45"/>
          <cell r="BI45">
            <v>0</v>
          </cell>
          <cell r="BJ45"/>
          <cell r="BK45">
            <v>0</v>
          </cell>
          <cell r="BL45">
            <v>44764</v>
          </cell>
          <cell r="BM45">
            <v>958277</v>
          </cell>
          <cell r="BN45">
            <v>0.13400000000000001</v>
          </cell>
          <cell r="BO45" t="str">
            <v>23 Carryover</v>
          </cell>
          <cell r="BP45">
            <v>45105</v>
          </cell>
          <cell r="BQ45">
            <v>5665000</v>
          </cell>
          <cell r="BR45">
            <v>673725</v>
          </cell>
          <cell r="BS45">
            <v>0.11892762577228597</v>
          </cell>
          <cell r="BT45">
            <v>7364500</v>
          </cell>
          <cell r="BU45">
            <v>7447444</v>
          </cell>
          <cell r="BV45" t="str">
            <v>yes</v>
          </cell>
          <cell r="BW45">
            <v>885706.8329920565</v>
          </cell>
          <cell r="BX45">
            <v>708565.46639364527</v>
          </cell>
          <cell r="BY45">
            <v>708565</v>
          </cell>
          <cell r="BZ45"/>
          <cell r="CA45"/>
          <cell r="CB45">
            <v>0</v>
          </cell>
          <cell r="CC45"/>
          <cell r="CD45"/>
          <cell r="CE45"/>
          <cell r="CF45"/>
          <cell r="CG45"/>
          <cell r="CH45"/>
          <cell r="CI45"/>
          <cell r="CJ45"/>
          <cell r="CK45"/>
          <cell r="CL45"/>
          <cell r="CM45">
            <v>0</v>
          </cell>
          <cell r="CN45"/>
          <cell r="CO45"/>
          <cell r="CP45"/>
          <cell r="CQ45"/>
          <cell r="CR45"/>
          <cell r="CS45"/>
          <cell r="CT45"/>
          <cell r="CU45">
            <v>885706.8329920565</v>
          </cell>
          <cell r="CV45"/>
          <cell r="CW45"/>
          <cell r="CX45"/>
          <cell r="CY45"/>
          <cell r="CZ45"/>
          <cell r="DA45"/>
          <cell r="DB45"/>
          <cell r="DC45"/>
          <cell r="DD45"/>
          <cell r="DE45"/>
          <cell r="DF45">
            <v>0</v>
          </cell>
          <cell r="DG45"/>
          <cell r="DH45"/>
          <cell r="DI45">
            <v>6738879</v>
          </cell>
          <cell r="DJ45" t="str">
            <v>23 SPAP</v>
          </cell>
          <cell r="DK45"/>
          <cell r="DL45" t="str">
            <v>23 SPAP</v>
          </cell>
          <cell r="DM45" t="str">
            <v>Julie Henderson</v>
          </cell>
          <cell r="DN45" t="str">
            <v>Montoya</v>
          </cell>
          <cell r="DO45" t="str">
            <v>Fletcher</v>
          </cell>
          <cell r="DP45" t="str">
            <v>7E</v>
          </cell>
          <cell r="DQ45">
            <v>4</v>
          </cell>
          <cell r="DR45"/>
        </row>
        <row r="46">
          <cell r="C46">
            <v>98.2</v>
          </cell>
          <cell r="D46">
            <v>61</v>
          </cell>
          <cell r="E46">
            <v>96.2</v>
          </cell>
          <cell r="F46">
            <v>61</v>
          </cell>
          <cell r="G46">
            <v>2024</v>
          </cell>
          <cell r="H46" t="str">
            <v>Yes</v>
          </cell>
          <cell r="I46" t="str">
            <v/>
          </cell>
          <cell r="J46" t="str">
            <v/>
          </cell>
          <cell r="K46" t="str">
            <v>Yes</v>
          </cell>
          <cell r="L46">
            <v>0</v>
          </cell>
          <cell r="M46" t="str">
            <v>Montoya</v>
          </cell>
          <cell r="N46" t="str">
            <v>Rehab collection</v>
          </cell>
          <cell r="O46">
            <v>280720</v>
          </cell>
          <cell r="P46" t="str">
            <v>280720-PS01b</v>
          </cell>
          <cell r="Q46">
            <v>1791</v>
          </cell>
          <cell r="R46"/>
          <cell r="S46" t="str">
            <v>Exempt</v>
          </cell>
          <cell r="T46">
            <v>43896</v>
          </cell>
          <cell r="U46">
            <v>44083</v>
          </cell>
          <cell r="V46">
            <v>44546</v>
          </cell>
          <cell r="W46">
            <v>45442</v>
          </cell>
          <cell r="X46" t="str">
            <v>certified</v>
          </cell>
          <cell r="Y46">
            <v>3112000</v>
          </cell>
          <cell r="Z46"/>
          <cell r="AA46">
            <v>2213805</v>
          </cell>
          <cell r="AB46" t="str">
            <v>24 carryover</v>
          </cell>
          <cell r="AC46"/>
          <cell r="AD46">
            <v>45076</v>
          </cell>
          <cell r="AE46">
            <v>4630000</v>
          </cell>
          <cell r="AF46"/>
          <cell r="AG46">
            <v>3731805</v>
          </cell>
          <cell r="AH46" t="str">
            <v>Part B</v>
          </cell>
          <cell r="AI46">
            <v>45413</v>
          </cell>
          <cell r="AJ46">
            <v>45901</v>
          </cell>
          <cell r="AK46"/>
          <cell r="AL46">
            <v>3112000</v>
          </cell>
          <cell r="AM46">
            <v>45358</v>
          </cell>
          <cell r="AN46">
            <v>45447</v>
          </cell>
          <cell r="AO46">
            <v>1</v>
          </cell>
          <cell r="AP46">
            <v>4630000</v>
          </cell>
          <cell r="AQ46">
            <v>2024</v>
          </cell>
          <cell r="AR46"/>
          <cell r="AS46">
            <v>0</v>
          </cell>
          <cell r="AT46">
            <v>0</v>
          </cell>
          <cell r="AU46">
            <v>3112000</v>
          </cell>
          <cell r="AV46">
            <v>2915379</v>
          </cell>
          <cell r="AW46">
            <v>701574</v>
          </cell>
          <cell r="AX46"/>
          <cell r="AY46">
            <v>2213805</v>
          </cell>
          <cell r="AZ46"/>
          <cell r="BA46"/>
          <cell r="BB46"/>
          <cell r="BC46"/>
          <cell r="BD46"/>
          <cell r="BE46">
            <v>45447</v>
          </cell>
          <cell r="BF46" t="str">
            <v>FY23 Survey</v>
          </cell>
          <cell r="BG46">
            <v>1915974.0038995848</v>
          </cell>
          <cell r="BH46"/>
          <cell r="BI46">
            <v>701574.00389958452</v>
          </cell>
          <cell r="BJ46"/>
          <cell r="BK46">
            <v>0</v>
          </cell>
          <cell r="BL46"/>
          <cell r="BM46"/>
          <cell r="BN46"/>
          <cell r="BO46"/>
          <cell r="BP46"/>
          <cell r="BQ46"/>
          <cell r="BR46"/>
          <cell r="BS46" t="str">
            <v/>
          </cell>
          <cell r="BT46"/>
          <cell r="BU46">
            <v>0</v>
          </cell>
          <cell r="BV46"/>
          <cell r="BW46">
            <v>0</v>
          </cell>
          <cell r="BX46">
            <v>0</v>
          </cell>
          <cell r="BY46"/>
          <cell r="BZ46"/>
          <cell r="CA46"/>
          <cell r="CB46">
            <v>0</v>
          </cell>
          <cell r="CC46"/>
          <cell r="CD46"/>
          <cell r="CE46"/>
          <cell r="CF46"/>
          <cell r="CG46"/>
          <cell r="CH46"/>
          <cell r="CI46"/>
          <cell r="CJ46"/>
          <cell r="CK46"/>
          <cell r="CL46"/>
          <cell r="CM46">
            <v>0</v>
          </cell>
          <cell r="CN46"/>
          <cell r="CO46"/>
          <cell r="CP46"/>
          <cell r="CQ46"/>
          <cell r="CR46"/>
          <cell r="CS46"/>
          <cell r="CT46"/>
          <cell r="CU46">
            <v>0</v>
          </cell>
          <cell r="CV46"/>
          <cell r="CW46"/>
          <cell r="CX46"/>
          <cell r="CY46"/>
          <cell r="CZ46"/>
          <cell r="DA46"/>
          <cell r="DB46"/>
          <cell r="DC46"/>
          <cell r="DD46"/>
          <cell r="DE46"/>
          <cell r="DF46">
            <v>0</v>
          </cell>
          <cell r="DG46"/>
          <cell r="DH46"/>
          <cell r="DI46">
            <v>196621</v>
          </cell>
          <cell r="DJ46" t="str">
            <v>23 SPAP</v>
          </cell>
          <cell r="DK46"/>
          <cell r="DL46"/>
          <cell r="DM46" t="str">
            <v>Julie Henderson</v>
          </cell>
          <cell r="DN46" t="str">
            <v>Montoya</v>
          </cell>
          <cell r="DO46" t="str">
            <v>Fletcher</v>
          </cell>
          <cell r="DP46" t="str">
            <v>7E</v>
          </cell>
          <cell r="DQ46">
            <v>4</v>
          </cell>
          <cell r="DR46"/>
        </row>
        <row r="47">
          <cell r="C47">
            <v>85</v>
          </cell>
          <cell r="D47">
            <v>63</v>
          </cell>
          <cell r="E47">
            <v>77</v>
          </cell>
          <cell r="F47">
            <v>63</v>
          </cell>
          <cell r="G47">
            <v>2024</v>
          </cell>
          <cell r="H47" t="str">
            <v>Yes</v>
          </cell>
          <cell r="I47" t="str">
            <v/>
          </cell>
          <cell r="J47" t="str">
            <v/>
          </cell>
          <cell r="K47" t="str">
            <v>Yes</v>
          </cell>
          <cell r="L47">
            <v>0</v>
          </cell>
          <cell r="M47" t="str">
            <v>Berrens</v>
          </cell>
          <cell r="N47" t="str">
            <v>Adv trmt - phos, rehab treatment</v>
          </cell>
          <cell r="O47">
            <v>280751</v>
          </cell>
          <cell r="P47" t="str">
            <v>280751-PS01</v>
          </cell>
          <cell r="Q47">
            <v>480</v>
          </cell>
          <cell r="R47"/>
          <cell r="S47" t="str">
            <v>Exempt</v>
          </cell>
          <cell r="T47">
            <v>44260</v>
          </cell>
          <cell r="U47">
            <v>44698</v>
          </cell>
          <cell r="V47">
            <v>45015</v>
          </cell>
          <cell r="W47">
            <v>45393</v>
          </cell>
          <cell r="X47" t="str">
            <v>certified</v>
          </cell>
          <cell r="Y47">
            <v>9452600</v>
          </cell>
          <cell r="Z47"/>
          <cell r="AA47">
            <v>5028261.2655341998</v>
          </cell>
          <cell r="AB47" t="str">
            <v>24 carryover</v>
          </cell>
          <cell r="AC47"/>
          <cell r="AD47">
            <v>45107</v>
          </cell>
          <cell r="AE47">
            <v>9010900</v>
          </cell>
          <cell r="AF47"/>
          <cell r="AG47">
            <v>4586561.2655341998</v>
          </cell>
          <cell r="AH47" t="str">
            <v>Part B</v>
          </cell>
          <cell r="AI47">
            <v>45778</v>
          </cell>
          <cell r="AJ47">
            <v>46204</v>
          </cell>
          <cell r="AK47" t="str">
            <v>Point increase on final PPL</v>
          </cell>
          <cell r="AL47">
            <v>9452600</v>
          </cell>
          <cell r="AM47">
            <v>45463</v>
          </cell>
          <cell r="AN47">
            <v>45471</v>
          </cell>
          <cell r="AO47">
            <v>0.89700000000000002</v>
          </cell>
          <cell r="AP47">
            <v>9452600</v>
          </cell>
          <cell r="AQ47"/>
          <cell r="AR47"/>
          <cell r="AS47">
            <v>0</v>
          </cell>
          <cell r="AT47">
            <v>0</v>
          </cell>
          <cell r="AU47">
            <v>9452600</v>
          </cell>
          <cell r="AV47">
            <v>6602600</v>
          </cell>
          <cell r="AW47"/>
          <cell r="AX47"/>
          <cell r="AY47">
            <v>6602600</v>
          </cell>
          <cell r="AZ47"/>
          <cell r="BA47"/>
          <cell r="BB47"/>
          <cell r="BC47"/>
          <cell r="BD47"/>
          <cell r="BE47"/>
          <cell r="BF47" t="str">
            <v>WIF</v>
          </cell>
          <cell r="BG47">
            <v>0</v>
          </cell>
          <cell r="BH47"/>
          <cell r="BI47">
            <v>0</v>
          </cell>
          <cell r="BJ47"/>
          <cell r="BK47">
            <v>0</v>
          </cell>
          <cell r="BL47">
            <v>45137</v>
          </cell>
          <cell r="BM47">
            <v>1500775</v>
          </cell>
          <cell r="BN47">
            <v>0.28000000000000003</v>
          </cell>
          <cell r="BO47" t="str">
            <v>24 Carryover</v>
          </cell>
          <cell r="BP47">
            <v>45471</v>
          </cell>
          <cell r="BQ47">
            <v>7523400</v>
          </cell>
          <cell r="BR47">
            <v>1566286</v>
          </cell>
          <cell r="BS47">
            <v>0.20818858494829465</v>
          </cell>
          <cell r="BT47">
            <v>9452600</v>
          </cell>
          <cell r="BU47">
            <v>9452600</v>
          </cell>
          <cell r="BV47"/>
          <cell r="BW47">
            <v>1967923.41808225</v>
          </cell>
          <cell r="BX47">
            <v>1574338.7344658002</v>
          </cell>
          <cell r="BY47"/>
          <cell r="BZ47"/>
          <cell r="CA47"/>
          <cell r="CB47">
            <v>0</v>
          </cell>
          <cell r="CC47"/>
          <cell r="CD47"/>
          <cell r="CE47"/>
          <cell r="CF47"/>
          <cell r="CG47"/>
          <cell r="CH47"/>
          <cell r="CI47"/>
          <cell r="CJ47"/>
          <cell r="CK47"/>
          <cell r="CL47"/>
          <cell r="CM47">
            <v>0</v>
          </cell>
          <cell r="CN47"/>
          <cell r="CO47"/>
          <cell r="CP47"/>
          <cell r="CQ47"/>
          <cell r="CR47"/>
          <cell r="CS47"/>
          <cell r="CT47"/>
          <cell r="CU47">
            <v>0</v>
          </cell>
          <cell r="CV47"/>
          <cell r="CW47"/>
          <cell r="CX47"/>
          <cell r="CY47"/>
          <cell r="CZ47"/>
          <cell r="DA47"/>
          <cell r="DB47"/>
          <cell r="DC47"/>
          <cell r="DD47"/>
          <cell r="DE47"/>
          <cell r="DF47">
            <v>0</v>
          </cell>
          <cell r="DG47"/>
          <cell r="DH47"/>
          <cell r="DI47">
            <v>2850000</v>
          </cell>
          <cell r="DJ47" t="str">
            <v>24 fed earmark</v>
          </cell>
          <cell r="DK47"/>
          <cell r="DL47" t="str">
            <v>24 fed earmark</v>
          </cell>
          <cell r="DM47" t="str">
            <v>Qais Banihani</v>
          </cell>
          <cell r="DN47" t="str">
            <v>Berrens</v>
          </cell>
          <cell r="DO47"/>
          <cell r="DP47">
            <v>8</v>
          </cell>
          <cell r="DQ47">
            <v>5</v>
          </cell>
          <cell r="DR47"/>
        </row>
        <row r="48">
          <cell r="C48">
            <v>137</v>
          </cell>
          <cell r="D48">
            <v>56</v>
          </cell>
          <cell r="E48">
            <v>124</v>
          </cell>
          <cell r="F48">
            <v>56</v>
          </cell>
          <cell r="G48" t="str">
            <v/>
          </cell>
          <cell r="H48" t="str">
            <v/>
          </cell>
          <cell r="I48" t="str">
            <v/>
          </cell>
          <cell r="J48" t="str">
            <v/>
          </cell>
          <cell r="K48" t="str">
            <v/>
          </cell>
          <cell r="L48" t="str">
            <v>RD Commit</v>
          </cell>
          <cell r="M48" t="str">
            <v>Barrett</v>
          </cell>
          <cell r="N48" t="str">
            <v>Rehab collection</v>
          </cell>
          <cell r="O48">
            <v>280309</v>
          </cell>
          <cell r="P48" t="str">
            <v>280309-PS01</v>
          </cell>
          <cell r="Q48">
            <v>743</v>
          </cell>
          <cell r="R48">
            <v>0</v>
          </cell>
          <cell r="S48"/>
          <cell r="T48">
            <v>0</v>
          </cell>
          <cell r="U48">
            <v>0</v>
          </cell>
          <cell r="V48">
            <v>0</v>
          </cell>
          <cell r="W48">
            <v>0</v>
          </cell>
          <cell r="X48">
            <v>45454</v>
          </cell>
          <cell r="Y48">
            <v>1352000</v>
          </cell>
          <cell r="Z48"/>
          <cell r="AA48">
            <v>0</v>
          </cell>
          <cell r="AB48" t="str">
            <v>Refer to RD</v>
          </cell>
          <cell r="AC48" t="str">
            <v>RD FUNDED?</v>
          </cell>
          <cell r="AD48"/>
          <cell r="AE48"/>
          <cell r="AF48"/>
          <cell r="AG48">
            <v>0</v>
          </cell>
          <cell r="AH48"/>
          <cell r="AI48">
            <v>45809</v>
          </cell>
          <cell r="AJ48">
            <v>46203</v>
          </cell>
          <cell r="AK48" t="str">
            <v>Poss for BDPI</v>
          </cell>
          <cell r="AL48">
            <v>8200000</v>
          </cell>
          <cell r="AM48"/>
          <cell r="AN48"/>
          <cell r="AO48"/>
          <cell r="AP48"/>
          <cell r="AQ48"/>
          <cell r="AR48"/>
          <cell r="AS48">
            <v>0</v>
          </cell>
          <cell r="AT48">
            <v>0</v>
          </cell>
          <cell r="AU48">
            <v>8200000</v>
          </cell>
          <cell r="AV48">
            <v>0</v>
          </cell>
          <cell r="AW48"/>
          <cell r="AX48"/>
          <cell r="AY48">
            <v>0</v>
          </cell>
          <cell r="AZ48"/>
          <cell r="BA48"/>
          <cell r="BB48"/>
          <cell r="BC48"/>
          <cell r="BD48"/>
          <cell r="BE48"/>
          <cell r="BF48" t="str">
            <v>2018 survey</v>
          </cell>
          <cell r="BG48"/>
          <cell r="BH48"/>
          <cell r="BI48"/>
          <cell r="BJ48"/>
          <cell r="BK48"/>
          <cell r="BL48"/>
          <cell r="BM48"/>
          <cell r="BN48"/>
          <cell r="BO48"/>
          <cell r="BP48"/>
          <cell r="BQ48"/>
          <cell r="BR48"/>
          <cell r="BS48" t="str">
            <v/>
          </cell>
          <cell r="BT48"/>
          <cell r="BU48">
            <v>0</v>
          </cell>
          <cell r="BV48"/>
          <cell r="BW48">
            <v>0</v>
          </cell>
          <cell r="BX48">
            <v>0</v>
          </cell>
          <cell r="BY48"/>
          <cell r="BZ48"/>
          <cell r="CA48"/>
          <cell r="CB48">
            <v>0</v>
          </cell>
          <cell r="CC48"/>
          <cell r="CD48"/>
          <cell r="CE48"/>
          <cell r="CF48"/>
          <cell r="CG48"/>
          <cell r="CH48"/>
          <cell r="CI48"/>
          <cell r="CJ48"/>
          <cell r="CK48"/>
          <cell r="CL48"/>
          <cell r="CM48">
            <v>0</v>
          </cell>
          <cell r="CN48"/>
          <cell r="CO48"/>
          <cell r="CP48"/>
          <cell r="CQ48"/>
          <cell r="CR48"/>
          <cell r="CS48"/>
          <cell r="CT48"/>
          <cell r="CU48">
            <v>0</v>
          </cell>
          <cell r="CV48" t="str">
            <v>RD Commit</v>
          </cell>
          <cell r="CW48" t="str">
            <v>all RD</v>
          </cell>
          <cell r="CX48">
            <v>43008</v>
          </cell>
          <cell r="CY48"/>
          <cell r="CZ48"/>
          <cell r="DA48">
            <v>307</v>
          </cell>
          <cell r="DB48"/>
          <cell r="DC48">
            <v>1408000</v>
          </cell>
          <cell r="DD48">
            <v>1408000</v>
          </cell>
          <cell r="DE48">
            <v>6792000</v>
          </cell>
          <cell r="DF48">
            <v>8200000</v>
          </cell>
          <cell r="DG48"/>
          <cell r="DH48" t="str">
            <v>2016 app</v>
          </cell>
          <cell r="DI48">
            <v>2500000</v>
          </cell>
          <cell r="DJ48" t="str">
            <v>22 fed earmark</v>
          </cell>
          <cell r="DK48"/>
          <cell r="DL48" t="str">
            <v>22 fed earmark</v>
          </cell>
          <cell r="DM48" t="str">
            <v>Brian Fitzpatrick</v>
          </cell>
          <cell r="DN48" t="str">
            <v>Barrett</v>
          </cell>
          <cell r="DO48" t="str">
            <v>Fletcher</v>
          </cell>
          <cell r="DP48" t="str">
            <v>7W</v>
          </cell>
          <cell r="DQ48">
            <v>2</v>
          </cell>
          <cell r="DR48"/>
        </row>
        <row r="49">
          <cell r="C49">
            <v>195</v>
          </cell>
          <cell r="D49">
            <v>49</v>
          </cell>
          <cell r="E49">
            <v>182</v>
          </cell>
          <cell r="F49">
            <v>49</v>
          </cell>
          <cell r="G49">
            <v>2024</v>
          </cell>
          <cell r="H49" t="str">
            <v>Yes</v>
          </cell>
          <cell r="I49" t="str">
            <v/>
          </cell>
          <cell r="J49" t="str">
            <v/>
          </cell>
          <cell r="K49" t="str">
            <v>Yes</v>
          </cell>
          <cell r="L49">
            <v>0</v>
          </cell>
          <cell r="M49" t="str">
            <v>Schultz</v>
          </cell>
          <cell r="N49" t="str">
            <v>Rehab collection, Creamery Ave LS and FM</v>
          </cell>
          <cell r="O49">
            <v>280850</v>
          </cell>
          <cell r="P49" t="str">
            <v>280850-PS01</v>
          </cell>
          <cell r="Q49">
            <v>790</v>
          </cell>
          <cell r="R49"/>
          <cell r="S49" t="str">
            <v>Exempt</v>
          </cell>
          <cell r="T49">
            <v>44624</v>
          </cell>
          <cell r="U49">
            <v>44755</v>
          </cell>
          <cell r="V49">
            <v>0</v>
          </cell>
          <cell r="W49">
            <v>45471</v>
          </cell>
          <cell r="X49" t="str">
            <v>certified</v>
          </cell>
          <cell r="Y49">
            <v>3876193</v>
          </cell>
          <cell r="Z49"/>
          <cell r="AA49">
            <v>3876193</v>
          </cell>
          <cell r="AB49" t="str">
            <v>24 carryover</v>
          </cell>
          <cell r="AC49"/>
          <cell r="AD49">
            <v>45077</v>
          </cell>
          <cell r="AE49">
            <v>2843944</v>
          </cell>
          <cell r="AF49"/>
          <cell r="AG49">
            <v>2843944</v>
          </cell>
          <cell r="AH49" t="str">
            <v>Part B</v>
          </cell>
          <cell r="AI49">
            <v>45413</v>
          </cell>
          <cell r="AJ49">
            <v>45597</v>
          </cell>
          <cell r="AK49"/>
          <cell r="AL49">
            <v>3876193</v>
          </cell>
          <cell r="AM49">
            <v>45449</v>
          </cell>
          <cell r="AN49">
            <v>45471</v>
          </cell>
          <cell r="AO49">
            <v>1</v>
          </cell>
          <cell r="AP49">
            <v>2957702</v>
          </cell>
          <cell r="AQ49">
            <v>2024</v>
          </cell>
          <cell r="AR49"/>
          <cell r="AS49">
            <v>0</v>
          </cell>
          <cell r="AT49">
            <v>0</v>
          </cell>
          <cell r="AU49">
            <v>3876193</v>
          </cell>
          <cell r="AV49">
            <v>3876193</v>
          </cell>
          <cell r="AW49"/>
          <cell r="AX49"/>
          <cell r="AY49">
            <v>3876193</v>
          </cell>
          <cell r="AZ49">
            <v>45623</v>
          </cell>
          <cell r="BA49">
            <v>45653</v>
          </cell>
          <cell r="BB49">
            <v>2025</v>
          </cell>
          <cell r="BC49" t="str">
            <v>CWRF</v>
          </cell>
          <cell r="BD49"/>
          <cell r="BE49"/>
          <cell r="BF49" t="str">
            <v>2024 Survey</v>
          </cell>
          <cell r="BG49">
            <v>0</v>
          </cell>
          <cell r="BH49"/>
          <cell r="BI49">
            <v>0</v>
          </cell>
          <cell r="BJ49"/>
          <cell r="BK49">
            <v>0</v>
          </cell>
          <cell r="BL49"/>
          <cell r="BM49"/>
          <cell r="BN49"/>
          <cell r="BO49"/>
          <cell r="BP49"/>
          <cell r="BQ49"/>
          <cell r="BR49"/>
          <cell r="BS49" t="str">
            <v/>
          </cell>
          <cell r="BT49"/>
          <cell r="BU49">
            <v>0</v>
          </cell>
          <cell r="BV49"/>
          <cell r="BW49">
            <v>0</v>
          </cell>
          <cell r="BX49">
            <v>0</v>
          </cell>
          <cell r="BY49"/>
          <cell r="BZ49"/>
          <cell r="CA49"/>
          <cell r="CB49">
            <v>0</v>
          </cell>
          <cell r="CC49"/>
          <cell r="CD49"/>
          <cell r="CE49"/>
          <cell r="CF49"/>
          <cell r="CG49"/>
          <cell r="CH49"/>
          <cell r="CI49"/>
          <cell r="CJ49"/>
          <cell r="CK49"/>
          <cell r="CL49"/>
          <cell r="CM49">
            <v>0</v>
          </cell>
          <cell r="CN49"/>
          <cell r="CO49"/>
          <cell r="CP49"/>
          <cell r="CQ49"/>
          <cell r="CR49"/>
          <cell r="CS49"/>
          <cell r="CT49"/>
          <cell r="CU49">
            <v>0</v>
          </cell>
          <cell r="CV49"/>
          <cell r="CW49"/>
          <cell r="CX49"/>
          <cell r="CY49"/>
          <cell r="CZ49"/>
          <cell r="DA49"/>
          <cell r="DB49"/>
          <cell r="DC49"/>
          <cell r="DD49"/>
          <cell r="DE49"/>
          <cell r="DF49">
            <v>0</v>
          </cell>
          <cell r="DG49"/>
          <cell r="DH49"/>
          <cell r="DI49"/>
          <cell r="DJ49"/>
          <cell r="DK49"/>
          <cell r="DL49"/>
          <cell r="DM49" t="str">
            <v>Abram Peterson</v>
          </cell>
          <cell r="DN49" t="str">
            <v>Schultz</v>
          </cell>
          <cell r="DO49" t="str">
            <v>Lafontaine</v>
          </cell>
          <cell r="DP49">
            <v>5</v>
          </cell>
          <cell r="DQ49">
            <v>2</v>
          </cell>
          <cell r="DR49"/>
        </row>
        <row r="50">
          <cell r="C50">
            <v>274</v>
          </cell>
          <cell r="D50">
            <v>39</v>
          </cell>
          <cell r="E50">
            <v>257</v>
          </cell>
          <cell r="F50">
            <v>39</v>
          </cell>
          <cell r="G50" t="str">
            <v/>
          </cell>
          <cell r="H50" t="str">
            <v/>
          </cell>
          <cell r="I50" t="str">
            <v/>
          </cell>
          <cell r="J50" t="str">
            <v/>
          </cell>
          <cell r="K50" t="str">
            <v/>
          </cell>
          <cell r="L50">
            <v>0</v>
          </cell>
          <cell r="M50" t="str">
            <v>Schultz</v>
          </cell>
          <cell r="N50" t="str">
            <v>Rehab treatment</v>
          </cell>
          <cell r="O50">
            <v>272617</v>
          </cell>
          <cell r="P50" t="str">
            <v>272617-PS01</v>
          </cell>
          <cell r="Q50">
            <v>735</v>
          </cell>
          <cell r="R50">
            <v>0</v>
          </cell>
          <cell r="S50"/>
          <cell r="T50">
            <v>0</v>
          </cell>
          <cell r="U50">
            <v>0</v>
          </cell>
          <cell r="V50">
            <v>40821</v>
          </cell>
          <cell r="W50">
            <v>0</v>
          </cell>
          <cell r="X50"/>
          <cell r="Y50"/>
          <cell r="Z50"/>
          <cell r="AA50">
            <v>0</v>
          </cell>
          <cell r="AB50"/>
          <cell r="AC50"/>
          <cell r="AD50"/>
          <cell r="AE50"/>
          <cell r="AF50"/>
          <cell r="AG50">
            <v>0</v>
          </cell>
          <cell r="AH50"/>
          <cell r="AI50"/>
          <cell r="AJ50"/>
          <cell r="AK50" t="str">
            <v>Project status pending avail funding</v>
          </cell>
          <cell r="AL50">
            <v>6205600</v>
          </cell>
          <cell r="AM50"/>
          <cell r="AN50"/>
          <cell r="AO50"/>
          <cell r="AP50"/>
          <cell r="AQ50"/>
          <cell r="AR50"/>
          <cell r="AS50">
            <v>0</v>
          </cell>
          <cell r="AT50">
            <v>0</v>
          </cell>
          <cell r="AU50">
            <v>6205600</v>
          </cell>
          <cell r="AV50">
            <v>0</v>
          </cell>
          <cell r="AW50"/>
          <cell r="AX50"/>
          <cell r="AY50">
            <v>0</v>
          </cell>
          <cell r="AZ50"/>
          <cell r="BA50"/>
          <cell r="BB50"/>
          <cell r="BC50"/>
          <cell r="BD50"/>
          <cell r="BE50"/>
          <cell r="BF50" t="str">
            <v>2018 survey</v>
          </cell>
          <cell r="BG50">
            <v>0</v>
          </cell>
          <cell r="BH50"/>
          <cell r="BI50">
            <v>4964480</v>
          </cell>
          <cell r="BJ50"/>
          <cell r="BK50">
            <v>0</v>
          </cell>
          <cell r="BL50"/>
          <cell r="BM50"/>
          <cell r="BN50"/>
          <cell r="BO50"/>
          <cell r="BP50"/>
          <cell r="BQ50"/>
          <cell r="BR50"/>
          <cell r="BS50" t="str">
            <v/>
          </cell>
          <cell r="BT50"/>
          <cell r="BU50">
            <v>0</v>
          </cell>
          <cell r="BV50"/>
          <cell r="BW50">
            <v>0</v>
          </cell>
          <cell r="BX50">
            <v>0</v>
          </cell>
          <cell r="BY50"/>
          <cell r="BZ50"/>
          <cell r="CA50"/>
          <cell r="CB50">
            <v>0</v>
          </cell>
          <cell r="CC50"/>
          <cell r="CD50"/>
          <cell r="CE50"/>
          <cell r="CF50"/>
          <cell r="CG50"/>
          <cell r="CH50"/>
          <cell r="CI50"/>
          <cell r="CJ50"/>
          <cell r="CK50"/>
          <cell r="CL50"/>
          <cell r="CM50">
            <v>0</v>
          </cell>
          <cell r="CN50"/>
          <cell r="CO50"/>
          <cell r="CP50"/>
          <cell r="CQ50"/>
          <cell r="CR50"/>
          <cell r="CS50"/>
          <cell r="CT50"/>
          <cell r="CU50">
            <v>0</v>
          </cell>
          <cell r="CV50"/>
          <cell r="CW50"/>
          <cell r="CX50"/>
          <cell r="CY50"/>
          <cell r="CZ50"/>
          <cell r="DA50">
            <v>319</v>
          </cell>
          <cell r="DB50"/>
          <cell r="DC50"/>
          <cell r="DD50"/>
          <cell r="DE50"/>
          <cell r="DF50">
            <v>0</v>
          </cell>
          <cell r="DG50"/>
          <cell r="DH50"/>
          <cell r="DI50"/>
          <cell r="DJ50"/>
          <cell r="DK50"/>
          <cell r="DL50"/>
          <cell r="DM50" t="str">
            <v>Brian Fitzpatrick</v>
          </cell>
          <cell r="DN50" t="str">
            <v>Schultz</v>
          </cell>
          <cell r="DO50" t="str">
            <v>Fletcher</v>
          </cell>
          <cell r="DP50">
            <v>5</v>
          </cell>
          <cell r="DQ50">
            <v>2</v>
          </cell>
          <cell r="DR50"/>
        </row>
        <row r="51">
          <cell r="C51">
            <v>28</v>
          </cell>
          <cell r="D51">
            <v>73</v>
          </cell>
          <cell r="E51">
            <v>26</v>
          </cell>
          <cell r="F51">
            <v>73</v>
          </cell>
          <cell r="G51"/>
          <cell r="H51" t="str">
            <v/>
          </cell>
          <cell r="I51" t="str">
            <v/>
          </cell>
          <cell r="J51" t="str">
            <v/>
          </cell>
          <cell r="K51" t="str">
            <v/>
          </cell>
          <cell r="L51">
            <v>0</v>
          </cell>
          <cell r="M51" t="str">
            <v>Brooksbank</v>
          </cell>
          <cell r="N51" t="str">
            <v>Rehab collection and treatment</v>
          </cell>
          <cell r="O51">
            <v>280862</v>
          </cell>
          <cell r="P51" t="str">
            <v>280862-PS01</v>
          </cell>
          <cell r="Q51">
            <v>504</v>
          </cell>
          <cell r="R51"/>
          <cell r="S51"/>
          <cell r="T51">
            <v>0</v>
          </cell>
          <cell r="U51">
            <v>0</v>
          </cell>
          <cell r="V51">
            <v>0</v>
          </cell>
          <cell r="W51">
            <v>0</v>
          </cell>
          <cell r="X51"/>
          <cell r="Y51"/>
          <cell r="Z51"/>
          <cell r="AA51">
            <v>0</v>
          </cell>
          <cell r="AB51"/>
          <cell r="AC51"/>
          <cell r="AD51"/>
          <cell r="AE51"/>
          <cell r="AF51"/>
          <cell r="AG51">
            <v>0</v>
          </cell>
          <cell r="AH51"/>
          <cell r="AI51"/>
          <cell r="AJ51"/>
          <cell r="AK51"/>
          <cell r="AL51">
            <v>26000000</v>
          </cell>
          <cell r="AM51"/>
          <cell r="AN51"/>
          <cell r="AO51"/>
          <cell r="AP51"/>
          <cell r="AQ51"/>
          <cell r="AR51"/>
          <cell r="AS51">
            <v>0</v>
          </cell>
          <cell r="AT51">
            <v>0</v>
          </cell>
          <cell r="AU51">
            <v>26000000</v>
          </cell>
          <cell r="AV51">
            <v>0</v>
          </cell>
          <cell r="AW51"/>
          <cell r="AX51"/>
          <cell r="AY51">
            <v>0</v>
          </cell>
          <cell r="AZ51"/>
          <cell r="BA51"/>
          <cell r="BB51"/>
          <cell r="BC51"/>
          <cell r="BD51"/>
          <cell r="BE51"/>
          <cell r="BF51">
            <v>0</v>
          </cell>
          <cell r="BG51">
            <v>0</v>
          </cell>
          <cell r="BH51"/>
          <cell r="BI51">
            <v>4500000</v>
          </cell>
          <cell r="BJ51"/>
          <cell r="BK51">
            <v>0</v>
          </cell>
          <cell r="BL51"/>
          <cell r="BM51"/>
          <cell r="BN51"/>
          <cell r="BO51"/>
          <cell r="BP51"/>
          <cell r="BQ51"/>
          <cell r="BR51"/>
          <cell r="BS51" t="str">
            <v/>
          </cell>
          <cell r="BT51"/>
          <cell r="BU51">
            <v>0</v>
          </cell>
          <cell r="BV51"/>
          <cell r="BW51">
            <v>0</v>
          </cell>
          <cell r="BX51">
            <v>0</v>
          </cell>
          <cell r="BY51"/>
          <cell r="BZ51"/>
          <cell r="CA51"/>
          <cell r="CB51">
            <v>0</v>
          </cell>
          <cell r="CC51"/>
          <cell r="CD51"/>
          <cell r="CE51"/>
          <cell r="CF51"/>
          <cell r="CG51"/>
          <cell r="CH51"/>
          <cell r="CI51"/>
          <cell r="CJ51"/>
          <cell r="CK51"/>
          <cell r="CL51"/>
          <cell r="CM51">
            <v>0</v>
          </cell>
          <cell r="CN51"/>
          <cell r="CO51"/>
          <cell r="CP51"/>
          <cell r="CQ51"/>
          <cell r="CR51"/>
          <cell r="CS51"/>
          <cell r="CT51"/>
          <cell r="CU51">
            <v>0</v>
          </cell>
          <cell r="CV51"/>
          <cell r="CW51"/>
          <cell r="CX51"/>
          <cell r="CY51"/>
          <cell r="CZ51"/>
          <cell r="DA51"/>
          <cell r="DB51"/>
          <cell r="DC51"/>
          <cell r="DD51"/>
          <cell r="DE51"/>
          <cell r="DF51">
            <v>0</v>
          </cell>
          <cell r="DG51"/>
          <cell r="DH51"/>
          <cell r="DI51"/>
          <cell r="DJ51"/>
          <cell r="DK51"/>
          <cell r="DL51"/>
          <cell r="DM51" t="str">
            <v>Qais Banihani</v>
          </cell>
          <cell r="DN51" t="str">
            <v>Brooksbank</v>
          </cell>
          <cell r="DO51" t="str">
            <v>Lafontaine</v>
          </cell>
          <cell r="DP51">
            <v>9</v>
          </cell>
          <cell r="DQ51">
            <v>6</v>
          </cell>
          <cell r="DR51"/>
        </row>
        <row r="52">
          <cell r="C52">
            <v>204</v>
          </cell>
          <cell r="D52">
            <v>48</v>
          </cell>
          <cell r="E52">
            <v>189</v>
          </cell>
          <cell r="F52">
            <v>48</v>
          </cell>
          <cell r="G52" t="str">
            <v/>
          </cell>
          <cell r="H52" t="str">
            <v/>
          </cell>
          <cell r="I52" t="str">
            <v/>
          </cell>
          <cell r="J52" t="str">
            <v/>
          </cell>
          <cell r="K52" t="str">
            <v/>
          </cell>
          <cell r="L52">
            <v>0</v>
          </cell>
          <cell r="M52" t="str">
            <v>Perez</v>
          </cell>
          <cell r="N52" t="str">
            <v>Rehab collection</v>
          </cell>
          <cell r="O52">
            <v>280351</v>
          </cell>
          <cell r="P52" t="str">
            <v>280351-PS01</v>
          </cell>
          <cell r="Q52">
            <v>369</v>
          </cell>
          <cell r="R52">
            <v>0</v>
          </cell>
          <cell r="S52"/>
          <cell r="T52">
            <v>0</v>
          </cell>
          <cell r="U52">
            <v>0</v>
          </cell>
          <cell r="V52">
            <v>0</v>
          </cell>
          <cell r="W52">
            <v>0</v>
          </cell>
          <cell r="X52"/>
          <cell r="Y52"/>
          <cell r="Z52"/>
          <cell r="AA52">
            <v>0</v>
          </cell>
          <cell r="AB52"/>
          <cell r="AC52"/>
          <cell r="AD52"/>
          <cell r="AE52"/>
          <cell r="AF52"/>
          <cell r="AG52">
            <v>0</v>
          </cell>
          <cell r="AH52"/>
          <cell r="AI52"/>
          <cell r="AJ52"/>
          <cell r="AK52"/>
          <cell r="AL52">
            <v>160000</v>
          </cell>
          <cell r="AM52"/>
          <cell r="AN52"/>
          <cell r="AO52"/>
          <cell r="AP52"/>
          <cell r="AQ52"/>
          <cell r="AR52"/>
          <cell r="AS52">
            <v>0</v>
          </cell>
          <cell r="AT52">
            <v>0</v>
          </cell>
          <cell r="AU52">
            <v>160000</v>
          </cell>
          <cell r="AV52">
            <v>0</v>
          </cell>
          <cell r="AW52"/>
          <cell r="AX52"/>
          <cell r="AY52">
            <v>0</v>
          </cell>
          <cell r="AZ52"/>
          <cell r="BA52"/>
          <cell r="BB52"/>
          <cell r="BC52"/>
          <cell r="BD52"/>
          <cell r="BE52"/>
          <cell r="BF52" t="str">
            <v>2018 survey</v>
          </cell>
          <cell r="BG52">
            <v>0</v>
          </cell>
          <cell r="BH52"/>
          <cell r="BI52"/>
          <cell r="BJ52"/>
          <cell r="BK52">
            <v>0</v>
          </cell>
          <cell r="BL52"/>
          <cell r="BM52"/>
          <cell r="BN52"/>
          <cell r="BO52"/>
          <cell r="BP52"/>
          <cell r="BQ52"/>
          <cell r="BR52"/>
          <cell r="BS52" t="str">
            <v/>
          </cell>
          <cell r="BT52"/>
          <cell r="BU52">
            <v>0</v>
          </cell>
          <cell r="BV52"/>
          <cell r="BW52">
            <v>0</v>
          </cell>
          <cell r="BX52">
            <v>0</v>
          </cell>
          <cell r="BY52"/>
          <cell r="BZ52"/>
          <cell r="CA52"/>
          <cell r="CB52">
            <v>0</v>
          </cell>
          <cell r="CC52"/>
          <cell r="CD52"/>
          <cell r="CE52"/>
          <cell r="CF52"/>
          <cell r="CG52"/>
          <cell r="CH52"/>
          <cell r="CI52"/>
          <cell r="CJ52"/>
          <cell r="CK52"/>
          <cell r="CL52"/>
          <cell r="CM52">
            <v>0</v>
          </cell>
          <cell r="CN52"/>
          <cell r="CO52"/>
          <cell r="CP52"/>
          <cell r="CQ52"/>
          <cell r="CR52"/>
          <cell r="CS52"/>
          <cell r="CT52"/>
          <cell r="CU52">
            <v>0</v>
          </cell>
          <cell r="CV52"/>
          <cell r="CW52"/>
          <cell r="CX52"/>
          <cell r="CY52"/>
          <cell r="CZ52"/>
          <cell r="DA52"/>
          <cell r="DB52"/>
          <cell r="DC52"/>
          <cell r="DD52"/>
          <cell r="DE52"/>
          <cell r="DF52">
            <v>0</v>
          </cell>
          <cell r="DG52"/>
          <cell r="DH52"/>
          <cell r="DI52"/>
          <cell r="DJ52"/>
          <cell r="DK52"/>
          <cell r="DL52"/>
          <cell r="DM52" t="str">
            <v>Pam Rodewald</v>
          </cell>
          <cell r="DN52" t="str">
            <v>Perez</v>
          </cell>
          <cell r="DO52" t="str">
            <v>Fletcher</v>
          </cell>
          <cell r="DP52" t="str">
            <v>3a</v>
          </cell>
          <cell r="DQ52">
            <v>8</v>
          </cell>
          <cell r="DR52"/>
        </row>
        <row r="53">
          <cell r="C53">
            <v>164</v>
          </cell>
          <cell r="D53">
            <v>53</v>
          </cell>
          <cell r="E53">
            <v>30</v>
          </cell>
          <cell r="F53">
            <v>73</v>
          </cell>
          <cell r="G53"/>
          <cell r="H53" t="str">
            <v/>
          </cell>
          <cell r="I53" t="str">
            <v/>
          </cell>
          <cell r="J53" t="str">
            <v/>
          </cell>
          <cell r="K53" t="str">
            <v/>
          </cell>
          <cell r="L53" t="str">
            <v>Applied</v>
          </cell>
          <cell r="M53" t="str">
            <v>Bradshaw</v>
          </cell>
          <cell r="N53" t="str">
            <v>Rehab treatment, new pond</v>
          </cell>
          <cell r="O53">
            <v>280666</v>
          </cell>
          <cell r="P53" t="str">
            <v>280666-PS01</v>
          </cell>
          <cell r="Q53">
            <v>156</v>
          </cell>
          <cell r="R53"/>
          <cell r="S53"/>
          <cell r="T53">
            <v>44260</v>
          </cell>
          <cell r="U53">
            <v>0</v>
          </cell>
          <cell r="V53">
            <v>0</v>
          </cell>
          <cell r="W53">
            <v>0</v>
          </cell>
          <cell r="X53"/>
          <cell r="Y53"/>
          <cell r="Z53"/>
          <cell r="AA53">
            <v>0</v>
          </cell>
          <cell r="AB53"/>
          <cell r="AC53"/>
          <cell r="AD53"/>
          <cell r="AE53"/>
          <cell r="AF53"/>
          <cell r="AG53">
            <v>0</v>
          </cell>
          <cell r="AH53"/>
          <cell r="AI53">
            <v>44682</v>
          </cell>
          <cell r="AJ53">
            <v>45108</v>
          </cell>
          <cell r="AK53" t="str">
            <v>pursuing RD &amp; PFA</v>
          </cell>
          <cell r="AL53">
            <v>1539997</v>
          </cell>
          <cell r="AM53"/>
          <cell r="AN53"/>
          <cell r="AO53"/>
          <cell r="AP53"/>
          <cell r="AQ53"/>
          <cell r="AR53"/>
          <cell r="AS53">
            <v>0</v>
          </cell>
          <cell r="AT53">
            <v>0</v>
          </cell>
          <cell r="AU53">
            <v>1539997</v>
          </cell>
          <cell r="AV53">
            <v>0</v>
          </cell>
          <cell r="AW53"/>
          <cell r="AX53"/>
          <cell r="AY53">
            <v>0</v>
          </cell>
          <cell r="AZ53"/>
          <cell r="BA53"/>
          <cell r="BB53"/>
          <cell r="BC53"/>
          <cell r="BD53"/>
          <cell r="BE53"/>
          <cell r="BF53">
            <v>0</v>
          </cell>
          <cell r="BG53">
            <v>0</v>
          </cell>
          <cell r="BH53"/>
          <cell r="BI53">
            <v>0</v>
          </cell>
          <cell r="BJ53"/>
          <cell r="BK53"/>
          <cell r="BL53"/>
          <cell r="BM53"/>
          <cell r="BN53"/>
          <cell r="BO53"/>
          <cell r="BP53"/>
          <cell r="BQ53"/>
          <cell r="BR53"/>
          <cell r="BS53" t="str">
            <v/>
          </cell>
          <cell r="BT53"/>
          <cell r="BU53">
            <v>0</v>
          </cell>
          <cell r="BV53"/>
          <cell r="BW53">
            <v>0</v>
          </cell>
          <cell r="BX53">
            <v>0</v>
          </cell>
          <cell r="BY53"/>
          <cell r="BZ53"/>
          <cell r="CA53"/>
          <cell r="CB53">
            <v>0</v>
          </cell>
          <cell r="CC53"/>
          <cell r="CD53"/>
          <cell r="CE53"/>
          <cell r="CF53"/>
          <cell r="CG53"/>
          <cell r="CH53"/>
          <cell r="CI53"/>
          <cell r="CJ53"/>
          <cell r="CK53"/>
          <cell r="CL53"/>
          <cell r="CM53">
            <v>0</v>
          </cell>
          <cell r="CN53"/>
          <cell r="CO53"/>
          <cell r="CP53"/>
          <cell r="CQ53"/>
          <cell r="CR53"/>
          <cell r="CS53"/>
          <cell r="CT53"/>
          <cell r="CU53">
            <v>0</v>
          </cell>
          <cell r="CV53" t="str">
            <v>Applied</v>
          </cell>
          <cell r="CW53"/>
          <cell r="CX53"/>
          <cell r="CY53"/>
          <cell r="CZ53"/>
          <cell r="DA53">
            <v>97</v>
          </cell>
          <cell r="DB53"/>
          <cell r="DC53">
            <v>1154997.75</v>
          </cell>
          <cell r="DD53"/>
          <cell r="DE53"/>
          <cell r="DF53">
            <v>0</v>
          </cell>
          <cell r="DG53"/>
          <cell r="DH53"/>
          <cell r="DI53"/>
          <cell r="DJ53"/>
          <cell r="DK53"/>
          <cell r="DL53"/>
          <cell r="DM53" t="str">
            <v>Vinod Sathyaseelan</v>
          </cell>
          <cell r="DN53" t="str">
            <v>Bradshaw</v>
          </cell>
          <cell r="DO53" t="str">
            <v>Fletcher</v>
          </cell>
          <cell r="DP53">
            <v>4</v>
          </cell>
          <cell r="DQ53">
            <v>1</v>
          </cell>
          <cell r="DR53"/>
        </row>
        <row r="54">
          <cell r="C54">
            <v>72</v>
          </cell>
          <cell r="D54">
            <v>64</v>
          </cell>
          <cell r="E54">
            <v>70</v>
          </cell>
          <cell r="F54">
            <v>64</v>
          </cell>
          <cell r="G54" t="str">
            <v/>
          </cell>
          <cell r="H54" t="str">
            <v/>
          </cell>
          <cell r="I54" t="str">
            <v/>
          </cell>
          <cell r="J54" t="str">
            <v/>
          </cell>
          <cell r="K54" t="str">
            <v/>
          </cell>
          <cell r="L54">
            <v>0</v>
          </cell>
          <cell r="M54" t="str">
            <v>Brooksbank</v>
          </cell>
          <cell r="N54" t="str">
            <v>Rehab collection, sewer extension</v>
          </cell>
          <cell r="O54">
            <v>280559</v>
          </cell>
          <cell r="P54" t="str">
            <v>280559-PS01</v>
          </cell>
          <cell r="Q54">
            <v>4100</v>
          </cell>
          <cell r="R54">
            <v>0</v>
          </cell>
          <cell r="S54"/>
          <cell r="T54">
            <v>0</v>
          </cell>
          <cell r="U54">
            <v>0</v>
          </cell>
          <cell r="V54">
            <v>0</v>
          </cell>
          <cell r="W54">
            <v>0</v>
          </cell>
          <cell r="X54"/>
          <cell r="Y54"/>
          <cell r="Z54"/>
          <cell r="AA54">
            <v>0</v>
          </cell>
          <cell r="AB54"/>
          <cell r="AC54"/>
          <cell r="AD54"/>
          <cell r="AE54"/>
          <cell r="AF54"/>
          <cell r="AG54">
            <v>0</v>
          </cell>
          <cell r="AH54"/>
          <cell r="AI54"/>
          <cell r="AJ54"/>
          <cell r="AK54" t="str">
            <v>city has no plans to proceed as of July 2019</v>
          </cell>
          <cell r="AL54">
            <v>800000</v>
          </cell>
          <cell r="AM54"/>
          <cell r="AN54"/>
          <cell r="AO54"/>
          <cell r="AP54"/>
          <cell r="AQ54"/>
          <cell r="AR54"/>
          <cell r="AS54">
            <v>0</v>
          </cell>
          <cell r="AT54">
            <v>0</v>
          </cell>
          <cell r="AU54">
            <v>800000</v>
          </cell>
          <cell r="AV54">
            <v>0</v>
          </cell>
          <cell r="AW54"/>
          <cell r="AX54"/>
          <cell r="AY54">
            <v>0</v>
          </cell>
          <cell r="AZ54"/>
          <cell r="BA54"/>
          <cell r="BB54"/>
          <cell r="BC54"/>
          <cell r="BD54"/>
          <cell r="BE54"/>
          <cell r="BF54" t="str">
            <v>2019 Survey</v>
          </cell>
          <cell r="BG54">
            <v>0</v>
          </cell>
          <cell r="BH54"/>
          <cell r="BI54">
            <v>0</v>
          </cell>
          <cell r="BJ54"/>
          <cell r="BK54">
            <v>0</v>
          </cell>
          <cell r="BL54"/>
          <cell r="BM54"/>
          <cell r="BN54"/>
          <cell r="BO54"/>
          <cell r="BP54"/>
          <cell r="BQ54"/>
          <cell r="BR54"/>
          <cell r="BS54" t="str">
            <v/>
          </cell>
          <cell r="BT54"/>
          <cell r="BU54">
            <v>0</v>
          </cell>
          <cell r="BV54"/>
          <cell r="BW54">
            <v>0</v>
          </cell>
          <cell r="BX54">
            <v>0</v>
          </cell>
          <cell r="BY54"/>
          <cell r="BZ54"/>
          <cell r="CA54"/>
          <cell r="CB54">
            <v>0</v>
          </cell>
          <cell r="CC54"/>
          <cell r="CD54"/>
          <cell r="CE54"/>
          <cell r="CF54"/>
          <cell r="CG54"/>
          <cell r="CH54"/>
          <cell r="CI54"/>
          <cell r="CJ54"/>
          <cell r="CK54"/>
          <cell r="CL54"/>
          <cell r="CM54">
            <v>0</v>
          </cell>
          <cell r="CN54"/>
          <cell r="CO54"/>
          <cell r="CP54"/>
          <cell r="CQ54"/>
          <cell r="CR54"/>
          <cell r="CS54"/>
          <cell r="CT54"/>
          <cell r="CU54">
            <v>0</v>
          </cell>
          <cell r="CV54"/>
          <cell r="CW54"/>
          <cell r="CX54"/>
          <cell r="CY54"/>
          <cell r="CZ54"/>
          <cell r="DA54"/>
          <cell r="DB54"/>
          <cell r="DC54"/>
          <cell r="DD54"/>
          <cell r="DE54"/>
          <cell r="DF54">
            <v>0</v>
          </cell>
          <cell r="DG54"/>
          <cell r="DH54"/>
          <cell r="DI54"/>
          <cell r="DJ54"/>
          <cell r="DK54"/>
          <cell r="DL54"/>
          <cell r="DM54" t="str">
            <v>Pam Rodewald</v>
          </cell>
          <cell r="DN54" t="str">
            <v>Brooksbank</v>
          </cell>
          <cell r="DO54" t="str">
            <v>Gallentine</v>
          </cell>
          <cell r="DP54">
            <v>10</v>
          </cell>
          <cell r="DQ54">
            <v>7</v>
          </cell>
          <cell r="DR54"/>
        </row>
        <row r="55">
          <cell r="C55">
            <v>291</v>
          </cell>
          <cell r="D55">
            <v>36</v>
          </cell>
          <cell r="E55">
            <v>273</v>
          </cell>
          <cell r="F55">
            <v>36</v>
          </cell>
          <cell r="G55"/>
          <cell r="H55" t="str">
            <v/>
          </cell>
          <cell r="I55" t="str">
            <v/>
          </cell>
          <cell r="J55" t="str">
            <v/>
          </cell>
          <cell r="K55" t="str">
            <v/>
          </cell>
          <cell r="L55">
            <v>0</v>
          </cell>
          <cell r="M55" t="str">
            <v>Brooksbank</v>
          </cell>
          <cell r="N55" t="str">
            <v>Rehab collection and treatment</v>
          </cell>
          <cell r="O55">
            <v>280936</v>
          </cell>
          <cell r="P55" t="str">
            <v>280936-PS01</v>
          </cell>
          <cell r="Q55">
            <v>310</v>
          </cell>
          <cell r="R55"/>
          <cell r="S55"/>
          <cell r="T55">
            <v>44988</v>
          </cell>
          <cell r="U55">
            <v>0</v>
          </cell>
          <cell r="V55">
            <v>0</v>
          </cell>
          <cell r="W55">
            <v>0</v>
          </cell>
          <cell r="X55"/>
          <cell r="Y55"/>
          <cell r="Z55"/>
          <cell r="AA55">
            <v>0</v>
          </cell>
          <cell r="AB55"/>
          <cell r="AC55"/>
          <cell r="AD55"/>
          <cell r="AE55"/>
          <cell r="AF55"/>
          <cell r="AG55">
            <v>0</v>
          </cell>
          <cell r="AH55"/>
          <cell r="AI55"/>
          <cell r="AJ55"/>
          <cell r="AK55"/>
          <cell r="AL55">
            <v>4073000</v>
          </cell>
          <cell r="AM55"/>
          <cell r="AN55"/>
          <cell r="AO55"/>
          <cell r="AP55"/>
          <cell r="AQ55"/>
          <cell r="AR55"/>
          <cell r="AS55">
            <v>0</v>
          </cell>
          <cell r="AT55">
            <v>0</v>
          </cell>
          <cell r="AU55">
            <v>4073000</v>
          </cell>
          <cell r="AV55">
            <v>0</v>
          </cell>
          <cell r="AW55"/>
          <cell r="AX55"/>
          <cell r="AY55">
            <v>0</v>
          </cell>
          <cell r="AZ55"/>
          <cell r="BA55"/>
          <cell r="BB55"/>
          <cell r="BC55"/>
          <cell r="BD55"/>
          <cell r="BE55"/>
          <cell r="BF55">
            <v>0</v>
          </cell>
          <cell r="BG55">
            <v>0</v>
          </cell>
          <cell r="BH55"/>
          <cell r="BI55">
            <v>0</v>
          </cell>
          <cell r="BJ55"/>
          <cell r="BK55">
            <v>0</v>
          </cell>
          <cell r="BL55"/>
          <cell r="BM55"/>
          <cell r="BN55"/>
          <cell r="BO55"/>
          <cell r="BP55"/>
          <cell r="BQ55"/>
          <cell r="BR55"/>
          <cell r="BS55"/>
          <cell r="BT55"/>
          <cell r="BU55">
            <v>0</v>
          </cell>
          <cell r="BV55"/>
          <cell r="BW55">
            <v>0</v>
          </cell>
          <cell r="BX55">
            <v>0</v>
          </cell>
          <cell r="BY55"/>
          <cell r="BZ55"/>
          <cell r="CA55"/>
          <cell r="CB55">
            <v>0</v>
          </cell>
          <cell r="CC55"/>
          <cell r="CD55"/>
          <cell r="CE55"/>
          <cell r="CF55"/>
          <cell r="CG55"/>
          <cell r="CH55"/>
          <cell r="CI55"/>
          <cell r="CJ55"/>
          <cell r="CK55"/>
          <cell r="CL55"/>
          <cell r="CM55">
            <v>0</v>
          </cell>
          <cell r="CN55"/>
          <cell r="CO55"/>
          <cell r="CP55"/>
          <cell r="CQ55"/>
          <cell r="CR55"/>
          <cell r="CS55"/>
          <cell r="CT55"/>
          <cell r="CU55">
            <v>0</v>
          </cell>
          <cell r="CV55"/>
          <cell r="CW55"/>
          <cell r="CX55"/>
          <cell r="CY55"/>
          <cell r="CZ55"/>
          <cell r="DA55"/>
          <cell r="DB55"/>
          <cell r="DC55"/>
          <cell r="DD55"/>
          <cell r="DE55"/>
          <cell r="DF55"/>
          <cell r="DG55"/>
          <cell r="DH55"/>
          <cell r="DI55"/>
          <cell r="DJ55"/>
          <cell r="DK55"/>
          <cell r="DL55"/>
          <cell r="DM55" t="str">
            <v>Corey Hower</v>
          </cell>
          <cell r="DN55" t="str">
            <v>Brooksbank</v>
          </cell>
          <cell r="DO55" t="str">
            <v>Gallentine</v>
          </cell>
          <cell r="DP55">
            <v>10</v>
          </cell>
          <cell r="DQ55">
            <v>7</v>
          </cell>
          <cell r="DR55"/>
        </row>
        <row r="56">
          <cell r="C56">
            <v>138</v>
          </cell>
          <cell r="D56">
            <v>56</v>
          </cell>
          <cell r="E56">
            <v>127</v>
          </cell>
          <cell r="F56">
            <v>56</v>
          </cell>
          <cell r="G56"/>
          <cell r="H56" t="str">
            <v/>
          </cell>
          <cell r="I56" t="str">
            <v/>
          </cell>
          <cell r="J56" t="str">
            <v/>
          </cell>
          <cell r="K56" t="str">
            <v/>
          </cell>
          <cell r="L56">
            <v>0</v>
          </cell>
          <cell r="M56" t="str">
            <v>Montoya</v>
          </cell>
          <cell r="N56" t="str">
            <v xml:space="preserve">Treatment and reuse, McMurray Field </v>
          </cell>
          <cell r="O56">
            <v>280928</v>
          </cell>
          <cell r="P56" t="str">
            <v>280928-PS01</v>
          </cell>
          <cell r="Q56">
            <v>307000</v>
          </cell>
          <cell r="R56"/>
          <cell r="S56"/>
          <cell r="T56">
            <v>0</v>
          </cell>
          <cell r="U56">
            <v>0</v>
          </cell>
          <cell r="V56">
            <v>0</v>
          </cell>
          <cell r="W56">
            <v>0</v>
          </cell>
          <cell r="X56"/>
          <cell r="Y56"/>
          <cell r="Z56"/>
          <cell r="AA56">
            <v>0</v>
          </cell>
          <cell r="AB56"/>
          <cell r="AC56"/>
          <cell r="AD56"/>
          <cell r="AE56"/>
          <cell r="AF56"/>
          <cell r="AG56">
            <v>0</v>
          </cell>
          <cell r="AH56"/>
          <cell r="AI56"/>
          <cell r="AJ56"/>
          <cell r="AK56"/>
          <cell r="AL56">
            <v>5300000</v>
          </cell>
          <cell r="AM56"/>
          <cell r="AN56"/>
          <cell r="AO56"/>
          <cell r="AP56"/>
          <cell r="AQ56"/>
          <cell r="AR56"/>
          <cell r="AS56">
            <v>0</v>
          </cell>
          <cell r="AT56">
            <v>0</v>
          </cell>
          <cell r="AU56">
            <v>5300000</v>
          </cell>
          <cell r="AV56">
            <v>0</v>
          </cell>
          <cell r="AW56"/>
          <cell r="AX56"/>
          <cell r="AY56">
            <v>0</v>
          </cell>
          <cell r="AZ56"/>
          <cell r="BA56"/>
          <cell r="BB56"/>
          <cell r="BC56"/>
          <cell r="BD56"/>
          <cell r="BE56"/>
          <cell r="BF56"/>
          <cell r="BG56"/>
          <cell r="BH56"/>
          <cell r="BI56"/>
          <cell r="BJ56"/>
          <cell r="BK56">
            <v>0</v>
          </cell>
          <cell r="BL56"/>
          <cell r="BM56"/>
          <cell r="BN56"/>
          <cell r="BO56"/>
          <cell r="BP56"/>
          <cell r="BQ56"/>
          <cell r="BR56"/>
          <cell r="BS56"/>
          <cell r="BT56"/>
          <cell r="BU56">
            <v>0</v>
          </cell>
          <cell r="BV56"/>
          <cell r="BW56">
            <v>0</v>
          </cell>
          <cell r="BX56">
            <v>0</v>
          </cell>
          <cell r="BY56"/>
          <cell r="BZ56"/>
          <cell r="CA56"/>
          <cell r="CB56">
            <v>0</v>
          </cell>
          <cell r="CC56"/>
          <cell r="CD56"/>
          <cell r="CE56"/>
          <cell r="CF56"/>
          <cell r="CG56"/>
          <cell r="CH56"/>
          <cell r="CI56"/>
          <cell r="CJ56"/>
          <cell r="CK56"/>
          <cell r="CL56"/>
          <cell r="CM56">
            <v>0</v>
          </cell>
          <cell r="CN56"/>
          <cell r="CO56"/>
          <cell r="CP56"/>
          <cell r="CQ56"/>
          <cell r="CR56"/>
          <cell r="CS56"/>
          <cell r="CT56"/>
          <cell r="CU56">
            <v>0</v>
          </cell>
          <cell r="CV56"/>
          <cell r="CW56"/>
          <cell r="CX56"/>
          <cell r="CY56"/>
          <cell r="CZ56"/>
          <cell r="DA56"/>
          <cell r="DB56"/>
          <cell r="DC56"/>
          <cell r="DD56"/>
          <cell r="DE56"/>
          <cell r="DF56"/>
          <cell r="DG56"/>
          <cell r="DH56"/>
          <cell r="DI56"/>
          <cell r="DJ56"/>
          <cell r="DK56"/>
          <cell r="DL56"/>
          <cell r="DM56">
            <v>0</v>
          </cell>
          <cell r="DN56" t="str">
            <v>Montoya</v>
          </cell>
          <cell r="DO56"/>
          <cell r="DP56">
            <v>11</v>
          </cell>
          <cell r="DQ56">
            <v>4</v>
          </cell>
          <cell r="DR56"/>
        </row>
        <row r="57">
          <cell r="C57">
            <v>228</v>
          </cell>
          <cell r="D57">
            <v>46</v>
          </cell>
          <cell r="E57">
            <v>219</v>
          </cell>
          <cell r="F57">
            <v>46</v>
          </cell>
          <cell r="G57" t="str">
            <v/>
          </cell>
          <cell r="H57" t="str">
            <v/>
          </cell>
          <cell r="I57" t="str">
            <v/>
          </cell>
          <cell r="J57" t="str">
            <v/>
          </cell>
          <cell r="K57" t="str">
            <v/>
          </cell>
          <cell r="L57">
            <v>0</v>
          </cell>
          <cell r="M57" t="str">
            <v>Montoya</v>
          </cell>
          <cell r="N57" t="str">
            <v>Convert dry to wet pond, iron/sand filter</v>
          </cell>
          <cell r="O57">
            <v>280359</v>
          </cell>
          <cell r="P57" t="str">
            <v>280359-PS01</v>
          </cell>
          <cell r="Q57">
            <v>0</v>
          </cell>
          <cell r="R57">
            <v>0</v>
          </cell>
          <cell r="S57"/>
          <cell r="T57">
            <v>0</v>
          </cell>
          <cell r="U57">
            <v>0</v>
          </cell>
          <cell r="V57">
            <v>0</v>
          </cell>
          <cell r="W57">
            <v>0</v>
          </cell>
          <cell r="X57"/>
          <cell r="Y57"/>
          <cell r="Z57"/>
          <cell r="AA57">
            <v>0</v>
          </cell>
          <cell r="AB57"/>
          <cell r="AC57"/>
          <cell r="AD57"/>
          <cell r="AE57"/>
          <cell r="AF57"/>
          <cell r="AG57">
            <v>0</v>
          </cell>
          <cell r="AH57"/>
          <cell r="AI57"/>
          <cell r="AJ57"/>
          <cell r="AK57"/>
          <cell r="AL57">
            <v>535000</v>
          </cell>
          <cell r="AM57"/>
          <cell r="AN57"/>
          <cell r="AO57"/>
          <cell r="AP57"/>
          <cell r="AQ57"/>
          <cell r="AR57"/>
          <cell r="AS57">
            <v>0</v>
          </cell>
          <cell r="AT57">
            <v>0</v>
          </cell>
          <cell r="AU57">
            <v>535000</v>
          </cell>
          <cell r="AV57">
            <v>0</v>
          </cell>
          <cell r="AW57"/>
          <cell r="AX57"/>
          <cell r="AY57">
            <v>0</v>
          </cell>
          <cell r="AZ57"/>
          <cell r="BA57"/>
          <cell r="BB57"/>
          <cell r="BC57"/>
          <cell r="BD57"/>
          <cell r="BE57"/>
          <cell r="BF57"/>
          <cell r="BG57"/>
          <cell r="BH57"/>
          <cell r="BI57"/>
          <cell r="BJ57"/>
          <cell r="BK57">
            <v>0</v>
          </cell>
          <cell r="BL57"/>
          <cell r="BM57"/>
          <cell r="BN57"/>
          <cell r="BO57"/>
          <cell r="BP57"/>
          <cell r="BQ57"/>
          <cell r="BR57"/>
          <cell r="BS57" t="str">
            <v/>
          </cell>
          <cell r="BT57"/>
          <cell r="BU57">
            <v>0</v>
          </cell>
          <cell r="BV57"/>
          <cell r="BW57">
            <v>0</v>
          </cell>
          <cell r="BX57">
            <v>0</v>
          </cell>
          <cell r="BY57"/>
          <cell r="BZ57"/>
          <cell r="CA57"/>
          <cell r="CB57">
            <v>0</v>
          </cell>
          <cell r="CC57"/>
          <cell r="CD57"/>
          <cell r="CE57"/>
          <cell r="CF57"/>
          <cell r="CG57"/>
          <cell r="CH57"/>
          <cell r="CI57"/>
          <cell r="CJ57"/>
          <cell r="CK57"/>
          <cell r="CL57"/>
          <cell r="CM57">
            <v>0</v>
          </cell>
          <cell r="CN57"/>
          <cell r="CO57"/>
          <cell r="CP57"/>
          <cell r="CQ57"/>
          <cell r="CR57"/>
          <cell r="CS57"/>
          <cell r="CT57"/>
          <cell r="CU57">
            <v>0</v>
          </cell>
          <cell r="CV57"/>
          <cell r="CW57"/>
          <cell r="CX57"/>
          <cell r="CY57"/>
          <cell r="CZ57"/>
          <cell r="DA57"/>
          <cell r="DB57"/>
          <cell r="DC57"/>
          <cell r="DD57"/>
          <cell r="DE57"/>
          <cell r="DF57">
            <v>0</v>
          </cell>
          <cell r="DG57"/>
          <cell r="DH57"/>
          <cell r="DI57"/>
          <cell r="DJ57"/>
          <cell r="DK57"/>
          <cell r="DL57"/>
          <cell r="DM57">
            <v>0</v>
          </cell>
          <cell r="DN57" t="str">
            <v>Montoya</v>
          </cell>
          <cell r="DO57" t="str">
            <v>Fletcher</v>
          </cell>
          <cell r="DP57">
            <v>11</v>
          </cell>
          <cell r="DQ57">
            <v>4</v>
          </cell>
          <cell r="DR57"/>
        </row>
        <row r="58">
          <cell r="C58">
            <v>146</v>
          </cell>
          <cell r="D58">
            <v>55</v>
          </cell>
          <cell r="E58">
            <v>135</v>
          </cell>
          <cell r="F58">
            <v>55</v>
          </cell>
          <cell r="G58" t="str">
            <v/>
          </cell>
          <cell r="H58" t="str">
            <v/>
          </cell>
          <cell r="I58" t="str">
            <v/>
          </cell>
          <cell r="J58" t="str">
            <v/>
          </cell>
          <cell r="K58" t="str">
            <v/>
          </cell>
          <cell r="L58">
            <v>0</v>
          </cell>
          <cell r="M58" t="str">
            <v>Schultz</v>
          </cell>
          <cell r="N58" t="str">
            <v>Unsewered, potential SSTS</v>
          </cell>
          <cell r="O58">
            <v>279845</v>
          </cell>
          <cell r="P58" t="str">
            <v>279845-PS01</v>
          </cell>
          <cell r="Q58">
            <v>115</v>
          </cell>
          <cell r="R58" t="str">
            <v>Y</v>
          </cell>
          <cell r="S58"/>
          <cell r="T58">
            <v>0</v>
          </cell>
          <cell r="U58">
            <v>0</v>
          </cell>
          <cell r="V58">
            <v>0</v>
          </cell>
          <cell r="W58">
            <v>0</v>
          </cell>
          <cell r="X58"/>
          <cell r="Y58"/>
          <cell r="Z58"/>
          <cell r="AA58">
            <v>0</v>
          </cell>
          <cell r="AB58"/>
          <cell r="AC58"/>
          <cell r="AD58"/>
          <cell r="AE58"/>
          <cell r="AF58"/>
          <cell r="AG58">
            <v>0</v>
          </cell>
          <cell r="AH58"/>
          <cell r="AI58"/>
          <cell r="AJ58"/>
          <cell r="AK58"/>
          <cell r="AL58">
            <v>1200000</v>
          </cell>
          <cell r="AM58"/>
          <cell r="AN58"/>
          <cell r="AO58"/>
          <cell r="AP58"/>
          <cell r="AQ58"/>
          <cell r="AR58"/>
          <cell r="AS58">
            <v>0</v>
          </cell>
          <cell r="AT58">
            <v>0</v>
          </cell>
          <cell r="AU58">
            <v>1200000</v>
          </cell>
          <cell r="AV58">
            <v>0</v>
          </cell>
          <cell r="AW58"/>
          <cell r="AX58"/>
          <cell r="AY58">
            <v>0</v>
          </cell>
          <cell r="AZ58"/>
          <cell r="BA58"/>
          <cell r="BB58"/>
          <cell r="BC58"/>
          <cell r="BD58"/>
          <cell r="BE58"/>
          <cell r="BF58">
            <v>0</v>
          </cell>
          <cell r="BG58">
            <v>0</v>
          </cell>
          <cell r="BH58"/>
          <cell r="BI58">
            <v>0</v>
          </cell>
          <cell r="BJ58"/>
          <cell r="BK58">
            <v>0</v>
          </cell>
          <cell r="BL58"/>
          <cell r="BM58"/>
          <cell r="BN58"/>
          <cell r="BO58"/>
          <cell r="BP58"/>
          <cell r="BQ58"/>
          <cell r="BR58"/>
          <cell r="BS58" t="str">
            <v/>
          </cell>
          <cell r="BT58"/>
          <cell r="BU58">
            <v>0</v>
          </cell>
          <cell r="BV58"/>
          <cell r="BW58">
            <v>0</v>
          </cell>
          <cell r="BX58">
            <v>0</v>
          </cell>
          <cell r="BY58"/>
          <cell r="BZ58"/>
          <cell r="CA58"/>
          <cell r="CB58">
            <v>0</v>
          </cell>
          <cell r="CC58"/>
          <cell r="CD58"/>
          <cell r="CE58"/>
          <cell r="CF58"/>
          <cell r="CG58"/>
          <cell r="CH58"/>
          <cell r="CI58"/>
          <cell r="CJ58"/>
          <cell r="CK58" t="str">
            <v>Potential</v>
          </cell>
          <cell r="CL58"/>
          <cell r="CM58">
            <v>1200000</v>
          </cell>
          <cell r="CN58"/>
          <cell r="CO58"/>
          <cell r="CP58"/>
          <cell r="CQ58"/>
          <cell r="CR58"/>
          <cell r="CS58"/>
          <cell r="CT58"/>
          <cell r="CU58">
            <v>1200000</v>
          </cell>
          <cell r="CV58"/>
          <cell r="CW58"/>
          <cell r="CX58"/>
          <cell r="CY58"/>
          <cell r="CZ58"/>
          <cell r="DA58"/>
          <cell r="DB58"/>
          <cell r="DC58"/>
          <cell r="DD58"/>
          <cell r="DE58"/>
          <cell r="DF58">
            <v>0</v>
          </cell>
          <cell r="DG58"/>
          <cell r="DH58"/>
          <cell r="DI58"/>
          <cell r="DJ58"/>
          <cell r="DK58"/>
          <cell r="DL58"/>
          <cell r="DM58" t="str">
            <v>Brian Fitzpatrick</v>
          </cell>
          <cell r="DN58" t="str">
            <v>Schultz</v>
          </cell>
          <cell r="DO58" t="str">
            <v>Fletcher</v>
          </cell>
          <cell r="DP58">
            <v>5</v>
          </cell>
          <cell r="DQ58">
            <v>8</v>
          </cell>
          <cell r="DR58"/>
        </row>
        <row r="59">
          <cell r="C59">
            <v>151</v>
          </cell>
          <cell r="D59">
            <v>55</v>
          </cell>
          <cell r="E59">
            <v>138</v>
          </cell>
          <cell r="F59">
            <v>55</v>
          </cell>
          <cell r="G59" t="str">
            <v/>
          </cell>
          <cell r="H59" t="str">
            <v/>
          </cell>
          <cell r="I59" t="str">
            <v/>
          </cell>
          <cell r="J59" t="str">
            <v/>
          </cell>
          <cell r="K59" t="str">
            <v/>
          </cell>
          <cell r="L59">
            <v>0</v>
          </cell>
          <cell r="M59" t="str">
            <v>Schultz</v>
          </cell>
          <cell r="N59" t="str">
            <v>Rehab collection</v>
          </cell>
          <cell r="O59">
            <v>280605</v>
          </cell>
          <cell r="P59" t="str">
            <v>280605-PS01</v>
          </cell>
          <cell r="Q59">
            <v>770</v>
          </cell>
          <cell r="R59">
            <v>0</v>
          </cell>
          <cell r="S59"/>
          <cell r="T59">
            <v>0</v>
          </cell>
          <cell r="U59">
            <v>0</v>
          </cell>
          <cell r="V59">
            <v>0</v>
          </cell>
          <cell r="W59">
            <v>0</v>
          </cell>
          <cell r="X59"/>
          <cell r="Y59"/>
          <cell r="Z59"/>
          <cell r="AA59">
            <v>0</v>
          </cell>
          <cell r="AB59"/>
          <cell r="AC59"/>
          <cell r="AD59"/>
          <cell r="AE59"/>
          <cell r="AF59"/>
          <cell r="AG59">
            <v>0</v>
          </cell>
          <cell r="AH59"/>
          <cell r="AI59">
            <v>45047</v>
          </cell>
          <cell r="AJ59">
            <v>45229</v>
          </cell>
          <cell r="AK59"/>
          <cell r="AL59">
            <v>464875</v>
          </cell>
          <cell r="AM59"/>
          <cell r="AN59"/>
          <cell r="AO59"/>
          <cell r="AP59"/>
          <cell r="AQ59"/>
          <cell r="AR59"/>
          <cell r="AS59">
            <v>0</v>
          </cell>
          <cell r="AT59">
            <v>0</v>
          </cell>
          <cell r="AU59">
            <v>464875</v>
          </cell>
          <cell r="AV59">
            <v>0</v>
          </cell>
          <cell r="AW59"/>
          <cell r="AX59"/>
          <cell r="AY59">
            <v>0</v>
          </cell>
          <cell r="AZ59"/>
          <cell r="BA59"/>
          <cell r="BB59"/>
          <cell r="BC59"/>
          <cell r="BD59"/>
          <cell r="BE59"/>
          <cell r="BF59">
            <v>0</v>
          </cell>
          <cell r="BG59">
            <v>0</v>
          </cell>
          <cell r="BH59"/>
          <cell r="BI59">
            <v>0</v>
          </cell>
          <cell r="BJ59"/>
          <cell r="BK59">
            <v>0</v>
          </cell>
          <cell r="BL59"/>
          <cell r="BM59"/>
          <cell r="BN59"/>
          <cell r="BO59"/>
          <cell r="BP59"/>
          <cell r="BQ59"/>
          <cell r="BR59"/>
          <cell r="BS59" t="str">
            <v/>
          </cell>
          <cell r="BT59"/>
          <cell r="BU59">
            <v>0</v>
          </cell>
          <cell r="BV59"/>
          <cell r="BW59">
            <v>0</v>
          </cell>
          <cell r="BX59">
            <v>0</v>
          </cell>
          <cell r="BY59"/>
          <cell r="BZ59"/>
          <cell r="CA59"/>
          <cell r="CB59">
            <v>0</v>
          </cell>
          <cell r="CC59"/>
          <cell r="CD59"/>
          <cell r="CE59"/>
          <cell r="CF59"/>
          <cell r="CG59"/>
          <cell r="CH59"/>
          <cell r="CI59"/>
          <cell r="CJ59"/>
          <cell r="CK59"/>
          <cell r="CL59"/>
          <cell r="CM59">
            <v>0</v>
          </cell>
          <cell r="CN59"/>
          <cell r="CO59"/>
          <cell r="CP59"/>
          <cell r="CQ59"/>
          <cell r="CR59"/>
          <cell r="CS59"/>
          <cell r="CT59"/>
          <cell r="CU59">
            <v>0</v>
          </cell>
          <cell r="CV59"/>
          <cell r="CW59"/>
          <cell r="CX59"/>
          <cell r="CY59"/>
          <cell r="CZ59"/>
          <cell r="DA59"/>
          <cell r="DB59"/>
          <cell r="DC59"/>
          <cell r="DD59"/>
          <cell r="DE59"/>
          <cell r="DF59">
            <v>0</v>
          </cell>
          <cell r="DG59"/>
          <cell r="DH59"/>
          <cell r="DI59"/>
          <cell r="DJ59"/>
          <cell r="DK59"/>
          <cell r="DL59"/>
          <cell r="DM59" t="str">
            <v>Brian Fitzpatrick</v>
          </cell>
          <cell r="DN59" t="str">
            <v>Schultz</v>
          </cell>
          <cell r="DO59" t="str">
            <v>Lafontaine</v>
          </cell>
          <cell r="DP59">
            <v>5</v>
          </cell>
          <cell r="DQ59">
            <v>8</v>
          </cell>
          <cell r="DR59"/>
        </row>
        <row r="60">
          <cell r="C60">
            <v>96</v>
          </cell>
          <cell r="D60">
            <v>61</v>
          </cell>
          <cell r="E60">
            <v>97</v>
          </cell>
          <cell r="F60">
            <v>61</v>
          </cell>
          <cell r="G60">
            <v>2024</v>
          </cell>
          <cell r="H60" t="str">
            <v>Yes</v>
          </cell>
          <cell r="I60"/>
          <cell r="J60" t="str">
            <v/>
          </cell>
          <cell r="K60" t="str">
            <v>Yes</v>
          </cell>
          <cell r="L60">
            <v>0</v>
          </cell>
          <cell r="M60" t="str">
            <v>Bradshaw</v>
          </cell>
          <cell r="N60" t="str">
            <v>Rehab collection</v>
          </cell>
          <cell r="O60">
            <v>280899</v>
          </cell>
          <cell r="P60" t="str">
            <v>280899-PS01</v>
          </cell>
          <cell r="Q60">
            <v>4775</v>
          </cell>
          <cell r="R60"/>
          <cell r="S60"/>
          <cell r="T60">
            <v>44987</v>
          </cell>
          <cell r="U60">
            <v>45169</v>
          </cell>
          <cell r="V60">
            <v>45299</v>
          </cell>
          <cell r="W60">
            <v>45372</v>
          </cell>
          <cell r="X60" t="str">
            <v>certified</v>
          </cell>
          <cell r="Y60">
            <v>921725</v>
          </cell>
          <cell r="Z60"/>
          <cell r="AA60">
            <v>159922</v>
          </cell>
          <cell r="AB60" t="str">
            <v>24 carryover</v>
          </cell>
          <cell r="AC60"/>
          <cell r="AD60">
            <v>45063</v>
          </cell>
          <cell r="AE60">
            <v>1094160</v>
          </cell>
          <cell r="AF60"/>
          <cell r="AG60">
            <v>332357</v>
          </cell>
          <cell r="AH60" t="str">
            <v>Part B</v>
          </cell>
          <cell r="AI60">
            <v>45778</v>
          </cell>
          <cell r="AJ60">
            <v>46203</v>
          </cell>
          <cell r="AK60"/>
          <cell r="AL60">
            <v>952254</v>
          </cell>
          <cell r="AM60">
            <v>45429</v>
          </cell>
          <cell r="AN60">
            <v>45421</v>
          </cell>
          <cell r="AO60">
            <v>1</v>
          </cell>
          <cell r="AP60">
            <v>952254</v>
          </cell>
          <cell r="AQ60">
            <v>2024</v>
          </cell>
          <cell r="AR60"/>
          <cell r="AS60">
            <v>0</v>
          </cell>
          <cell r="AT60">
            <v>0</v>
          </cell>
          <cell r="AU60">
            <v>952254</v>
          </cell>
          <cell r="AV60">
            <v>190451</v>
          </cell>
          <cell r="AW60"/>
          <cell r="AX60"/>
          <cell r="AY60">
            <v>190451</v>
          </cell>
          <cell r="AZ60">
            <v>45489</v>
          </cell>
          <cell r="BA60">
            <v>45520</v>
          </cell>
          <cell r="BB60">
            <v>2025</v>
          </cell>
          <cell r="BC60" t="str">
            <v>CWRF,WIF</v>
          </cell>
          <cell r="BD60">
            <v>761803</v>
          </cell>
          <cell r="BE60">
            <v>45421</v>
          </cell>
          <cell r="BF60" t="str">
            <v>2024 WIF</v>
          </cell>
          <cell r="BG60">
            <v>761803.20000000007</v>
          </cell>
          <cell r="BH60"/>
          <cell r="BI60">
            <v>761803.20000000007</v>
          </cell>
          <cell r="BJ60"/>
          <cell r="BK60">
            <v>0</v>
          </cell>
          <cell r="BL60"/>
          <cell r="BM60"/>
          <cell r="BN60"/>
          <cell r="BO60"/>
          <cell r="BP60"/>
          <cell r="BQ60"/>
          <cell r="BR60"/>
          <cell r="BS60"/>
          <cell r="BT60"/>
          <cell r="BU60">
            <v>0</v>
          </cell>
          <cell r="BV60"/>
          <cell r="BW60">
            <v>0</v>
          </cell>
          <cell r="BX60">
            <v>0</v>
          </cell>
          <cell r="BY60"/>
          <cell r="BZ60"/>
          <cell r="CA60"/>
          <cell r="CB60">
            <v>0</v>
          </cell>
          <cell r="CC60"/>
          <cell r="CD60"/>
          <cell r="CE60"/>
          <cell r="CF60"/>
          <cell r="CG60"/>
          <cell r="CH60"/>
          <cell r="CI60"/>
          <cell r="CJ60"/>
          <cell r="CK60"/>
          <cell r="CL60"/>
          <cell r="CM60">
            <v>0</v>
          </cell>
          <cell r="CN60"/>
          <cell r="CO60"/>
          <cell r="CP60"/>
          <cell r="CQ60"/>
          <cell r="CR60"/>
          <cell r="CS60"/>
          <cell r="CT60"/>
          <cell r="CU60">
            <v>0</v>
          </cell>
          <cell r="CV60"/>
          <cell r="CW60"/>
          <cell r="CX60"/>
          <cell r="CY60"/>
          <cell r="CZ60"/>
          <cell r="DA60"/>
          <cell r="DB60"/>
          <cell r="DC60"/>
          <cell r="DD60"/>
          <cell r="DE60"/>
          <cell r="DF60"/>
          <cell r="DG60"/>
          <cell r="DH60"/>
          <cell r="DI60"/>
          <cell r="DJ60"/>
          <cell r="DK60"/>
          <cell r="DL60"/>
          <cell r="DM60" t="str">
            <v>Wesley Leksell</v>
          </cell>
          <cell r="DN60" t="str">
            <v>Bradshaw</v>
          </cell>
          <cell r="DO60" t="str">
            <v>Lafontaine</v>
          </cell>
          <cell r="DP60" t="str">
            <v>3c</v>
          </cell>
          <cell r="DQ60">
            <v>3</v>
          </cell>
          <cell r="DR60"/>
        </row>
        <row r="61">
          <cell r="C61">
            <v>97</v>
          </cell>
          <cell r="D61">
            <v>61</v>
          </cell>
          <cell r="E61"/>
          <cell r="F61"/>
          <cell r="G61"/>
          <cell r="H61" t="str">
            <v/>
          </cell>
          <cell r="I61" t="str">
            <v/>
          </cell>
          <cell r="J61"/>
          <cell r="K61"/>
          <cell r="L61">
            <v>0</v>
          </cell>
          <cell r="M61" t="str">
            <v>Bradshaw</v>
          </cell>
          <cell r="N61" t="str">
            <v>Rehab collection</v>
          </cell>
          <cell r="O61">
            <v>280995</v>
          </cell>
          <cell r="P61" t="str">
            <v>280995-PS01</v>
          </cell>
          <cell r="Q61">
            <v>4711</v>
          </cell>
          <cell r="R61"/>
          <cell r="S61"/>
          <cell r="T61">
            <v>45469</v>
          </cell>
          <cell r="U61">
            <v>45575</v>
          </cell>
          <cell r="V61"/>
          <cell r="W61"/>
          <cell r="X61"/>
          <cell r="Y61"/>
          <cell r="Z61"/>
          <cell r="AA61">
            <v>0</v>
          </cell>
          <cell r="AB61"/>
          <cell r="AC61"/>
          <cell r="AD61"/>
          <cell r="AE61"/>
          <cell r="AF61"/>
          <cell r="AG61"/>
          <cell r="AH61"/>
          <cell r="AI61"/>
          <cell r="AJ61"/>
          <cell r="AK61"/>
          <cell r="AL61">
            <v>1880000</v>
          </cell>
          <cell r="AM61"/>
          <cell r="AN61"/>
          <cell r="AO61"/>
          <cell r="AP61"/>
          <cell r="AQ61"/>
          <cell r="AR61"/>
          <cell r="AS61">
            <v>0</v>
          </cell>
          <cell r="AT61">
            <v>0</v>
          </cell>
          <cell r="AU61">
            <v>1880000</v>
          </cell>
          <cell r="AV61">
            <v>0</v>
          </cell>
          <cell r="AW61"/>
          <cell r="AX61"/>
          <cell r="AY61">
            <v>0</v>
          </cell>
          <cell r="AZ61"/>
          <cell r="BA61"/>
          <cell r="BB61"/>
          <cell r="BC61"/>
          <cell r="BD61"/>
          <cell r="BE61"/>
          <cell r="BF61">
            <v>0</v>
          </cell>
          <cell r="BG61">
            <v>0</v>
          </cell>
          <cell r="BH61"/>
          <cell r="BI61">
            <v>0</v>
          </cell>
          <cell r="BJ61"/>
          <cell r="BK61">
            <v>0</v>
          </cell>
          <cell r="BL61"/>
          <cell r="BM61"/>
          <cell r="BN61"/>
          <cell r="BO61"/>
          <cell r="BP61"/>
          <cell r="BQ61"/>
          <cell r="BR61"/>
          <cell r="BS61"/>
          <cell r="BT61"/>
          <cell r="BU61">
            <v>0</v>
          </cell>
          <cell r="BV61"/>
          <cell r="BW61">
            <v>0</v>
          </cell>
          <cell r="BX61">
            <v>0</v>
          </cell>
          <cell r="BY61"/>
          <cell r="BZ61"/>
          <cell r="CA61"/>
          <cell r="CB61">
            <v>0</v>
          </cell>
          <cell r="CC61"/>
          <cell r="CD61"/>
          <cell r="CE61"/>
          <cell r="CF61"/>
          <cell r="CG61"/>
          <cell r="CH61"/>
          <cell r="CI61"/>
          <cell r="CJ61"/>
          <cell r="CK61"/>
          <cell r="CL61"/>
          <cell r="CM61">
            <v>0</v>
          </cell>
          <cell r="CN61"/>
          <cell r="CO61"/>
          <cell r="CP61"/>
          <cell r="CQ61"/>
          <cell r="CR61"/>
          <cell r="CS61"/>
          <cell r="CT61"/>
          <cell r="CU61">
            <v>0</v>
          </cell>
          <cell r="CV61"/>
          <cell r="CW61"/>
          <cell r="CX61"/>
          <cell r="CY61"/>
          <cell r="CZ61"/>
          <cell r="DA61"/>
          <cell r="DB61"/>
          <cell r="DC61"/>
          <cell r="DD61"/>
          <cell r="DE61"/>
          <cell r="DF61"/>
          <cell r="DG61"/>
          <cell r="DH61"/>
          <cell r="DI61"/>
          <cell r="DJ61"/>
          <cell r="DK61"/>
          <cell r="DL61"/>
          <cell r="DM61"/>
          <cell r="DN61" t="str">
            <v>Bradshaw</v>
          </cell>
          <cell r="DO61"/>
          <cell r="DP61" t="str">
            <v>3c</v>
          </cell>
          <cell r="DQ61"/>
          <cell r="DR61"/>
        </row>
        <row r="62">
          <cell r="C62">
            <v>225</v>
          </cell>
          <cell r="D62">
            <v>46</v>
          </cell>
          <cell r="E62">
            <v>216</v>
          </cell>
          <cell r="F62">
            <v>46</v>
          </cell>
          <cell r="G62"/>
          <cell r="H62" t="str">
            <v/>
          </cell>
          <cell r="I62" t="str">
            <v/>
          </cell>
          <cell r="J62" t="str">
            <v/>
          </cell>
          <cell r="K62" t="str">
            <v/>
          </cell>
          <cell r="L62">
            <v>0</v>
          </cell>
          <cell r="M62" t="str">
            <v>Berrens</v>
          </cell>
          <cell r="N62" t="str">
            <v>Rehab collection</v>
          </cell>
          <cell r="O62">
            <v>280844</v>
          </cell>
          <cell r="P62" t="str">
            <v>280844-PS01</v>
          </cell>
          <cell r="Q62">
            <v>1360</v>
          </cell>
          <cell r="R62"/>
          <cell r="S62"/>
          <cell r="T62">
            <v>0</v>
          </cell>
          <cell r="U62">
            <v>0</v>
          </cell>
          <cell r="V62">
            <v>0</v>
          </cell>
          <cell r="W62">
            <v>0</v>
          </cell>
          <cell r="X62"/>
          <cell r="Y62"/>
          <cell r="Z62"/>
          <cell r="AA62">
            <v>0</v>
          </cell>
          <cell r="AB62"/>
          <cell r="AC62"/>
          <cell r="AD62"/>
          <cell r="AE62"/>
          <cell r="AF62"/>
          <cell r="AG62">
            <v>0</v>
          </cell>
          <cell r="AH62"/>
          <cell r="AI62"/>
          <cell r="AJ62"/>
          <cell r="AK62"/>
          <cell r="AL62">
            <v>10230239</v>
          </cell>
          <cell r="AM62"/>
          <cell r="AN62"/>
          <cell r="AO62"/>
          <cell r="AP62"/>
          <cell r="AQ62"/>
          <cell r="AR62"/>
          <cell r="AS62">
            <v>0</v>
          </cell>
          <cell r="AT62">
            <v>0</v>
          </cell>
          <cell r="AU62">
            <v>10230239</v>
          </cell>
          <cell r="AV62">
            <v>0</v>
          </cell>
          <cell r="AW62"/>
          <cell r="AX62"/>
          <cell r="AY62">
            <v>0</v>
          </cell>
          <cell r="AZ62"/>
          <cell r="BA62"/>
          <cell r="BB62"/>
          <cell r="BC62"/>
          <cell r="BD62"/>
          <cell r="BE62"/>
          <cell r="BF62">
            <v>0</v>
          </cell>
          <cell r="BG62">
            <v>0</v>
          </cell>
          <cell r="BH62"/>
          <cell r="BI62">
            <v>0</v>
          </cell>
          <cell r="BJ62"/>
          <cell r="BK62">
            <v>0</v>
          </cell>
          <cell r="BL62"/>
          <cell r="BM62"/>
          <cell r="BN62"/>
          <cell r="BO62"/>
          <cell r="BP62"/>
          <cell r="BQ62"/>
          <cell r="BR62"/>
          <cell r="BS62" t="str">
            <v/>
          </cell>
          <cell r="BT62"/>
          <cell r="BU62">
            <v>0</v>
          </cell>
          <cell r="BV62"/>
          <cell r="BW62">
            <v>0</v>
          </cell>
          <cell r="BX62">
            <v>0</v>
          </cell>
          <cell r="BY62"/>
          <cell r="BZ62"/>
          <cell r="CA62"/>
          <cell r="CB62">
            <v>0</v>
          </cell>
          <cell r="CC62"/>
          <cell r="CD62"/>
          <cell r="CE62"/>
          <cell r="CF62"/>
          <cell r="CG62"/>
          <cell r="CH62"/>
          <cell r="CI62"/>
          <cell r="CJ62"/>
          <cell r="CK62"/>
          <cell r="CL62"/>
          <cell r="CM62">
            <v>0</v>
          </cell>
          <cell r="CN62"/>
          <cell r="CO62"/>
          <cell r="CP62"/>
          <cell r="CQ62"/>
          <cell r="CR62"/>
          <cell r="CS62"/>
          <cell r="CT62"/>
          <cell r="CU62">
            <v>0</v>
          </cell>
          <cell r="CV62"/>
          <cell r="CW62"/>
          <cell r="CX62"/>
          <cell r="CY62"/>
          <cell r="CZ62"/>
          <cell r="DA62"/>
          <cell r="DB62"/>
          <cell r="DC62"/>
          <cell r="DD62"/>
          <cell r="DE62"/>
          <cell r="DF62">
            <v>0</v>
          </cell>
          <cell r="DG62"/>
          <cell r="DH62"/>
          <cell r="DI62"/>
          <cell r="DJ62"/>
          <cell r="DK62"/>
          <cell r="DL62"/>
          <cell r="DM62" t="str">
            <v>Abram Peterson</v>
          </cell>
          <cell r="DN62" t="str">
            <v>Berrens</v>
          </cell>
          <cell r="DO62" t="str">
            <v>Lafontaine</v>
          </cell>
          <cell r="DP62" t="str">
            <v>6W</v>
          </cell>
          <cell r="DQ62">
            <v>2</v>
          </cell>
          <cell r="DR62"/>
        </row>
        <row r="63">
          <cell r="C63">
            <v>289</v>
          </cell>
          <cell r="D63">
            <v>36</v>
          </cell>
          <cell r="E63">
            <v>274</v>
          </cell>
          <cell r="F63">
            <v>36</v>
          </cell>
          <cell r="G63"/>
          <cell r="H63" t="str">
            <v/>
          </cell>
          <cell r="I63" t="str">
            <v/>
          </cell>
          <cell r="J63" t="str">
            <v/>
          </cell>
          <cell r="K63" t="str">
            <v/>
          </cell>
          <cell r="L63">
            <v>0</v>
          </cell>
          <cell r="M63" t="str">
            <v>Berrens</v>
          </cell>
          <cell r="N63" t="str">
            <v>Adv trmt - chlorides, new WTP</v>
          </cell>
          <cell r="O63">
            <v>280701</v>
          </cell>
          <cell r="P63" t="str">
            <v>280701-PS01</v>
          </cell>
          <cell r="Q63">
            <v>817</v>
          </cell>
          <cell r="R63"/>
          <cell r="S63"/>
          <cell r="T63">
            <v>0</v>
          </cell>
          <cell r="U63">
            <v>0</v>
          </cell>
          <cell r="V63">
            <v>0</v>
          </cell>
          <cell r="W63">
            <v>0</v>
          </cell>
          <cell r="X63"/>
          <cell r="Y63"/>
          <cell r="Z63"/>
          <cell r="AA63">
            <v>0</v>
          </cell>
          <cell r="AB63"/>
          <cell r="AC63"/>
          <cell r="AD63"/>
          <cell r="AE63"/>
          <cell r="AF63"/>
          <cell r="AG63">
            <v>0</v>
          </cell>
          <cell r="AH63"/>
          <cell r="AI63"/>
          <cell r="AJ63"/>
          <cell r="AK63"/>
          <cell r="AL63">
            <v>3930000</v>
          </cell>
          <cell r="AM63"/>
          <cell r="AN63"/>
          <cell r="AO63"/>
          <cell r="AP63"/>
          <cell r="AQ63"/>
          <cell r="AR63"/>
          <cell r="AS63">
            <v>0</v>
          </cell>
          <cell r="AT63">
            <v>0</v>
          </cell>
          <cell r="AU63">
            <v>3930000</v>
          </cell>
          <cell r="AV63">
            <v>0</v>
          </cell>
          <cell r="AW63"/>
          <cell r="AX63"/>
          <cell r="AY63">
            <v>0</v>
          </cell>
          <cell r="AZ63"/>
          <cell r="BA63"/>
          <cell r="BB63"/>
          <cell r="BC63"/>
          <cell r="BD63"/>
          <cell r="BE63"/>
          <cell r="BF63">
            <v>0</v>
          </cell>
          <cell r="BG63">
            <v>0</v>
          </cell>
          <cell r="BH63"/>
          <cell r="BI63">
            <v>0</v>
          </cell>
          <cell r="BJ63"/>
          <cell r="BK63">
            <v>0</v>
          </cell>
          <cell r="BL63"/>
          <cell r="BM63"/>
          <cell r="BN63"/>
          <cell r="BO63"/>
          <cell r="BP63"/>
          <cell r="BQ63"/>
          <cell r="BR63"/>
          <cell r="BS63" t="str">
            <v/>
          </cell>
          <cell r="BT63"/>
          <cell r="BU63">
            <v>0</v>
          </cell>
          <cell r="BV63"/>
          <cell r="BW63">
            <v>0</v>
          </cell>
          <cell r="BX63">
            <v>0</v>
          </cell>
          <cell r="BY63"/>
          <cell r="BZ63"/>
          <cell r="CA63"/>
          <cell r="CB63">
            <v>0</v>
          </cell>
          <cell r="CC63"/>
          <cell r="CD63"/>
          <cell r="CE63"/>
          <cell r="CF63"/>
          <cell r="CG63"/>
          <cell r="CH63"/>
          <cell r="CI63"/>
          <cell r="CJ63"/>
          <cell r="CK63"/>
          <cell r="CL63"/>
          <cell r="CM63">
            <v>0</v>
          </cell>
          <cell r="CN63"/>
          <cell r="CO63"/>
          <cell r="CP63"/>
          <cell r="CQ63"/>
          <cell r="CR63"/>
          <cell r="CS63"/>
          <cell r="CT63"/>
          <cell r="CU63">
            <v>0</v>
          </cell>
          <cell r="CV63"/>
          <cell r="CW63"/>
          <cell r="CX63"/>
          <cell r="CY63"/>
          <cell r="CZ63"/>
          <cell r="DA63"/>
          <cell r="DB63"/>
          <cell r="DC63"/>
          <cell r="DD63"/>
          <cell r="DE63"/>
          <cell r="DF63">
            <v>0</v>
          </cell>
          <cell r="DG63"/>
          <cell r="DH63"/>
          <cell r="DI63"/>
          <cell r="DJ63"/>
          <cell r="DK63"/>
          <cell r="DL63"/>
          <cell r="DM63" t="str">
            <v>Abram Peterson</v>
          </cell>
          <cell r="DN63" t="str">
            <v>Berrens</v>
          </cell>
          <cell r="DO63" t="str">
            <v>Barrett</v>
          </cell>
          <cell r="DP63" t="str">
            <v>6W</v>
          </cell>
          <cell r="DQ63">
            <v>5</v>
          </cell>
          <cell r="DR63"/>
        </row>
        <row r="64">
          <cell r="C64">
            <v>203</v>
          </cell>
          <cell r="D64">
            <v>48</v>
          </cell>
          <cell r="E64">
            <v>190</v>
          </cell>
          <cell r="F64">
            <v>48</v>
          </cell>
          <cell r="G64"/>
          <cell r="H64" t="str">
            <v/>
          </cell>
          <cell r="I64" t="str">
            <v/>
          </cell>
          <cell r="J64"/>
          <cell r="K64"/>
          <cell r="L64">
            <v>0</v>
          </cell>
          <cell r="M64" t="str">
            <v>Brooksbank</v>
          </cell>
          <cell r="N64" t="str">
            <v>Rehab collection</v>
          </cell>
          <cell r="O64">
            <v>280901</v>
          </cell>
          <cell r="P64" t="str">
            <v>280901-PS01</v>
          </cell>
          <cell r="Q64">
            <v>694</v>
          </cell>
          <cell r="R64"/>
          <cell r="S64"/>
          <cell r="T64">
            <v>44987</v>
          </cell>
          <cell r="U64">
            <v>45155</v>
          </cell>
          <cell r="V64">
            <v>0</v>
          </cell>
          <cell r="W64">
            <v>0</v>
          </cell>
          <cell r="X64">
            <v>45449</v>
          </cell>
          <cell r="Y64">
            <v>7400000</v>
          </cell>
          <cell r="Z64"/>
          <cell r="AA64">
            <v>7400000</v>
          </cell>
          <cell r="AB64" t="str">
            <v>Refer to RD</v>
          </cell>
          <cell r="AC64"/>
          <cell r="AD64">
            <v>45077</v>
          </cell>
          <cell r="AE64">
            <v>7454600</v>
          </cell>
          <cell r="AF64"/>
          <cell r="AG64">
            <v>7454600</v>
          </cell>
          <cell r="AH64" t="str">
            <v>Part B</v>
          </cell>
          <cell r="AI64">
            <v>45778</v>
          </cell>
          <cell r="AJ64">
            <v>46266</v>
          </cell>
          <cell r="AK64"/>
          <cell r="AL64">
            <v>7454600</v>
          </cell>
          <cell r="AM64"/>
          <cell r="AN64"/>
          <cell r="AO64"/>
          <cell r="AP64"/>
          <cell r="AQ64"/>
          <cell r="AR64"/>
          <cell r="AS64">
            <v>0</v>
          </cell>
          <cell r="AT64">
            <v>0</v>
          </cell>
          <cell r="AU64">
            <v>7454600</v>
          </cell>
          <cell r="AV64">
            <v>0</v>
          </cell>
          <cell r="AW64"/>
          <cell r="AX64"/>
          <cell r="AY64">
            <v>0</v>
          </cell>
          <cell r="AZ64"/>
          <cell r="BA64"/>
          <cell r="BB64"/>
          <cell r="BC64"/>
          <cell r="BD64"/>
          <cell r="BE64"/>
          <cell r="BF64">
            <v>0</v>
          </cell>
          <cell r="BG64">
            <v>0</v>
          </cell>
          <cell r="BH64"/>
          <cell r="BI64">
            <v>0</v>
          </cell>
          <cell r="BJ64"/>
          <cell r="BK64">
            <v>0</v>
          </cell>
          <cell r="BL64"/>
          <cell r="BM64"/>
          <cell r="BN64"/>
          <cell r="BO64"/>
          <cell r="BP64"/>
          <cell r="BQ64"/>
          <cell r="BR64"/>
          <cell r="BS64"/>
          <cell r="BT64"/>
          <cell r="BU64">
            <v>0</v>
          </cell>
          <cell r="BV64"/>
          <cell r="BW64">
            <v>0</v>
          </cell>
          <cell r="BX64">
            <v>0</v>
          </cell>
          <cell r="BY64"/>
          <cell r="BZ64"/>
          <cell r="CA64"/>
          <cell r="CB64">
            <v>0</v>
          </cell>
          <cell r="CC64"/>
          <cell r="CD64"/>
          <cell r="CE64"/>
          <cell r="CF64"/>
          <cell r="CG64"/>
          <cell r="CH64"/>
          <cell r="CI64"/>
          <cell r="CJ64"/>
          <cell r="CK64"/>
          <cell r="CL64"/>
          <cell r="CM64">
            <v>0</v>
          </cell>
          <cell r="CN64"/>
          <cell r="CO64"/>
          <cell r="CP64"/>
          <cell r="CQ64"/>
          <cell r="CR64"/>
          <cell r="CS64"/>
          <cell r="CT64"/>
          <cell r="CU64">
            <v>0</v>
          </cell>
          <cell r="CV64"/>
          <cell r="CW64"/>
          <cell r="CX64"/>
          <cell r="CY64"/>
          <cell r="CZ64"/>
          <cell r="DA64"/>
          <cell r="DB64"/>
          <cell r="DC64"/>
          <cell r="DD64"/>
          <cell r="DE64"/>
          <cell r="DF64"/>
          <cell r="DG64"/>
          <cell r="DH64"/>
          <cell r="DI64"/>
          <cell r="DJ64"/>
          <cell r="DK64"/>
          <cell r="DL64"/>
          <cell r="DM64" t="str">
            <v>Pam Rodewald</v>
          </cell>
          <cell r="DN64" t="str">
            <v>Brooksbank</v>
          </cell>
          <cell r="DO64" t="str">
            <v>Gallentine</v>
          </cell>
          <cell r="DP64">
            <v>10</v>
          </cell>
          <cell r="DQ64">
            <v>7</v>
          </cell>
          <cell r="DR64"/>
        </row>
        <row r="65">
          <cell r="C65">
            <v>132</v>
          </cell>
          <cell r="D65">
            <v>57</v>
          </cell>
          <cell r="E65">
            <v>120</v>
          </cell>
          <cell r="F65">
            <v>57</v>
          </cell>
          <cell r="G65" t="str">
            <v/>
          </cell>
          <cell r="H65" t="str">
            <v/>
          </cell>
          <cell r="I65" t="str">
            <v/>
          </cell>
          <cell r="J65" t="str">
            <v/>
          </cell>
          <cell r="K65" t="str">
            <v/>
          </cell>
          <cell r="L65">
            <v>0</v>
          </cell>
          <cell r="M65" t="str">
            <v>Bradshaw</v>
          </cell>
          <cell r="N65" t="str">
            <v>Unsewered, potential SSTS</v>
          </cell>
          <cell r="O65">
            <v>279536</v>
          </cell>
          <cell r="P65" t="str">
            <v>279536-PS01</v>
          </cell>
          <cell r="Q65">
            <v>118</v>
          </cell>
          <cell r="R65">
            <v>0</v>
          </cell>
          <cell r="S65"/>
          <cell r="T65">
            <v>0</v>
          </cell>
          <cell r="U65">
            <v>0</v>
          </cell>
          <cell r="V65">
            <v>40919</v>
          </cell>
          <cell r="W65">
            <v>0</v>
          </cell>
          <cell r="X65"/>
          <cell r="Y65"/>
          <cell r="Z65"/>
          <cell r="AA65">
            <v>0</v>
          </cell>
          <cell r="AB65"/>
          <cell r="AC65"/>
          <cell r="AD65"/>
          <cell r="AE65"/>
          <cell r="AF65"/>
          <cell r="AG65">
            <v>0</v>
          </cell>
          <cell r="AH65"/>
          <cell r="AI65"/>
          <cell r="AJ65"/>
          <cell r="AK65"/>
          <cell r="AL65">
            <v>1818000</v>
          </cell>
          <cell r="AM65"/>
          <cell r="AN65"/>
          <cell r="AO65"/>
          <cell r="AP65"/>
          <cell r="AQ65"/>
          <cell r="AR65"/>
          <cell r="AS65">
            <v>0</v>
          </cell>
          <cell r="AT65">
            <v>0</v>
          </cell>
          <cell r="AU65">
            <v>1818000</v>
          </cell>
          <cell r="AV65">
            <v>0</v>
          </cell>
          <cell r="AW65"/>
          <cell r="AX65"/>
          <cell r="AY65">
            <v>0</v>
          </cell>
          <cell r="AZ65"/>
          <cell r="BA65"/>
          <cell r="BB65"/>
          <cell r="BC65"/>
          <cell r="BD65"/>
          <cell r="BE65"/>
          <cell r="BF65">
            <v>0</v>
          </cell>
          <cell r="BG65"/>
          <cell r="BH65"/>
          <cell r="BI65"/>
          <cell r="BJ65"/>
          <cell r="BK65">
            <v>0</v>
          </cell>
          <cell r="BL65"/>
          <cell r="BM65"/>
          <cell r="BN65"/>
          <cell r="BO65"/>
          <cell r="BP65"/>
          <cell r="BQ65"/>
          <cell r="BR65"/>
          <cell r="BS65" t="str">
            <v/>
          </cell>
          <cell r="BT65"/>
          <cell r="BU65">
            <v>0</v>
          </cell>
          <cell r="BV65"/>
          <cell r="BW65">
            <v>0</v>
          </cell>
          <cell r="BX65">
            <v>0</v>
          </cell>
          <cell r="BY65"/>
          <cell r="BZ65"/>
          <cell r="CA65"/>
          <cell r="CB65">
            <v>0</v>
          </cell>
          <cell r="CC65"/>
          <cell r="CD65"/>
          <cell r="CE65"/>
          <cell r="CF65"/>
          <cell r="CG65"/>
          <cell r="CH65"/>
          <cell r="CI65"/>
          <cell r="CJ65"/>
          <cell r="CK65" t="str">
            <v>Potential</v>
          </cell>
          <cell r="CL65"/>
          <cell r="CM65">
            <v>1818000</v>
          </cell>
          <cell r="CN65"/>
          <cell r="CO65"/>
          <cell r="CP65"/>
          <cell r="CQ65"/>
          <cell r="CR65"/>
          <cell r="CS65"/>
          <cell r="CT65"/>
          <cell r="CU65">
            <v>1818000</v>
          </cell>
          <cell r="CV65"/>
          <cell r="CW65"/>
          <cell r="CX65"/>
          <cell r="CY65"/>
          <cell r="CZ65"/>
          <cell r="DA65"/>
          <cell r="DB65"/>
          <cell r="DC65"/>
          <cell r="DD65"/>
          <cell r="DE65"/>
          <cell r="DF65">
            <v>0</v>
          </cell>
          <cell r="DG65"/>
          <cell r="DH65"/>
          <cell r="DI65"/>
          <cell r="DJ65"/>
          <cell r="DK65"/>
          <cell r="DL65"/>
          <cell r="DM65" t="str">
            <v>Vinod Sathyaseelan</v>
          </cell>
          <cell r="DN65" t="str">
            <v>Bradshaw</v>
          </cell>
          <cell r="DO65" t="str">
            <v>Lafontaine</v>
          </cell>
          <cell r="DP65">
            <v>4</v>
          </cell>
          <cell r="DQ65">
            <v>1</v>
          </cell>
          <cell r="DR65"/>
        </row>
        <row r="66">
          <cell r="C66">
            <v>310</v>
          </cell>
          <cell r="D66">
            <v>14</v>
          </cell>
          <cell r="E66">
            <v>296</v>
          </cell>
          <cell r="F66">
            <v>14</v>
          </cell>
          <cell r="G66"/>
          <cell r="H66" t="str">
            <v/>
          </cell>
          <cell r="I66" t="str">
            <v/>
          </cell>
          <cell r="J66" t="str">
            <v/>
          </cell>
          <cell r="K66" t="str">
            <v/>
          </cell>
          <cell r="L66">
            <v>0</v>
          </cell>
          <cell r="M66" t="str">
            <v>Montoya</v>
          </cell>
          <cell r="N66" t="str">
            <v>Unsewered, connect to MCES</v>
          </cell>
          <cell r="O66">
            <v>280797</v>
          </cell>
          <cell r="P66" t="str">
            <v>280797-PS01</v>
          </cell>
          <cell r="Q66">
            <v>120</v>
          </cell>
          <cell r="R66"/>
          <cell r="S66" t="str">
            <v>could apply</v>
          </cell>
          <cell r="T66">
            <v>44624</v>
          </cell>
          <cell r="U66">
            <v>0</v>
          </cell>
          <cell r="V66">
            <v>0</v>
          </cell>
          <cell r="W66">
            <v>0</v>
          </cell>
          <cell r="X66">
            <v>45432</v>
          </cell>
          <cell r="Y66">
            <v>14500000</v>
          </cell>
          <cell r="Z66"/>
          <cell r="AA66">
            <v>14500000</v>
          </cell>
          <cell r="AB66" t="str">
            <v>Below fundable range</v>
          </cell>
          <cell r="AC66"/>
          <cell r="AD66"/>
          <cell r="AE66"/>
          <cell r="AF66"/>
          <cell r="AG66">
            <v>0</v>
          </cell>
          <cell r="AH66"/>
          <cell r="AI66">
            <v>45809</v>
          </cell>
          <cell r="AJ66">
            <v>46296</v>
          </cell>
          <cell r="AK66" t="str">
            <v>DW/CW project costs total $29M</v>
          </cell>
          <cell r="AL66">
            <v>12200000</v>
          </cell>
          <cell r="AM66"/>
          <cell r="AN66"/>
          <cell r="AO66"/>
          <cell r="AP66"/>
          <cell r="AQ66"/>
          <cell r="AR66"/>
          <cell r="AS66">
            <v>0</v>
          </cell>
          <cell r="AT66">
            <v>0</v>
          </cell>
          <cell r="AU66">
            <v>12200000</v>
          </cell>
          <cell r="AV66">
            <v>0</v>
          </cell>
          <cell r="AW66"/>
          <cell r="AX66"/>
          <cell r="AY66">
            <v>0</v>
          </cell>
          <cell r="AZ66"/>
          <cell r="BA66"/>
          <cell r="BB66"/>
          <cell r="BC66"/>
          <cell r="BD66"/>
          <cell r="BE66"/>
          <cell r="BF66" t="str">
            <v>FY23 Survey</v>
          </cell>
          <cell r="BG66">
            <v>0</v>
          </cell>
          <cell r="BH66"/>
          <cell r="BI66">
            <v>1700000</v>
          </cell>
          <cell r="BJ66"/>
          <cell r="BK66">
            <v>0</v>
          </cell>
          <cell r="BL66"/>
          <cell r="BM66"/>
          <cell r="BN66"/>
          <cell r="BO66"/>
          <cell r="BP66"/>
          <cell r="BQ66"/>
          <cell r="BR66"/>
          <cell r="BS66"/>
          <cell r="BT66"/>
          <cell r="BU66">
            <v>0</v>
          </cell>
          <cell r="BV66"/>
          <cell r="BW66">
            <v>0</v>
          </cell>
          <cell r="BX66">
            <v>0</v>
          </cell>
          <cell r="BY66"/>
          <cell r="BZ66"/>
          <cell r="CA66"/>
          <cell r="CB66">
            <v>0</v>
          </cell>
          <cell r="CC66"/>
          <cell r="CD66"/>
          <cell r="CE66"/>
          <cell r="CF66"/>
          <cell r="CG66"/>
          <cell r="CH66"/>
          <cell r="CI66"/>
          <cell r="CJ66"/>
          <cell r="CK66"/>
          <cell r="CL66"/>
          <cell r="CM66">
            <v>0</v>
          </cell>
          <cell r="CN66"/>
          <cell r="CO66"/>
          <cell r="CP66"/>
          <cell r="CQ66"/>
          <cell r="CR66"/>
          <cell r="CS66"/>
          <cell r="CT66"/>
          <cell r="CU66">
            <v>0</v>
          </cell>
          <cell r="CV66"/>
          <cell r="CW66"/>
          <cell r="CX66"/>
          <cell r="CY66"/>
          <cell r="CZ66"/>
          <cell r="DA66"/>
          <cell r="DB66"/>
          <cell r="DC66"/>
          <cell r="DD66"/>
          <cell r="DE66"/>
          <cell r="DF66">
            <v>0</v>
          </cell>
          <cell r="DG66"/>
          <cell r="DH66"/>
          <cell r="DI66"/>
          <cell r="DJ66"/>
          <cell r="DK66"/>
          <cell r="DL66"/>
          <cell r="DM66" t="str">
            <v>Benjamin Carlson</v>
          </cell>
          <cell r="DN66" t="str">
            <v>Montoya</v>
          </cell>
          <cell r="DO66"/>
          <cell r="DP66">
            <v>11</v>
          </cell>
          <cell r="DQ66">
            <v>4</v>
          </cell>
          <cell r="DR66"/>
        </row>
        <row r="67">
          <cell r="C67">
            <v>184</v>
          </cell>
          <cell r="D67">
            <v>50</v>
          </cell>
          <cell r="E67">
            <v>174</v>
          </cell>
          <cell r="F67">
            <v>50</v>
          </cell>
          <cell r="G67"/>
          <cell r="H67" t="str">
            <v/>
          </cell>
          <cell r="I67" t="str">
            <v/>
          </cell>
          <cell r="J67" t="str">
            <v/>
          </cell>
          <cell r="K67" t="str">
            <v/>
          </cell>
          <cell r="L67">
            <v>0</v>
          </cell>
          <cell r="M67" t="str">
            <v>Barrett</v>
          </cell>
          <cell r="N67" t="str">
            <v>Rehab treatment</v>
          </cell>
          <cell r="O67">
            <v>280836</v>
          </cell>
          <cell r="P67" t="str">
            <v>280836-PS01</v>
          </cell>
          <cell r="Q67">
            <v>4129</v>
          </cell>
          <cell r="R67"/>
          <cell r="S67"/>
          <cell r="T67">
            <v>45352</v>
          </cell>
          <cell r="U67">
            <v>45513</v>
          </cell>
          <cell r="V67">
            <v>0</v>
          </cell>
          <cell r="W67">
            <v>0</v>
          </cell>
          <cell r="X67"/>
          <cell r="Y67"/>
          <cell r="Z67"/>
          <cell r="AA67">
            <v>0</v>
          </cell>
          <cell r="AB67"/>
          <cell r="AC67"/>
          <cell r="AD67"/>
          <cell r="AE67"/>
          <cell r="AF67"/>
          <cell r="AG67">
            <v>0</v>
          </cell>
          <cell r="AH67"/>
          <cell r="AI67"/>
          <cell r="AJ67"/>
          <cell r="AK67" t="str">
            <v>Rockville may finace their portion separately</v>
          </cell>
          <cell r="AL67">
            <v>50000000</v>
          </cell>
          <cell r="AM67"/>
          <cell r="AN67"/>
          <cell r="AO67"/>
          <cell r="AP67"/>
          <cell r="AQ67"/>
          <cell r="AR67"/>
          <cell r="AS67">
            <v>0</v>
          </cell>
          <cell r="AT67">
            <v>0</v>
          </cell>
          <cell r="AU67">
            <v>50000000</v>
          </cell>
          <cell r="AV67">
            <v>0</v>
          </cell>
          <cell r="AW67"/>
          <cell r="AX67"/>
          <cell r="AY67">
            <v>0</v>
          </cell>
          <cell r="AZ67"/>
          <cell r="BA67"/>
          <cell r="BB67"/>
          <cell r="BC67"/>
          <cell r="BD67"/>
          <cell r="BE67"/>
          <cell r="BF67">
            <v>0</v>
          </cell>
          <cell r="BG67">
            <v>0</v>
          </cell>
          <cell r="BH67"/>
          <cell r="BI67">
            <v>0</v>
          </cell>
          <cell r="BJ67"/>
          <cell r="BK67">
            <v>0</v>
          </cell>
          <cell r="BL67"/>
          <cell r="BM67"/>
          <cell r="BN67"/>
          <cell r="BO67"/>
          <cell r="BP67"/>
          <cell r="BQ67"/>
          <cell r="BR67"/>
          <cell r="BS67" t="str">
            <v/>
          </cell>
          <cell r="BT67"/>
          <cell r="BU67">
            <v>0</v>
          </cell>
          <cell r="BV67"/>
          <cell r="BW67">
            <v>0</v>
          </cell>
          <cell r="BX67">
            <v>0</v>
          </cell>
          <cell r="BY67"/>
          <cell r="BZ67"/>
          <cell r="CA67"/>
          <cell r="CB67">
            <v>0</v>
          </cell>
          <cell r="CC67"/>
          <cell r="CD67"/>
          <cell r="CE67"/>
          <cell r="CF67"/>
          <cell r="CG67"/>
          <cell r="CH67"/>
          <cell r="CI67"/>
          <cell r="CJ67"/>
          <cell r="CK67"/>
          <cell r="CL67"/>
          <cell r="CM67">
            <v>0</v>
          </cell>
          <cell r="CN67"/>
          <cell r="CO67"/>
          <cell r="CP67"/>
          <cell r="CQ67"/>
          <cell r="CR67"/>
          <cell r="CS67"/>
          <cell r="CT67"/>
          <cell r="CU67">
            <v>0</v>
          </cell>
          <cell r="CV67"/>
          <cell r="CW67"/>
          <cell r="CX67"/>
          <cell r="CY67"/>
          <cell r="CZ67"/>
          <cell r="DA67"/>
          <cell r="DB67"/>
          <cell r="DC67"/>
          <cell r="DD67"/>
          <cell r="DE67"/>
          <cell r="DF67">
            <v>0</v>
          </cell>
          <cell r="DG67"/>
          <cell r="DH67"/>
          <cell r="DI67"/>
          <cell r="DJ67"/>
          <cell r="DK67"/>
          <cell r="DL67"/>
          <cell r="DM67" t="str">
            <v>Brian Fitzpatrick</v>
          </cell>
          <cell r="DN67" t="str">
            <v>Barrett</v>
          </cell>
          <cell r="DO67" t="str">
            <v>Lafontaine</v>
          </cell>
          <cell r="DP67" t="str">
            <v>7W</v>
          </cell>
          <cell r="DQ67">
            <v>2</v>
          </cell>
          <cell r="DR67"/>
        </row>
        <row r="68">
          <cell r="C68">
            <v>81</v>
          </cell>
          <cell r="D68">
            <v>63</v>
          </cell>
          <cell r="E68">
            <v>78</v>
          </cell>
          <cell r="F68">
            <v>63</v>
          </cell>
          <cell r="G68">
            <v>2024</v>
          </cell>
          <cell r="H68" t="str">
            <v>Yes</v>
          </cell>
          <cell r="I68" t="str">
            <v/>
          </cell>
          <cell r="J68" t="str">
            <v/>
          </cell>
          <cell r="K68" t="str">
            <v>Yes</v>
          </cell>
          <cell r="L68">
            <v>0</v>
          </cell>
          <cell r="M68" t="str">
            <v>Montoya</v>
          </cell>
          <cell r="N68" t="str">
            <v>Adv trmt - phos, expand trmt</v>
          </cell>
          <cell r="O68">
            <v>280350</v>
          </cell>
          <cell r="P68" t="str">
            <v>280350-PS01</v>
          </cell>
          <cell r="Q68">
            <v>1587</v>
          </cell>
          <cell r="R68">
            <v>0</v>
          </cell>
          <cell r="S68" t="str">
            <v>Exempt</v>
          </cell>
          <cell r="T68">
            <v>42433</v>
          </cell>
          <cell r="U68">
            <v>42628</v>
          </cell>
          <cell r="V68">
            <v>45379</v>
          </cell>
          <cell r="W68">
            <v>45471</v>
          </cell>
          <cell r="X68" t="str">
            <v>certified</v>
          </cell>
          <cell r="Y68">
            <v>23340000</v>
          </cell>
          <cell r="Z68"/>
          <cell r="AA68">
            <v>16340000</v>
          </cell>
          <cell r="AB68" t="str">
            <v>24 carryover</v>
          </cell>
          <cell r="AC68"/>
          <cell r="AD68">
            <v>45070</v>
          </cell>
          <cell r="AE68">
            <v>15000000</v>
          </cell>
          <cell r="AF68"/>
          <cell r="AG68">
            <v>8000000</v>
          </cell>
          <cell r="AH68" t="str">
            <v>Part B</v>
          </cell>
          <cell r="AI68">
            <v>45839</v>
          </cell>
          <cell r="AJ68">
            <v>46569</v>
          </cell>
          <cell r="AK68" t="str">
            <v>removed SPAP $; design only</v>
          </cell>
          <cell r="AL68">
            <v>23340000</v>
          </cell>
          <cell r="AM68">
            <v>45407</v>
          </cell>
          <cell r="AN68">
            <v>45471</v>
          </cell>
          <cell r="AO68">
            <v>0.96099999999999997</v>
          </cell>
          <cell r="AP68">
            <v>19398673</v>
          </cell>
          <cell r="AQ68">
            <v>2024</v>
          </cell>
          <cell r="AR68"/>
          <cell r="AS68">
            <v>0</v>
          </cell>
          <cell r="AT68">
            <v>0</v>
          </cell>
          <cell r="AU68">
            <v>23340000</v>
          </cell>
          <cell r="AV68">
            <v>23340000</v>
          </cell>
          <cell r="AW68"/>
          <cell r="AX68"/>
          <cell r="AY68">
            <v>23340000</v>
          </cell>
          <cell r="BC68"/>
          <cell r="BF68" t="str">
            <v>FY24 Survey</v>
          </cell>
          <cell r="BG68">
            <v>0</v>
          </cell>
          <cell r="BH68"/>
          <cell r="BI68">
            <v>0</v>
          </cell>
          <cell r="BK68">
            <v>0</v>
          </cell>
          <cell r="BL68">
            <v>45134</v>
          </cell>
          <cell r="BM68">
            <v>6195000</v>
          </cell>
          <cell r="BN68">
            <v>0.41299999999999998</v>
          </cell>
          <cell r="BO68" t="str">
            <v>24 Pend Carryover</v>
          </cell>
          <cell r="BP68">
            <v>45471</v>
          </cell>
          <cell r="BQ68">
            <v>15520000</v>
          </cell>
          <cell r="BR68">
            <v>7515000</v>
          </cell>
          <cell r="BS68">
            <v>0.4842139175257732</v>
          </cell>
          <cell r="BT68">
            <v>21340000</v>
          </cell>
          <cell r="BU68">
            <v>23340000</v>
          </cell>
          <cell r="BW68">
            <v>10333125</v>
          </cell>
          <cell r="BX68">
            <v>7000000</v>
          </cell>
          <cell r="BY68"/>
          <cell r="BZ68"/>
          <cell r="CA68"/>
          <cell r="CB68">
            <v>1266500</v>
          </cell>
          <cell r="CC68"/>
          <cell r="CF68"/>
          <cell r="CK68"/>
          <cell r="CL68"/>
          <cell r="CM68">
            <v>0</v>
          </cell>
          <cell r="CN68"/>
          <cell r="CU68">
            <v>0</v>
          </cell>
          <cell r="CV68"/>
          <cell r="CW68"/>
          <cell r="DC68"/>
          <cell r="DD68"/>
          <cell r="DE68"/>
          <cell r="DF68"/>
          <cell r="DG68"/>
          <cell r="DH68"/>
          <cell r="DI68"/>
          <cell r="DJ68"/>
          <cell r="DK68"/>
          <cell r="DL68"/>
          <cell r="DM68" t="str">
            <v>Benjamin Carlson</v>
          </cell>
          <cell r="DN68" t="str">
            <v>Montoya</v>
          </cell>
          <cell r="DO68" t="str">
            <v>Sabie</v>
          </cell>
          <cell r="DP68">
            <v>11</v>
          </cell>
          <cell r="DQ68">
            <v>4</v>
          </cell>
          <cell r="DR68"/>
        </row>
        <row r="69">
          <cell r="C69">
            <v>44</v>
          </cell>
          <cell r="D69">
            <v>71</v>
          </cell>
          <cell r="E69">
            <v>43</v>
          </cell>
          <cell r="F69">
            <v>71</v>
          </cell>
          <cell r="G69"/>
          <cell r="H69" t="str">
            <v/>
          </cell>
          <cell r="I69" t="str">
            <v/>
          </cell>
          <cell r="J69" t="str">
            <v/>
          </cell>
          <cell r="K69" t="str">
            <v/>
          </cell>
          <cell r="L69">
            <v>0</v>
          </cell>
          <cell r="M69" t="str">
            <v>Brooksbank</v>
          </cell>
          <cell r="N69" t="str">
            <v>Rehab collection</v>
          </cell>
          <cell r="O69">
            <v>280903</v>
          </cell>
          <cell r="P69" t="str">
            <v>280903-PS01</v>
          </cell>
          <cell r="Q69">
            <v>382</v>
          </cell>
          <cell r="R69"/>
          <cell r="S69"/>
          <cell r="T69">
            <v>0</v>
          </cell>
          <cell r="U69">
            <v>0</v>
          </cell>
          <cell r="V69">
            <v>0</v>
          </cell>
          <cell r="W69">
            <v>0</v>
          </cell>
          <cell r="X69"/>
          <cell r="Y69"/>
          <cell r="Z69"/>
          <cell r="AA69">
            <v>0</v>
          </cell>
          <cell r="AB69"/>
          <cell r="AC69"/>
          <cell r="AD69"/>
          <cell r="AE69"/>
          <cell r="AF69"/>
          <cell r="AG69">
            <v>0</v>
          </cell>
          <cell r="AH69"/>
          <cell r="AI69"/>
          <cell r="AJ69"/>
          <cell r="AK69"/>
          <cell r="AL69">
            <v>733000</v>
          </cell>
          <cell r="AM69"/>
          <cell r="AN69"/>
          <cell r="AO69"/>
          <cell r="AP69"/>
          <cell r="AQ69"/>
          <cell r="AR69"/>
          <cell r="AS69">
            <v>0</v>
          </cell>
          <cell r="AT69">
            <v>0</v>
          </cell>
          <cell r="AU69">
            <v>733000</v>
          </cell>
          <cell r="AV69">
            <v>0</v>
          </cell>
          <cell r="AW69"/>
          <cell r="AX69"/>
          <cell r="AY69">
            <v>0</v>
          </cell>
          <cell r="AZ69"/>
          <cell r="BA69"/>
          <cell r="BB69"/>
          <cell r="BC69"/>
          <cell r="BD69"/>
          <cell r="BE69"/>
          <cell r="BF69">
            <v>0</v>
          </cell>
          <cell r="BG69">
            <v>0</v>
          </cell>
          <cell r="BH69"/>
          <cell r="BI69">
            <v>0</v>
          </cell>
          <cell r="BJ69"/>
          <cell r="BK69">
            <v>0</v>
          </cell>
          <cell r="BL69"/>
          <cell r="BM69"/>
          <cell r="BN69"/>
          <cell r="BO69"/>
          <cell r="BP69"/>
          <cell r="BQ69"/>
          <cell r="BR69"/>
          <cell r="BS69"/>
          <cell r="BT69"/>
          <cell r="BU69">
            <v>0</v>
          </cell>
          <cell r="BV69"/>
          <cell r="BW69">
            <v>0</v>
          </cell>
          <cell r="BX69">
            <v>0</v>
          </cell>
          <cell r="BY69"/>
          <cell r="BZ69"/>
          <cell r="CA69"/>
          <cell r="CB69">
            <v>0</v>
          </cell>
          <cell r="CC69"/>
          <cell r="CD69"/>
          <cell r="CE69"/>
          <cell r="CF69"/>
          <cell r="CG69"/>
          <cell r="CH69"/>
          <cell r="CI69"/>
          <cell r="CJ69"/>
          <cell r="CK69"/>
          <cell r="CL69"/>
          <cell r="CM69">
            <v>0</v>
          </cell>
          <cell r="CN69"/>
          <cell r="CO69"/>
          <cell r="CP69"/>
          <cell r="CQ69"/>
          <cell r="CR69"/>
          <cell r="CS69"/>
          <cell r="CT69"/>
          <cell r="CU69">
            <v>0</v>
          </cell>
          <cell r="CV69"/>
          <cell r="CW69"/>
          <cell r="CX69"/>
          <cell r="CY69"/>
          <cell r="CZ69"/>
          <cell r="DA69"/>
          <cell r="DB69"/>
          <cell r="DC69"/>
          <cell r="DD69"/>
          <cell r="DE69"/>
          <cell r="DF69"/>
          <cell r="DG69"/>
          <cell r="DH69"/>
          <cell r="DI69"/>
          <cell r="DJ69"/>
          <cell r="DK69"/>
          <cell r="DL69"/>
          <cell r="DM69" t="str">
            <v>Brian Fitzpatrick</v>
          </cell>
          <cell r="DN69" t="str">
            <v>Brooksbank</v>
          </cell>
          <cell r="DO69"/>
          <cell r="DP69">
            <v>9</v>
          </cell>
          <cell r="DQ69">
            <v>6</v>
          </cell>
          <cell r="DR69"/>
        </row>
        <row r="70">
          <cell r="C70">
            <v>259</v>
          </cell>
          <cell r="D70">
            <v>41</v>
          </cell>
          <cell r="E70">
            <v>245</v>
          </cell>
          <cell r="F70">
            <v>41</v>
          </cell>
          <cell r="G70"/>
          <cell r="H70" t="str">
            <v/>
          </cell>
          <cell r="I70" t="str">
            <v/>
          </cell>
          <cell r="J70" t="str">
            <v/>
          </cell>
          <cell r="K70" t="str">
            <v/>
          </cell>
          <cell r="L70">
            <v>0</v>
          </cell>
          <cell r="M70" t="str">
            <v>Bradshaw</v>
          </cell>
          <cell r="N70" t="str">
            <v>Rehab collection and trmt, LS and pond</v>
          </cell>
          <cell r="O70">
            <v>280784</v>
          </cell>
          <cell r="P70" t="str">
            <v>280784-PS01</v>
          </cell>
          <cell r="Q70">
            <v>570</v>
          </cell>
          <cell r="R70"/>
          <cell r="S70" t="str">
            <v>could apply</v>
          </cell>
          <cell r="T70">
            <v>44263</v>
          </cell>
          <cell r="U70">
            <v>44376</v>
          </cell>
          <cell r="V70">
            <v>0</v>
          </cell>
          <cell r="W70">
            <v>0</v>
          </cell>
          <cell r="X70"/>
          <cell r="Y70"/>
          <cell r="Z70"/>
          <cell r="AA70">
            <v>0</v>
          </cell>
          <cell r="AB70"/>
          <cell r="AC70"/>
          <cell r="AD70"/>
          <cell r="AE70"/>
          <cell r="AF70"/>
          <cell r="AG70">
            <v>0</v>
          </cell>
          <cell r="AH70"/>
          <cell r="AI70">
            <v>44682</v>
          </cell>
          <cell r="AJ70">
            <v>44835</v>
          </cell>
          <cell r="AK70"/>
          <cell r="AL70">
            <v>367500</v>
          </cell>
          <cell r="AN70"/>
          <cell r="AO70"/>
          <cell r="AP70"/>
          <cell r="AQ70"/>
          <cell r="AR70"/>
          <cell r="AS70">
            <v>0</v>
          </cell>
          <cell r="AT70">
            <v>0</v>
          </cell>
          <cell r="AU70">
            <v>367500</v>
          </cell>
          <cell r="AV70">
            <v>0</v>
          </cell>
          <cell r="AW70"/>
          <cell r="AX70"/>
          <cell r="AY70">
            <v>0</v>
          </cell>
          <cell r="BF70">
            <v>0</v>
          </cell>
          <cell r="BG70">
            <v>0</v>
          </cell>
          <cell r="BH70"/>
          <cell r="BI70">
            <v>0</v>
          </cell>
          <cell r="BK70">
            <v>0</v>
          </cell>
          <cell r="BM70"/>
          <cell r="BP70"/>
          <cell r="BQ70"/>
          <cell r="BS70"/>
          <cell r="BU70">
            <v>0</v>
          </cell>
          <cell r="BW70">
            <v>0</v>
          </cell>
          <cell r="BX70">
            <v>0</v>
          </cell>
          <cell r="BY70"/>
          <cell r="BZ70"/>
          <cell r="CA70"/>
          <cell r="CB70">
            <v>0</v>
          </cell>
          <cell r="CC70"/>
          <cell r="CF70"/>
          <cell r="CK70"/>
          <cell r="CL70"/>
          <cell r="CM70">
            <v>0</v>
          </cell>
          <cell r="CN70"/>
          <cell r="CU70">
            <v>0</v>
          </cell>
          <cell r="DC70"/>
          <cell r="DD70"/>
          <cell r="DE70"/>
          <cell r="DF70">
            <v>0</v>
          </cell>
          <cell r="DG70"/>
          <cell r="DH70"/>
          <cell r="DI70"/>
          <cell r="DJ70"/>
          <cell r="DK70"/>
          <cell r="DL70"/>
          <cell r="DM70" t="str">
            <v>Wesley Leksell</v>
          </cell>
          <cell r="DN70" t="str">
            <v>Bradshaw</v>
          </cell>
          <cell r="DO70"/>
          <cell r="DP70" t="str">
            <v>3c</v>
          </cell>
          <cell r="DQ70">
            <v>3</v>
          </cell>
          <cell r="DR70"/>
        </row>
        <row r="71">
          <cell r="C71">
            <v>7</v>
          </cell>
          <cell r="D71">
            <v>88</v>
          </cell>
          <cell r="E71">
            <v>7</v>
          </cell>
          <cell r="F71">
            <v>88</v>
          </cell>
          <cell r="G71"/>
          <cell r="H71" t="str">
            <v/>
          </cell>
          <cell r="I71" t="str">
            <v/>
          </cell>
          <cell r="J71" t="str">
            <v/>
          </cell>
          <cell r="K71" t="str">
            <v/>
          </cell>
          <cell r="L71" t="str">
            <v>Natl Rerv?</v>
          </cell>
          <cell r="M71" t="str">
            <v>Barrett</v>
          </cell>
          <cell r="N71" t="str">
            <v>Rehab collection, Phase 2</v>
          </cell>
          <cell r="O71">
            <v>280696</v>
          </cell>
          <cell r="P71" t="str">
            <v>280696-PS01b</v>
          </cell>
          <cell r="Q71">
            <v>464</v>
          </cell>
          <cell r="R71"/>
          <cell r="S71" t="str">
            <v>could apply</v>
          </cell>
          <cell r="T71">
            <v>44202</v>
          </cell>
          <cell r="U71">
            <v>0</v>
          </cell>
          <cell r="V71">
            <v>44531</v>
          </cell>
          <cell r="W71">
            <v>0</v>
          </cell>
          <cell r="X71"/>
          <cell r="Y71"/>
          <cell r="Z71"/>
          <cell r="AA71">
            <v>0</v>
          </cell>
          <cell r="AD71"/>
          <cell r="AE71"/>
          <cell r="AF71"/>
          <cell r="AG71">
            <v>0</v>
          </cell>
          <cell r="AH71"/>
          <cell r="AK71"/>
          <cell r="AL71">
            <v>9637000</v>
          </cell>
          <cell r="AM71"/>
          <cell r="AO71"/>
          <cell r="AP71"/>
          <cell r="AQ71"/>
          <cell r="AR71"/>
          <cell r="AS71">
            <v>0</v>
          </cell>
          <cell r="AT71">
            <v>0</v>
          </cell>
          <cell r="AU71">
            <v>9637000</v>
          </cell>
          <cell r="AV71">
            <v>0</v>
          </cell>
          <cell r="AW71"/>
          <cell r="AX71"/>
          <cell r="AY71">
            <v>0</v>
          </cell>
          <cell r="BD71">
            <v>2210000</v>
          </cell>
          <cell r="BE71">
            <v>45535</v>
          </cell>
          <cell r="BF71">
            <v>0</v>
          </cell>
          <cell r="BG71">
            <v>0</v>
          </cell>
          <cell r="BH71"/>
          <cell r="BI71">
            <v>0</v>
          </cell>
          <cell r="BJ71">
            <v>2210000</v>
          </cell>
          <cell r="BK71">
            <v>4804150</v>
          </cell>
          <cell r="BM71"/>
          <cell r="BS71" t="str">
            <v/>
          </cell>
          <cell r="BU71">
            <v>0</v>
          </cell>
          <cell r="BW71">
            <v>0</v>
          </cell>
          <cell r="BX71">
            <v>0</v>
          </cell>
          <cell r="BY71"/>
          <cell r="BZ71"/>
          <cell r="CA71"/>
          <cell r="CB71">
            <v>0</v>
          </cell>
          <cell r="CC71"/>
          <cell r="CF71"/>
          <cell r="CK71"/>
          <cell r="CL71"/>
          <cell r="CM71">
            <v>0</v>
          </cell>
          <cell r="CN71"/>
          <cell r="CU71">
            <v>0</v>
          </cell>
          <cell r="CV71" t="str">
            <v>Natl Rerv?</v>
          </cell>
          <cell r="CW71">
            <v>2024</v>
          </cell>
          <cell r="CX71">
            <v>45535</v>
          </cell>
          <cell r="CY71">
            <v>9637000</v>
          </cell>
          <cell r="DA71">
            <v>258</v>
          </cell>
          <cell r="DC71">
            <v>7391000</v>
          </cell>
          <cell r="DD71">
            <v>5181000</v>
          </cell>
          <cell r="DE71">
            <v>2246000</v>
          </cell>
          <cell r="DF71">
            <v>7427000</v>
          </cell>
          <cell r="DG71"/>
          <cell r="DH71"/>
          <cell r="DI71"/>
          <cell r="DJ71"/>
          <cell r="DK71"/>
          <cell r="DL71"/>
          <cell r="DM71" t="str">
            <v>Pam Rodewald</v>
          </cell>
          <cell r="DN71" t="str">
            <v>Barrett</v>
          </cell>
          <cell r="DO71" t="str">
            <v>Barrett</v>
          </cell>
          <cell r="DP71" t="str">
            <v>6E</v>
          </cell>
          <cell r="DQ71">
            <v>2</v>
          </cell>
          <cell r="DR71"/>
        </row>
        <row r="72">
          <cell r="C72">
            <v>51</v>
          </cell>
          <cell r="D72">
            <v>68</v>
          </cell>
          <cell r="E72"/>
          <cell r="F72"/>
          <cell r="G72"/>
          <cell r="H72" t="str">
            <v/>
          </cell>
          <cell r="I72" t="str">
            <v/>
          </cell>
          <cell r="J72"/>
          <cell r="K72"/>
          <cell r="L72">
            <v>0</v>
          </cell>
          <cell r="M72" t="str">
            <v>Barrett</v>
          </cell>
          <cell r="N72" t="str">
            <v>Rehab pond</v>
          </cell>
          <cell r="O72">
            <v>280952</v>
          </cell>
          <cell r="P72" t="str">
            <v>280952-PS01</v>
          </cell>
          <cell r="Q72">
            <v>507</v>
          </cell>
          <cell r="R72"/>
          <cell r="S72"/>
          <cell r="T72"/>
          <cell r="U72"/>
          <cell r="V72"/>
          <cell r="W72"/>
          <cell r="X72"/>
          <cell r="Y72"/>
          <cell r="Z72"/>
          <cell r="AA72">
            <v>0</v>
          </cell>
          <cell r="AB72"/>
          <cell r="AC72"/>
          <cell r="AD72"/>
          <cell r="AE72"/>
          <cell r="AF72"/>
          <cell r="AG72"/>
          <cell r="AH72"/>
          <cell r="AI72"/>
          <cell r="AJ72"/>
          <cell r="AK72"/>
          <cell r="AL72"/>
          <cell r="AM72"/>
          <cell r="AN72"/>
          <cell r="AO72"/>
          <cell r="AP72"/>
          <cell r="AQ72"/>
          <cell r="AR72"/>
          <cell r="AS72">
            <v>0</v>
          </cell>
          <cell r="AT72">
            <v>0</v>
          </cell>
          <cell r="AU72">
            <v>0</v>
          </cell>
          <cell r="AV72">
            <v>0</v>
          </cell>
          <cell r="AW72"/>
          <cell r="AX72"/>
          <cell r="AY72">
            <v>0</v>
          </cell>
          <cell r="AZ72"/>
          <cell r="BA72"/>
          <cell r="BB72"/>
          <cell r="BC72"/>
          <cell r="BD72"/>
          <cell r="BE72"/>
          <cell r="BF72">
            <v>0</v>
          </cell>
          <cell r="BG72">
            <v>0</v>
          </cell>
          <cell r="BH72"/>
          <cell r="BI72">
            <v>0</v>
          </cell>
          <cell r="BJ72"/>
          <cell r="BK72">
            <v>0</v>
          </cell>
          <cell r="BL72"/>
          <cell r="BM72"/>
          <cell r="BN72"/>
          <cell r="BO72"/>
          <cell r="BP72"/>
          <cell r="BQ72"/>
          <cell r="BR72"/>
          <cell r="BS72"/>
          <cell r="BT72"/>
          <cell r="BU72">
            <v>0</v>
          </cell>
          <cell r="BV72"/>
          <cell r="BW72">
            <v>0</v>
          </cell>
          <cell r="BX72">
            <v>0</v>
          </cell>
          <cell r="BY72"/>
          <cell r="BZ72"/>
          <cell r="CA72"/>
          <cell r="CB72">
            <v>0</v>
          </cell>
          <cell r="CC72"/>
          <cell r="CD72"/>
          <cell r="CE72"/>
          <cell r="CF72"/>
          <cell r="CG72"/>
          <cell r="CH72"/>
          <cell r="CI72"/>
          <cell r="CJ72"/>
          <cell r="CK72"/>
          <cell r="CL72"/>
          <cell r="CM72">
            <v>0</v>
          </cell>
          <cell r="CN72"/>
          <cell r="CO72"/>
          <cell r="CP72"/>
          <cell r="CQ72"/>
          <cell r="CR72"/>
          <cell r="CS72"/>
          <cell r="CT72"/>
          <cell r="CU72">
            <v>0</v>
          </cell>
          <cell r="CV72"/>
          <cell r="CW72"/>
          <cell r="CX72"/>
          <cell r="CY72"/>
          <cell r="CZ72"/>
          <cell r="DA72"/>
          <cell r="DB72"/>
          <cell r="DC72"/>
          <cell r="DD72"/>
          <cell r="DE72"/>
          <cell r="DF72"/>
          <cell r="DG72"/>
          <cell r="DH72"/>
          <cell r="DI72"/>
          <cell r="DJ72"/>
          <cell r="DK72"/>
          <cell r="DL72"/>
          <cell r="DM72"/>
          <cell r="DN72" t="str">
            <v>Barrett</v>
          </cell>
          <cell r="DO72"/>
          <cell r="DP72" t="str">
            <v>6E</v>
          </cell>
          <cell r="DQ72"/>
          <cell r="DR72"/>
        </row>
        <row r="73">
          <cell r="C73">
            <v>55</v>
          </cell>
          <cell r="D73">
            <v>68</v>
          </cell>
          <cell r="E73">
            <v>52</v>
          </cell>
          <cell r="F73">
            <v>68</v>
          </cell>
          <cell r="G73"/>
          <cell r="H73" t="str">
            <v/>
          </cell>
          <cell r="I73" t="str">
            <v>Yes</v>
          </cell>
          <cell r="J73"/>
          <cell r="L73">
            <v>0</v>
          </cell>
          <cell r="M73" t="str">
            <v>Berrens</v>
          </cell>
          <cell r="N73" t="str">
            <v>Rehab collection</v>
          </cell>
          <cell r="O73">
            <v>280732</v>
          </cell>
          <cell r="P73" t="str">
            <v>280732-PS01</v>
          </cell>
          <cell r="Q73">
            <v>1245</v>
          </cell>
          <cell r="R73"/>
          <cell r="S73" t="str">
            <v>could apply</v>
          </cell>
          <cell r="T73">
            <v>44624</v>
          </cell>
          <cell r="U73">
            <v>44860</v>
          </cell>
          <cell r="V73">
            <v>0</v>
          </cell>
          <cell r="W73">
            <v>0</v>
          </cell>
          <cell r="X73">
            <v>45450</v>
          </cell>
          <cell r="Y73">
            <v>7811330</v>
          </cell>
          <cell r="Z73"/>
          <cell r="AA73">
            <v>7811330</v>
          </cell>
          <cell r="AB73" t="str">
            <v>Part B</v>
          </cell>
          <cell r="AC73"/>
          <cell r="AD73">
            <v>45082</v>
          </cell>
          <cell r="AE73">
            <v>15067960</v>
          </cell>
          <cell r="AF73"/>
          <cell r="AG73">
            <v>15067960</v>
          </cell>
          <cell r="AH73" t="str">
            <v>Part B</v>
          </cell>
          <cell r="AI73">
            <v>45778</v>
          </cell>
          <cell r="AJ73">
            <v>45962</v>
          </cell>
          <cell r="AK73" t="str">
            <v>phased project</v>
          </cell>
          <cell r="AL73">
            <v>7811330</v>
          </cell>
          <cell r="AM73"/>
          <cell r="AO73"/>
          <cell r="AP73"/>
          <cell r="AQ73"/>
          <cell r="AR73"/>
          <cell r="AS73">
            <v>0</v>
          </cell>
          <cell r="AT73">
            <v>0</v>
          </cell>
          <cell r="AU73">
            <v>7811330</v>
          </cell>
          <cell r="AV73">
            <v>7811330</v>
          </cell>
          <cell r="AW73"/>
          <cell r="AX73"/>
          <cell r="AY73">
            <v>7811330</v>
          </cell>
          <cell r="BF73" t="str">
            <v>FY24 Survey</v>
          </cell>
          <cell r="BG73">
            <v>0</v>
          </cell>
          <cell r="BH73"/>
          <cell r="BI73">
            <v>0</v>
          </cell>
          <cell r="BK73">
            <v>0</v>
          </cell>
          <cell r="BM73"/>
          <cell r="BS73" t="str">
            <v/>
          </cell>
          <cell r="BU73">
            <v>0</v>
          </cell>
          <cell r="BW73">
            <v>0</v>
          </cell>
          <cell r="BX73">
            <v>0</v>
          </cell>
          <cell r="BY73"/>
          <cell r="BZ73"/>
          <cell r="CA73"/>
          <cell r="CB73">
            <v>0</v>
          </cell>
          <cell r="CC73"/>
          <cell r="CF73"/>
          <cell r="CK73"/>
          <cell r="CL73"/>
          <cell r="CM73">
            <v>0</v>
          </cell>
          <cell r="CN73"/>
          <cell r="CU73">
            <v>0</v>
          </cell>
          <cell r="DC73"/>
          <cell r="DD73"/>
          <cell r="DE73"/>
          <cell r="DF73">
            <v>0</v>
          </cell>
          <cell r="DG73"/>
          <cell r="DH73"/>
          <cell r="DI73"/>
          <cell r="DJ73"/>
          <cell r="DK73"/>
          <cell r="DL73"/>
          <cell r="DM73" t="str">
            <v>Pam Rodewald</v>
          </cell>
          <cell r="DN73" t="str">
            <v>Berrens</v>
          </cell>
          <cell r="DO73" t="str">
            <v>Gallentine</v>
          </cell>
          <cell r="DP73">
            <v>8</v>
          </cell>
          <cell r="DQ73">
            <v>5</v>
          </cell>
          <cell r="DR73"/>
        </row>
        <row r="74">
          <cell r="C74">
            <v>191</v>
          </cell>
          <cell r="D74">
            <v>50</v>
          </cell>
          <cell r="E74"/>
          <cell r="F74"/>
          <cell r="G74"/>
          <cell r="H74" t="str">
            <v/>
          </cell>
          <cell r="I74" t="str">
            <v/>
          </cell>
          <cell r="J74"/>
          <cell r="L74">
            <v>0</v>
          </cell>
          <cell r="M74" t="str">
            <v>Montoya</v>
          </cell>
          <cell r="N74" t="str">
            <v>LSTS rehab, nitrogen</v>
          </cell>
          <cell r="O74">
            <v>281000</v>
          </cell>
          <cell r="P74" t="str">
            <v>281000-PS01</v>
          </cell>
          <cell r="Q74">
            <v>116</v>
          </cell>
          <cell r="R74"/>
          <cell r="S74"/>
          <cell r="T74"/>
          <cell r="U74"/>
          <cell r="X74"/>
          <cell r="Y74"/>
          <cell r="Z74"/>
          <cell r="AA74">
            <v>0</v>
          </cell>
          <cell r="AB74"/>
          <cell r="AC74"/>
          <cell r="AD74"/>
          <cell r="AE74"/>
          <cell r="AF74"/>
          <cell r="AG74"/>
          <cell r="AH74"/>
          <cell r="AI74"/>
          <cell r="AJ74"/>
          <cell r="AK74"/>
          <cell r="AL74">
            <v>877000</v>
          </cell>
          <cell r="AM74"/>
          <cell r="AN74"/>
          <cell r="AO74"/>
          <cell r="AP74"/>
          <cell r="AQ74"/>
          <cell r="AR74"/>
          <cell r="AS74">
            <v>0</v>
          </cell>
          <cell r="AT74">
            <v>0</v>
          </cell>
          <cell r="AU74">
            <v>877000</v>
          </cell>
          <cell r="AV74">
            <v>0</v>
          </cell>
          <cell r="AW74"/>
          <cell r="AX74"/>
          <cell r="AY74">
            <v>0</v>
          </cell>
          <cell r="AZ74"/>
          <cell r="BA74"/>
          <cell r="BB74"/>
          <cell r="BC74"/>
          <cell r="BD74"/>
          <cell r="BE74"/>
          <cell r="BF74">
            <v>0</v>
          </cell>
          <cell r="BG74">
            <v>0</v>
          </cell>
          <cell r="BH74"/>
          <cell r="BI74">
            <v>0</v>
          </cell>
          <cell r="BJ74"/>
          <cell r="BK74">
            <v>0</v>
          </cell>
          <cell r="BM74"/>
          <cell r="BO74"/>
          <cell r="BP74"/>
          <cell r="BQ74"/>
          <cell r="BR74"/>
          <cell r="BS74"/>
          <cell r="BT74"/>
          <cell r="BU74">
            <v>0</v>
          </cell>
          <cell r="BV74"/>
          <cell r="BW74">
            <v>0</v>
          </cell>
          <cell r="BX74">
            <v>0</v>
          </cell>
          <cell r="BY74"/>
          <cell r="BZ74"/>
          <cell r="CA74"/>
          <cell r="CB74">
            <v>0</v>
          </cell>
          <cell r="CC74"/>
          <cell r="CD74"/>
          <cell r="CE74"/>
          <cell r="CF74"/>
          <cell r="CG74"/>
          <cell r="CH74"/>
          <cell r="CI74"/>
          <cell r="CJ74"/>
          <cell r="CK74"/>
          <cell r="CL74"/>
          <cell r="CM74">
            <v>0</v>
          </cell>
          <cell r="CN74"/>
          <cell r="CO74"/>
          <cell r="CP74"/>
          <cell r="CQ74"/>
          <cell r="CR74"/>
          <cell r="CS74"/>
          <cell r="CT74"/>
          <cell r="CU74">
            <v>0</v>
          </cell>
          <cell r="CV74"/>
          <cell r="CW74"/>
          <cell r="CX74"/>
          <cell r="CY74"/>
          <cell r="CZ74"/>
          <cell r="DA74"/>
          <cell r="DB74"/>
          <cell r="DC74"/>
          <cell r="DD74"/>
          <cell r="DE74"/>
          <cell r="DF74"/>
          <cell r="DG74"/>
          <cell r="DH74"/>
          <cell r="DI74"/>
          <cell r="DJ74"/>
          <cell r="DK74"/>
          <cell r="DL74"/>
          <cell r="DM74"/>
          <cell r="DN74" t="str">
            <v>Montoya</v>
          </cell>
          <cell r="DO74"/>
          <cell r="DP74">
            <v>11</v>
          </cell>
          <cell r="DQ74"/>
          <cell r="DR74"/>
        </row>
        <row r="75">
          <cell r="C75">
            <v>83</v>
          </cell>
          <cell r="D75">
            <v>63</v>
          </cell>
          <cell r="E75">
            <v>79</v>
          </cell>
          <cell r="F75">
            <v>63</v>
          </cell>
          <cell r="G75">
            <v>2024</v>
          </cell>
          <cell r="H75" t="str">
            <v>Yes</v>
          </cell>
          <cell r="I75" t="str">
            <v/>
          </cell>
          <cell r="J75" t="str">
            <v/>
          </cell>
          <cell r="K75" t="str">
            <v>Yes</v>
          </cell>
          <cell r="L75">
            <v>0</v>
          </cell>
          <cell r="M75" t="str">
            <v>Schultz</v>
          </cell>
          <cell r="N75" t="str">
            <v>Rehab collection, ph 2</v>
          </cell>
          <cell r="O75">
            <v>280773</v>
          </cell>
          <cell r="P75" t="str">
            <v>280773-PS02</v>
          </cell>
          <cell r="Q75">
            <v>1116</v>
          </cell>
          <cell r="R75"/>
          <cell r="S75" t="str">
            <v>Exempt</v>
          </cell>
          <cell r="T75">
            <v>44260</v>
          </cell>
          <cell r="U75">
            <v>44455</v>
          </cell>
          <cell r="V75">
            <v>44656</v>
          </cell>
          <cell r="W75">
            <v>44684</v>
          </cell>
          <cell r="X75" t="str">
            <v>certified</v>
          </cell>
          <cell r="Y75">
            <v>1782769</v>
          </cell>
          <cell r="Z75"/>
          <cell r="AA75">
            <v>356554</v>
          </cell>
          <cell r="AB75" t="str">
            <v>24 carryover</v>
          </cell>
          <cell r="AC75"/>
          <cell r="AD75">
            <v>45076</v>
          </cell>
          <cell r="AE75">
            <v>5025300</v>
          </cell>
          <cell r="AF75"/>
          <cell r="AG75">
            <v>3599085</v>
          </cell>
          <cell r="AH75" t="str">
            <v>Part B</v>
          </cell>
          <cell r="AI75">
            <v>45413</v>
          </cell>
          <cell r="AJ75">
            <v>45931</v>
          </cell>
          <cell r="AK75"/>
          <cell r="AL75">
            <v>1782769</v>
          </cell>
          <cell r="AM75">
            <v>45443</v>
          </cell>
          <cell r="AN75">
            <v>45471</v>
          </cell>
          <cell r="AO75">
            <v>1</v>
          </cell>
          <cell r="AP75">
            <v>1340227</v>
          </cell>
          <cell r="AQ75"/>
          <cell r="AR75"/>
          <cell r="AS75">
            <v>0</v>
          </cell>
          <cell r="AT75">
            <v>0</v>
          </cell>
          <cell r="AU75">
            <v>1782769</v>
          </cell>
          <cell r="AV75">
            <v>1782769</v>
          </cell>
          <cell r="AW75">
            <v>1426215</v>
          </cell>
          <cell r="AX75"/>
          <cell r="AY75">
            <v>356554</v>
          </cell>
          <cell r="BD75"/>
          <cell r="BE75">
            <v>45471</v>
          </cell>
          <cell r="BF75" t="str">
            <v>FY24 Survey</v>
          </cell>
          <cell r="BG75">
            <v>1072181.6000000001</v>
          </cell>
          <cell r="BH75"/>
          <cell r="BI75">
            <v>1426215.2000000002</v>
          </cell>
          <cell r="BK75">
            <v>0</v>
          </cell>
          <cell r="BM75"/>
          <cell r="BP75"/>
          <cell r="BQ75"/>
          <cell r="BS75"/>
          <cell r="BU75">
            <v>0</v>
          </cell>
          <cell r="BW75">
            <v>0</v>
          </cell>
          <cell r="BX75">
            <v>0</v>
          </cell>
          <cell r="BY75"/>
          <cell r="BZ75"/>
          <cell r="CA75"/>
          <cell r="CB75">
            <v>0</v>
          </cell>
          <cell r="CC75"/>
          <cell r="CF75"/>
          <cell r="CK75"/>
          <cell r="CL75"/>
          <cell r="CM75">
            <v>0</v>
          </cell>
          <cell r="CN75"/>
          <cell r="CU75">
            <v>0</v>
          </cell>
          <cell r="DC75"/>
          <cell r="DD75"/>
          <cell r="DE75"/>
          <cell r="DF75">
            <v>0</v>
          </cell>
          <cell r="DG75"/>
          <cell r="DH75"/>
          <cell r="DI75"/>
          <cell r="DJ75"/>
          <cell r="DK75"/>
          <cell r="DL75"/>
          <cell r="DM75" t="str">
            <v>Brian Fitzpatrick</v>
          </cell>
          <cell r="DN75" t="str">
            <v>Schultz</v>
          </cell>
          <cell r="DO75"/>
          <cell r="DP75">
            <v>5</v>
          </cell>
          <cell r="DQ75">
            <v>8</v>
          </cell>
          <cell r="DR75"/>
        </row>
        <row r="76">
          <cell r="C76">
            <v>56</v>
          </cell>
          <cell r="D76">
            <v>68</v>
          </cell>
          <cell r="E76">
            <v>53</v>
          </cell>
          <cell r="F76">
            <v>68</v>
          </cell>
          <cell r="G76"/>
          <cell r="H76" t="str">
            <v/>
          </cell>
          <cell r="I76" t="str">
            <v/>
          </cell>
          <cell r="J76" t="str">
            <v/>
          </cell>
          <cell r="K76" t="str">
            <v/>
          </cell>
          <cell r="L76">
            <v>0</v>
          </cell>
          <cell r="M76" t="str">
            <v>Barrett</v>
          </cell>
          <cell r="N76" t="str">
            <v>Rehab collection and treatment, LS and pond imp</v>
          </cell>
          <cell r="O76">
            <v>280876</v>
          </cell>
          <cell r="P76" t="str">
            <v>280876-PS01</v>
          </cell>
          <cell r="Q76">
            <v>458</v>
          </cell>
          <cell r="R76"/>
          <cell r="S76"/>
          <cell r="T76">
            <v>0</v>
          </cell>
          <cell r="U76">
            <v>0</v>
          </cell>
          <cell r="V76">
            <v>0</v>
          </cell>
          <cell r="W76">
            <v>0</v>
          </cell>
          <cell r="X76"/>
          <cell r="Y76"/>
          <cell r="Z76"/>
          <cell r="AA76">
            <v>0</v>
          </cell>
          <cell r="AD76"/>
          <cell r="AE76"/>
          <cell r="AF76"/>
          <cell r="AG76">
            <v>0</v>
          </cell>
          <cell r="AH76"/>
          <cell r="AK76"/>
          <cell r="AL76">
            <v>3500000</v>
          </cell>
          <cell r="AO76"/>
          <cell r="AP76"/>
          <cell r="AQ76"/>
          <cell r="AR76"/>
          <cell r="AS76">
            <v>0</v>
          </cell>
          <cell r="AT76">
            <v>0</v>
          </cell>
          <cell r="AU76">
            <v>3500000</v>
          </cell>
          <cell r="AV76">
            <v>0</v>
          </cell>
          <cell r="AW76"/>
          <cell r="AX76"/>
          <cell r="AY76">
            <v>0</v>
          </cell>
          <cell r="AZ76"/>
          <cell r="BA76"/>
          <cell r="BD76"/>
          <cell r="BF76">
            <v>0</v>
          </cell>
          <cell r="BG76">
            <v>0</v>
          </cell>
          <cell r="BH76"/>
          <cell r="BI76">
            <v>0</v>
          </cell>
          <cell r="BK76">
            <v>0</v>
          </cell>
          <cell r="BM76"/>
          <cell r="BS76" t="str">
            <v/>
          </cell>
          <cell r="BU76">
            <v>0</v>
          </cell>
          <cell r="BW76">
            <v>0</v>
          </cell>
          <cell r="BX76">
            <v>0</v>
          </cell>
          <cell r="BY76"/>
          <cell r="BZ76"/>
          <cell r="CA76"/>
          <cell r="CB76">
            <v>0</v>
          </cell>
          <cell r="CC76"/>
          <cell r="CF76"/>
          <cell r="CK76"/>
          <cell r="CL76"/>
          <cell r="CM76">
            <v>0</v>
          </cell>
          <cell r="CN76"/>
          <cell r="CU76">
            <v>0</v>
          </cell>
          <cell r="DC76"/>
          <cell r="DD76"/>
          <cell r="DE76"/>
          <cell r="DF76">
            <v>0</v>
          </cell>
          <cell r="DG76"/>
          <cell r="DH76"/>
          <cell r="DI76"/>
          <cell r="DJ76"/>
          <cell r="DK76"/>
          <cell r="DL76"/>
          <cell r="DM76" t="str">
            <v>Abram Peterson</v>
          </cell>
          <cell r="DN76" t="str">
            <v>Barrett</v>
          </cell>
          <cell r="DO76" t="str">
            <v>Lafontaine</v>
          </cell>
          <cell r="DP76" t="str">
            <v>6E</v>
          </cell>
          <cell r="DQ76">
            <v>6</v>
          </cell>
          <cell r="DR76"/>
        </row>
        <row r="77">
          <cell r="C77">
            <v>169</v>
          </cell>
          <cell r="D77">
            <v>53</v>
          </cell>
          <cell r="E77">
            <v>157</v>
          </cell>
          <cell r="F77">
            <v>53</v>
          </cell>
          <cell r="G77" t="str">
            <v/>
          </cell>
          <cell r="H77" t="str">
            <v/>
          </cell>
          <cell r="I77" t="str">
            <v/>
          </cell>
          <cell r="J77" t="str">
            <v/>
          </cell>
          <cell r="K77" t="str">
            <v/>
          </cell>
          <cell r="L77">
            <v>0</v>
          </cell>
          <cell r="M77" t="str">
            <v>Barrett</v>
          </cell>
          <cell r="N77" t="str">
            <v>Rehab collection and treatment</v>
          </cell>
          <cell r="O77">
            <v>279562</v>
          </cell>
          <cell r="P77" t="str">
            <v>279562-PS01</v>
          </cell>
          <cell r="Q77">
            <v>301</v>
          </cell>
          <cell r="R77">
            <v>0</v>
          </cell>
          <cell r="S77"/>
          <cell r="T77">
            <v>0</v>
          </cell>
          <cell r="U77">
            <v>0</v>
          </cell>
          <cell r="V77">
            <v>0</v>
          </cell>
          <cell r="W77">
            <v>0</v>
          </cell>
          <cell r="X77"/>
          <cell r="Y77"/>
          <cell r="Z77"/>
          <cell r="AA77">
            <v>0</v>
          </cell>
          <cell r="AB77"/>
          <cell r="AC77"/>
          <cell r="AD77"/>
          <cell r="AE77"/>
          <cell r="AF77"/>
          <cell r="AG77">
            <v>0</v>
          </cell>
          <cell r="AH77"/>
          <cell r="AI77"/>
          <cell r="AJ77"/>
          <cell r="AK77"/>
          <cell r="AL77">
            <v>3330000</v>
          </cell>
          <cell r="AM77"/>
          <cell r="AN77"/>
          <cell r="AO77"/>
          <cell r="AP77"/>
          <cell r="AQ77"/>
          <cell r="AR77"/>
          <cell r="AS77">
            <v>0</v>
          </cell>
          <cell r="AT77">
            <v>0</v>
          </cell>
          <cell r="AU77">
            <v>3330000</v>
          </cell>
          <cell r="AV77">
            <v>0</v>
          </cell>
          <cell r="AW77"/>
          <cell r="AX77"/>
          <cell r="AY77">
            <v>0</v>
          </cell>
          <cell r="AZ77"/>
          <cell r="BA77"/>
          <cell r="BB77"/>
          <cell r="BC77"/>
          <cell r="BD77"/>
          <cell r="BF77" t="str">
            <v>2013 survey</v>
          </cell>
          <cell r="BG77">
            <v>0</v>
          </cell>
          <cell r="BH77"/>
          <cell r="BI77"/>
          <cell r="BK77">
            <v>0</v>
          </cell>
          <cell r="BM77"/>
          <cell r="BP77"/>
          <cell r="BQ77"/>
          <cell r="BR77"/>
          <cell r="BS77" t="str">
            <v/>
          </cell>
          <cell r="BU77">
            <v>0</v>
          </cell>
          <cell r="BV77"/>
          <cell r="BW77">
            <v>0</v>
          </cell>
          <cell r="BX77">
            <v>0</v>
          </cell>
          <cell r="BY77"/>
          <cell r="BZ77"/>
          <cell r="CA77"/>
          <cell r="CB77">
            <v>0</v>
          </cell>
          <cell r="CC77"/>
          <cell r="CD77"/>
          <cell r="CE77"/>
          <cell r="CF77"/>
          <cell r="CG77"/>
          <cell r="CH77"/>
          <cell r="CI77"/>
          <cell r="CJ77"/>
          <cell r="CK77"/>
          <cell r="CL77"/>
          <cell r="CM77">
            <v>0</v>
          </cell>
          <cell r="CN77"/>
          <cell r="CO77"/>
          <cell r="CP77"/>
          <cell r="CQ77"/>
          <cell r="CR77"/>
          <cell r="CS77"/>
          <cell r="CT77"/>
          <cell r="CU77">
            <v>0</v>
          </cell>
          <cell r="CV77"/>
          <cell r="CW77"/>
          <cell r="DA77">
            <v>96</v>
          </cell>
          <cell r="DB77">
            <v>18</v>
          </cell>
          <cell r="DC77"/>
          <cell r="DE77"/>
          <cell r="DF77">
            <v>0</v>
          </cell>
          <cell r="DG77"/>
          <cell r="DH77"/>
          <cell r="DI77"/>
          <cell r="DJ77"/>
          <cell r="DK77"/>
          <cell r="DL77"/>
          <cell r="DM77" t="str">
            <v>Abram Peterson</v>
          </cell>
          <cell r="DN77" t="str">
            <v>Barrett</v>
          </cell>
          <cell r="DO77" t="str">
            <v>Barrett</v>
          </cell>
          <cell r="DP77" t="str">
            <v>6E</v>
          </cell>
          <cell r="DQ77">
            <v>2</v>
          </cell>
          <cell r="DR77"/>
        </row>
        <row r="78">
          <cell r="C78">
            <v>53</v>
          </cell>
          <cell r="D78">
            <v>68</v>
          </cell>
          <cell r="E78">
            <v>54</v>
          </cell>
          <cell r="F78">
            <v>68</v>
          </cell>
          <cell r="G78"/>
          <cell r="H78" t="str">
            <v/>
          </cell>
          <cell r="I78" t="str">
            <v/>
          </cell>
          <cell r="J78" t="str">
            <v/>
          </cell>
          <cell r="K78" t="str">
            <v/>
          </cell>
          <cell r="L78">
            <v>0</v>
          </cell>
          <cell r="M78" t="str">
            <v>Berrens</v>
          </cell>
          <cell r="N78" t="str">
            <v>Rehab treatment, ph 3</v>
          </cell>
          <cell r="O78">
            <v>280652</v>
          </cell>
          <cell r="P78" t="str">
            <v>280652-PS04</v>
          </cell>
          <cell r="Q78">
            <v>1492</v>
          </cell>
          <cell r="R78"/>
          <cell r="S78" t="str">
            <v>could apply</v>
          </cell>
          <cell r="T78">
            <v>43524</v>
          </cell>
          <cell r="U78">
            <v>43728</v>
          </cell>
          <cell r="V78">
            <v>43917</v>
          </cell>
          <cell r="W78">
            <v>44012</v>
          </cell>
          <cell r="X78"/>
          <cell r="Y78"/>
          <cell r="Z78"/>
          <cell r="AA78">
            <v>0</v>
          </cell>
          <cell r="AB78"/>
          <cell r="AD78"/>
          <cell r="AE78"/>
          <cell r="AF78"/>
          <cell r="AG78">
            <v>0</v>
          </cell>
          <cell r="AH78"/>
          <cell r="AK78"/>
          <cell r="AL78">
            <v>4000000</v>
          </cell>
          <cell r="AO78"/>
          <cell r="AP78"/>
          <cell r="AQ78"/>
          <cell r="AR78"/>
          <cell r="AS78">
            <v>0</v>
          </cell>
          <cell r="AT78">
            <v>0</v>
          </cell>
          <cell r="AU78">
            <v>4000000</v>
          </cell>
          <cell r="AV78">
            <v>0</v>
          </cell>
          <cell r="AW78"/>
          <cell r="AX78"/>
          <cell r="AY78">
            <v>0</v>
          </cell>
          <cell r="AZ78"/>
          <cell r="BA78"/>
          <cell r="BD78"/>
          <cell r="BG78">
            <v>0</v>
          </cell>
          <cell r="BH78"/>
          <cell r="BI78">
            <v>0</v>
          </cell>
          <cell r="BK78">
            <v>0</v>
          </cell>
          <cell r="BM78"/>
          <cell r="BS78" t="str">
            <v/>
          </cell>
          <cell r="BU78">
            <v>0</v>
          </cell>
          <cell r="BW78">
            <v>0</v>
          </cell>
          <cell r="BX78">
            <v>0</v>
          </cell>
          <cell r="BY78"/>
          <cell r="BZ78"/>
          <cell r="CA78"/>
          <cell r="CB78">
            <v>0</v>
          </cell>
          <cell r="CC78"/>
          <cell r="CD78"/>
          <cell r="CE78"/>
          <cell r="CF78"/>
          <cell r="CG78"/>
          <cell r="CH78"/>
          <cell r="CI78"/>
          <cell r="CJ78"/>
          <cell r="CK78"/>
          <cell r="CL78"/>
          <cell r="CM78">
            <v>0</v>
          </cell>
          <cell r="CN78"/>
          <cell r="CU78">
            <v>0</v>
          </cell>
          <cell r="DC78"/>
          <cell r="DD78"/>
          <cell r="DE78"/>
          <cell r="DF78">
            <v>0</v>
          </cell>
          <cell r="DG78"/>
          <cell r="DH78"/>
          <cell r="DI78"/>
          <cell r="DJ78"/>
          <cell r="DK78"/>
          <cell r="DL78"/>
          <cell r="DM78" t="str">
            <v>Abram Peterson</v>
          </cell>
          <cell r="DN78" t="str">
            <v>Berrens</v>
          </cell>
          <cell r="DO78" t="str">
            <v>Lafontaine</v>
          </cell>
          <cell r="DP78" t="str">
            <v>6W</v>
          </cell>
          <cell r="DQ78">
            <v>5</v>
          </cell>
          <cell r="DR78"/>
        </row>
        <row r="79">
          <cell r="C79">
            <v>282</v>
          </cell>
          <cell r="D79">
            <v>38</v>
          </cell>
          <cell r="E79">
            <v>264</v>
          </cell>
          <cell r="F79">
            <v>38</v>
          </cell>
          <cell r="G79" t="str">
            <v/>
          </cell>
          <cell r="H79" t="str">
            <v/>
          </cell>
          <cell r="I79" t="str">
            <v/>
          </cell>
          <cell r="J79" t="str">
            <v/>
          </cell>
          <cell r="K79" t="str">
            <v/>
          </cell>
          <cell r="L79">
            <v>0</v>
          </cell>
          <cell r="M79" t="str">
            <v>Schultz</v>
          </cell>
          <cell r="N79" t="str">
            <v>Rehab collection, lift station</v>
          </cell>
          <cell r="O79">
            <v>279632</v>
          </cell>
          <cell r="P79" t="str">
            <v>279632-PS01</v>
          </cell>
          <cell r="Q79">
            <v>581</v>
          </cell>
          <cell r="R79">
            <v>0</v>
          </cell>
          <cell r="S79"/>
          <cell r="T79">
            <v>0</v>
          </cell>
          <cell r="U79">
            <v>0</v>
          </cell>
          <cell r="V79">
            <v>0</v>
          </cell>
          <cell r="W79">
            <v>0</v>
          </cell>
          <cell r="X79"/>
          <cell r="Y79"/>
          <cell r="Z79"/>
          <cell r="AA79">
            <v>0</v>
          </cell>
          <cell r="AD79"/>
          <cell r="AE79"/>
          <cell r="AF79"/>
          <cell r="AG79">
            <v>0</v>
          </cell>
          <cell r="AH79"/>
          <cell r="AK79"/>
          <cell r="AL79">
            <v>150000</v>
          </cell>
          <cell r="AO79"/>
          <cell r="AP79"/>
          <cell r="AQ79"/>
          <cell r="AR79"/>
          <cell r="AS79">
            <v>0</v>
          </cell>
          <cell r="AT79">
            <v>0</v>
          </cell>
          <cell r="AU79">
            <v>150000</v>
          </cell>
          <cell r="AV79">
            <v>0</v>
          </cell>
          <cell r="AW79"/>
          <cell r="AX79"/>
          <cell r="AY79">
            <v>0</v>
          </cell>
          <cell r="BD79"/>
          <cell r="BF79" t="str">
            <v>2013 survey</v>
          </cell>
          <cell r="BG79">
            <v>0</v>
          </cell>
          <cell r="BH79"/>
          <cell r="BI79">
            <v>0</v>
          </cell>
          <cell r="BK79">
            <v>0</v>
          </cell>
          <cell r="BM79"/>
          <cell r="BP79"/>
          <cell r="BQ79"/>
          <cell r="BR79"/>
          <cell r="BS79" t="str">
            <v/>
          </cell>
          <cell r="BU79">
            <v>0</v>
          </cell>
          <cell r="BV79"/>
          <cell r="BW79">
            <v>0</v>
          </cell>
          <cell r="BX79">
            <v>0</v>
          </cell>
          <cell r="BY79"/>
          <cell r="BZ79"/>
          <cell r="CA79"/>
          <cell r="CB79">
            <v>0</v>
          </cell>
          <cell r="CC79"/>
          <cell r="CF79"/>
          <cell r="CK79"/>
          <cell r="CL79"/>
          <cell r="CM79">
            <v>0</v>
          </cell>
          <cell r="CN79"/>
          <cell r="CU79">
            <v>0</v>
          </cell>
          <cell r="CV79"/>
          <cell r="DC79"/>
          <cell r="DD79"/>
          <cell r="DE79"/>
          <cell r="DF79">
            <v>0</v>
          </cell>
          <cell r="DH79"/>
          <cell r="DI79"/>
          <cell r="DJ79"/>
          <cell r="DK79"/>
          <cell r="DL79"/>
          <cell r="DM79" t="str">
            <v>Brian Fitzpatrick</v>
          </cell>
          <cell r="DN79" t="str">
            <v>Schultz</v>
          </cell>
          <cell r="DO79" t="str">
            <v>Lafontaine</v>
          </cell>
          <cell r="DP79">
            <v>5</v>
          </cell>
          <cell r="DQ79">
            <v>8</v>
          </cell>
          <cell r="DR79"/>
        </row>
        <row r="80">
          <cell r="C80">
            <v>301</v>
          </cell>
          <cell r="D80">
            <v>26</v>
          </cell>
          <cell r="E80">
            <v>285</v>
          </cell>
          <cell r="F80">
            <v>26</v>
          </cell>
          <cell r="G80"/>
          <cell r="H80" t="str">
            <v/>
          </cell>
          <cell r="I80" t="str">
            <v/>
          </cell>
          <cell r="J80" t="str">
            <v/>
          </cell>
          <cell r="K80" t="str">
            <v/>
          </cell>
          <cell r="L80">
            <v>0</v>
          </cell>
          <cell r="M80" t="str">
            <v>Berrens</v>
          </cell>
          <cell r="N80" t="str">
            <v>Rehab collection and treatment</v>
          </cell>
          <cell r="O80">
            <v>280909</v>
          </cell>
          <cell r="P80" t="str">
            <v>280909-PS01</v>
          </cell>
          <cell r="Q80">
            <v>46</v>
          </cell>
          <cell r="R80"/>
          <cell r="S80"/>
          <cell r="T80">
            <v>0</v>
          </cell>
          <cell r="U80">
            <v>0</v>
          </cell>
          <cell r="V80">
            <v>0</v>
          </cell>
          <cell r="W80">
            <v>0</v>
          </cell>
          <cell r="X80"/>
          <cell r="Y80"/>
          <cell r="Z80"/>
          <cell r="AA80">
            <v>0</v>
          </cell>
          <cell r="AB80"/>
          <cell r="AC80"/>
          <cell r="AD80"/>
          <cell r="AE80"/>
          <cell r="AF80"/>
          <cell r="AG80">
            <v>0</v>
          </cell>
          <cell r="AH80"/>
          <cell r="AI80"/>
          <cell r="AJ80"/>
          <cell r="AK80"/>
          <cell r="AL80">
            <v>2108000</v>
          </cell>
          <cell r="AM80"/>
          <cell r="AN80"/>
          <cell r="AO80"/>
          <cell r="AP80"/>
          <cell r="AQ80"/>
          <cell r="AR80"/>
          <cell r="AS80">
            <v>0</v>
          </cell>
          <cell r="AT80">
            <v>0</v>
          </cell>
          <cell r="AU80">
            <v>2108000</v>
          </cell>
          <cell r="AV80">
            <v>0</v>
          </cell>
          <cell r="AW80"/>
          <cell r="AX80"/>
          <cell r="AY80">
            <v>0</v>
          </cell>
          <cell r="BF80">
            <v>0</v>
          </cell>
          <cell r="BG80">
            <v>0</v>
          </cell>
          <cell r="BH80"/>
          <cell r="BI80">
            <v>0</v>
          </cell>
          <cell r="BK80">
            <v>0</v>
          </cell>
          <cell r="BM80"/>
          <cell r="BO80"/>
          <cell r="BP80"/>
          <cell r="BQ80"/>
          <cell r="BR80"/>
          <cell r="BS80"/>
          <cell r="BT80"/>
          <cell r="BU80">
            <v>0</v>
          </cell>
          <cell r="BW80">
            <v>0</v>
          </cell>
          <cell r="BX80">
            <v>0</v>
          </cell>
          <cell r="BY80"/>
          <cell r="BZ80"/>
          <cell r="CA80"/>
          <cell r="CB80">
            <v>0</v>
          </cell>
          <cell r="CC80"/>
          <cell r="CF80"/>
          <cell r="CK80"/>
          <cell r="CL80"/>
          <cell r="CM80">
            <v>0</v>
          </cell>
          <cell r="CN80"/>
          <cell r="CU80">
            <v>0</v>
          </cell>
          <cell r="CV80"/>
          <cell r="CW80"/>
          <cell r="CX80"/>
          <cell r="CY80"/>
          <cell r="CZ80"/>
          <cell r="DA80"/>
          <cell r="DB80"/>
          <cell r="DC80"/>
          <cell r="DD80"/>
          <cell r="DE80"/>
          <cell r="DF80"/>
          <cell r="DG80">
            <v>600000</v>
          </cell>
          <cell r="DH80" t="str">
            <v>2023 award</v>
          </cell>
          <cell r="DI80"/>
          <cell r="DJ80"/>
          <cell r="DK80"/>
          <cell r="DL80"/>
          <cell r="DM80" t="str">
            <v>Abram Peterson</v>
          </cell>
          <cell r="DN80" t="str">
            <v>Berrens</v>
          </cell>
          <cell r="DO80"/>
          <cell r="DP80">
            <v>8</v>
          </cell>
          <cell r="DQ80">
            <v>5</v>
          </cell>
          <cell r="DR80"/>
        </row>
        <row r="81">
          <cell r="C81">
            <v>88</v>
          </cell>
          <cell r="D81">
            <v>63</v>
          </cell>
          <cell r="E81">
            <v>80</v>
          </cell>
          <cell r="F81">
            <v>63</v>
          </cell>
          <cell r="G81"/>
          <cell r="H81" t="str">
            <v/>
          </cell>
          <cell r="I81" t="str">
            <v/>
          </cell>
          <cell r="J81" t="str">
            <v/>
          </cell>
          <cell r="K81" t="str">
            <v/>
          </cell>
          <cell r="L81">
            <v>0</v>
          </cell>
          <cell r="M81" t="str">
            <v>Brooksbank</v>
          </cell>
          <cell r="N81" t="str">
            <v>Rehab collection</v>
          </cell>
          <cell r="O81">
            <v>280702</v>
          </cell>
          <cell r="P81" t="str">
            <v>280702-PS01</v>
          </cell>
          <cell r="Q81">
            <v>210</v>
          </cell>
          <cell r="R81"/>
          <cell r="S81"/>
          <cell r="T81">
            <v>0</v>
          </cell>
          <cell r="U81">
            <v>0</v>
          </cell>
          <cell r="V81">
            <v>0</v>
          </cell>
          <cell r="W81">
            <v>0</v>
          </cell>
          <cell r="X81"/>
          <cell r="Y81"/>
          <cell r="Z81"/>
          <cell r="AA81">
            <v>0</v>
          </cell>
          <cell r="AD81"/>
          <cell r="AE81"/>
          <cell r="AF81"/>
          <cell r="AG81">
            <v>0</v>
          </cell>
          <cell r="AH81"/>
          <cell r="AK81"/>
          <cell r="AL81">
            <v>250000</v>
          </cell>
          <cell r="AM81"/>
          <cell r="AO81"/>
          <cell r="AP81"/>
          <cell r="AQ81"/>
          <cell r="AR81"/>
          <cell r="AS81">
            <v>0</v>
          </cell>
          <cell r="AT81">
            <v>0</v>
          </cell>
          <cell r="AU81">
            <v>250000</v>
          </cell>
          <cell r="AV81">
            <v>0</v>
          </cell>
          <cell r="AW81"/>
          <cell r="AX81"/>
          <cell r="AY81">
            <v>0</v>
          </cell>
          <cell r="BF81">
            <v>0</v>
          </cell>
          <cell r="BG81">
            <v>0</v>
          </cell>
          <cell r="BH81"/>
          <cell r="BI81">
            <v>0</v>
          </cell>
          <cell r="BK81">
            <v>0</v>
          </cell>
          <cell r="BM81"/>
          <cell r="BS81" t="str">
            <v/>
          </cell>
          <cell r="BU81">
            <v>0</v>
          </cell>
          <cell r="BW81">
            <v>0</v>
          </cell>
          <cell r="BX81">
            <v>0</v>
          </cell>
          <cell r="BY81"/>
          <cell r="BZ81"/>
          <cell r="CA81"/>
          <cell r="CB81">
            <v>0</v>
          </cell>
          <cell r="CC81"/>
          <cell r="CF81"/>
          <cell r="CK81"/>
          <cell r="CL81"/>
          <cell r="CM81">
            <v>0</v>
          </cell>
          <cell r="CN81"/>
          <cell r="CU81">
            <v>0</v>
          </cell>
          <cell r="DC81"/>
          <cell r="DD81"/>
          <cell r="DE81"/>
          <cell r="DF81">
            <v>0</v>
          </cell>
          <cell r="DG81"/>
          <cell r="DH81"/>
          <cell r="DI81"/>
          <cell r="DJ81"/>
          <cell r="DK81"/>
          <cell r="DL81"/>
          <cell r="DM81" t="str">
            <v>Abram Peterson</v>
          </cell>
          <cell r="DN81" t="str">
            <v>Brooksbank</v>
          </cell>
          <cell r="DO81" t="str">
            <v>Gallentine</v>
          </cell>
          <cell r="DP81">
            <v>10</v>
          </cell>
          <cell r="DQ81">
            <v>7</v>
          </cell>
          <cell r="DR81"/>
        </row>
        <row r="82">
          <cell r="C82">
            <v>110.1</v>
          </cell>
          <cell r="D82">
            <v>58</v>
          </cell>
          <cell r="E82"/>
          <cell r="F82"/>
          <cell r="G82"/>
          <cell r="H82" t="str">
            <v/>
          </cell>
          <cell r="I82" t="str">
            <v>Yes</v>
          </cell>
          <cell r="J82"/>
          <cell r="K82"/>
          <cell r="L82">
            <v>0</v>
          </cell>
          <cell r="M82" t="str">
            <v>Brooksbank</v>
          </cell>
          <cell r="N82" t="str">
            <v>Rehab collection</v>
          </cell>
          <cell r="O82">
            <v>280719</v>
          </cell>
          <cell r="P82" t="str">
            <v>280719-PS01</v>
          </cell>
          <cell r="Q82">
            <v>2764</v>
          </cell>
          <cell r="R82"/>
          <cell r="S82"/>
          <cell r="T82">
            <v>43896</v>
          </cell>
          <cell r="U82">
            <v>45470</v>
          </cell>
          <cell r="V82"/>
          <cell r="W82"/>
          <cell r="X82">
            <v>45454</v>
          </cell>
          <cell r="Y82">
            <v>868400</v>
          </cell>
          <cell r="Z82"/>
          <cell r="AA82">
            <v>868400</v>
          </cell>
          <cell r="AB82" t="str">
            <v>Part B</v>
          </cell>
          <cell r="AC82"/>
          <cell r="AD82"/>
          <cell r="AE82"/>
          <cell r="AF82"/>
          <cell r="AG82"/>
          <cell r="AH82"/>
          <cell r="AI82">
            <v>45809</v>
          </cell>
          <cell r="AJ82">
            <v>46235</v>
          </cell>
          <cell r="AK82"/>
          <cell r="AL82">
            <v>868400</v>
          </cell>
          <cell r="AM82"/>
          <cell r="AN82"/>
          <cell r="AO82"/>
          <cell r="AP82"/>
          <cell r="AQ82"/>
          <cell r="AR82"/>
          <cell r="AS82">
            <v>0</v>
          </cell>
          <cell r="AT82">
            <v>0</v>
          </cell>
          <cell r="AU82">
            <v>868400</v>
          </cell>
          <cell r="AV82">
            <v>868400</v>
          </cell>
          <cell r="AW82"/>
          <cell r="AX82"/>
          <cell r="AY82">
            <v>868400</v>
          </cell>
          <cell r="AZ82"/>
          <cell r="BA82"/>
          <cell r="BB82"/>
          <cell r="BC82"/>
          <cell r="BD82"/>
          <cell r="BE82"/>
          <cell r="BF82">
            <v>0</v>
          </cell>
          <cell r="BG82">
            <v>0</v>
          </cell>
          <cell r="BH82"/>
          <cell r="BI82">
            <v>0</v>
          </cell>
          <cell r="BJ82"/>
          <cell r="BK82">
            <v>0</v>
          </cell>
          <cell r="BL82"/>
          <cell r="BM82"/>
          <cell r="BN82"/>
          <cell r="BO82"/>
          <cell r="BP82"/>
          <cell r="BQ82"/>
          <cell r="BR82"/>
          <cell r="BS82"/>
          <cell r="BT82"/>
          <cell r="BU82">
            <v>0</v>
          </cell>
          <cell r="BV82"/>
          <cell r="BW82">
            <v>0</v>
          </cell>
          <cell r="BX82">
            <v>0</v>
          </cell>
          <cell r="BY82"/>
          <cell r="BZ82"/>
          <cell r="CA82"/>
          <cell r="CB82">
            <v>0</v>
          </cell>
          <cell r="CC82"/>
          <cell r="CD82"/>
          <cell r="CE82"/>
          <cell r="CF82"/>
          <cell r="CG82"/>
          <cell r="CH82"/>
          <cell r="CI82"/>
          <cell r="CJ82"/>
          <cell r="CK82"/>
          <cell r="CL82"/>
          <cell r="CM82">
            <v>0</v>
          </cell>
          <cell r="CN82"/>
          <cell r="CO82"/>
          <cell r="CP82"/>
          <cell r="CQ82"/>
          <cell r="CR82"/>
          <cell r="CS82"/>
          <cell r="CT82"/>
          <cell r="CU82">
            <v>0</v>
          </cell>
          <cell r="CV82"/>
          <cell r="CW82"/>
          <cell r="CX82"/>
          <cell r="CY82"/>
          <cell r="CZ82"/>
          <cell r="DA82"/>
          <cell r="DB82"/>
          <cell r="DC82"/>
          <cell r="DD82"/>
          <cell r="DE82"/>
          <cell r="DF82"/>
          <cell r="DG82"/>
          <cell r="DH82"/>
          <cell r="DI82"/>
          <cell r="DJ82"/>
          <cell r="DK82"/>
          <cell r="DL82"/>
          <cell r="DM82"/>
          <cell r="DN82" t="str">
            <v>Brooksbank</v>
          </cell>
          <cell r="DO82"/>
          <cell r="DP82">
            <v>10</v>
          </cell>
          <cell r="DQ82">
            <v>1</v>
          </cell>
          <cell r="DR82"/>
        </row>
        <row r="83">
          <cell r="C83">
            <v>110.2</v>
          </cell>
          <cell r="D83">
            <v>58</v>
          </cell>
          <cell r="E83">
            <v>107</v>
          </cell>
          <cell r="F83">
            <v>58</v>
          </cell>
          <cell r="G83"/>
          <cell r="H83" t="str">
            <v/>
          </cell>
          <cell r="I83" t="str">
            <v>Yes</v>
          </cell>
          <cell r="J83" t="str">
            <v/>
          </cell>
          <cell r="K83" t="str">
            <v/>
          </cell>
          <cell r="L83">
            <v>0</v>
          </cell>
          <cell r="M83" t="str">
            <v>Brooksbank</v>
          </cell>
          <cell r="N83" t="str">
            <v>Rehab treatment</v>
          </cell>
          <cell r="O83">
            <v>280719</v>
          </cell>
          <cell r="P83" t="str">
            <v>280719-PS02</v>
          </cell>
          <cell r="Q83">
            <v>2764</v>
          </cell>
          <cell r="R83"/>
          <cell r="S83" t="str">
            <v>could apply</v>
          </cell>
          <cell r="T83">
            <v>43896</v>
          </cell>
          <cell r="U83">
            <v>45470</v>
          </cell>
          <cell r="V83">
            <v>0</v>
          </cell>
          <cell r="W83">
            <v>0</v>
          </cell>
          <cell r="X83">
            <v>38149</v>
          </cell>
          <cell r="Y83">
            <v>15440859</v>
          </cell>
          <cell r="Z83"/>
          <cell r="AA83"/>
          <cell r="AB83" t="str">
            <v>Part B</v>
          </cell>
          <cell r="AC83"/>
          <cell r="AD83"/>
          <cell r="AE83"/>
          <cell r="AF83"/>
          <cell r="AG83"/>
          <cell r="AH83"/>
          <cell r="AI83">
            <v>45901</v>
          </cell>
          <cell r="AJ83">
            <v>46631</v>
          </cell>
          <cell r="AK83"/>
          <cell r="AL83">
            <v>15440859</v>
          </cell>
          <cell r="AM83"/>
          <cell r="AN83"/>
          <cell r="AO83"/>
          <cell r="AP83"/>
          <cell r="AQ83"/>
          <cell r="AR83"/>
          <cell r="AS83">
            <v>0</v>
          </cell>
          <cell r="AT83">
            <v>0</v>
          </cell>
          <cell r="AU83">
            <v>15440859</v>
          </cell>
          <cell r="AV83">
            <v>15440859</v>
          </cell>
          <cell r="AW83"/>
          <cell r="AX83"/>
          <cell r="AY83">
            <v>15440859</v>
          </cell>
          <cell r="AZ83"/>
          <cell r="BA83"/>
          <cell r="BB83"/>
          <cell r="BC83"/>
          <cell r="BD83"/>
          <cell r="BE83"/>
          <cell r="BF83">
            <v>0</v>
          </cell>
          <cell r="BG83">
            <v>0</v>
          </cell>
          <cell r="BH83"/>
          <cell r="BI83">
            <v>0</v>
          </cell>
          <cell r="BJ83"/>
          <cell r="BK83">
            <v>0</v>
          </cell>
          <cell r="BM83"/>
          <cell r="BO83"/>
          <cell r="BP83"/>
          <cell r="BQ83"/>
          <cell r="BR83"/>
          <cell r="BS83"/>
          <cell r="BT83"/>
          <cell r="BU83">
            <v>0</v>
          </cell>
          <cell r="BV83"/>
          <cell r="BW83">
            <v>0</v>
          </cell>
          <cell r="BX83">
            <v>0</v>
          </cell>
          <cell r="BY83"/>
          <cell r="BZ83"/>
          <cell r="CA83"/>
          <cell r="CB83">
            <v>0</v>
          </cell>
          <cell r="CC83"/>
          <cell r="CD83"/>
          <cell r="CE83"/>
          <cell r="CF83"/>
          <cell r="CG83"/>
          <cell r="CH83"/>
          <cell r="CI83"/>
          <cell r="CJ83"/>
          <cell r="CK83"/>
          <cell r="CL83"/>
          <cell r="CM83">
            <v>0</v>
          </cell>
          <cell r="CN83"/>
          <cell r="CO83"/>
          <cell r="CP83"/>
          <cell r="CQ83"/>
          <cell r="CR83"/>
          <cell r="CS83"/>
          <cell r="CT83"/>
          <cell r="CU83">
            <v>0</v>
          </cell>
          <cell r="CV83"/>
          <cell r="CW83"/>
          <cell r="CX83"/>
          <cell r="CY83"/>
          <cell r="CZ83"/>
          <cell r="DA83"/>
          <cell r="DB83"/>
          <cell r="DC83"/>
          <cell r="DD83"/>
          <cell r="DE83"/>
          <cell r="DF83"/>
          <cell r="DG83"/>
          <cell r="DH83"/>
          <cell r="DI83"/>
          <cell r="DJ83"/>
          <cell r="DK83"/>
          <cell r="DL83"/>
          <cell r="DM83"/>
          <cell r="DN83" t="str">
            <v>Brooksbank</v>
          </cell>
          <cell r="DO83"/>
          <cell r="DP83">
            <v>10</v>
          </cell>
          <cell r="DQ83">
            <v>1</v>
          </cell>
          <cell r="DR83"/>
        </row>
        <row r="84">
          <cell r="C84">
            <v>126</v>
          </cell>
          <cell r="D84">
            <v>58</v>
          </cell>
          <cell r="E84">
            <v>114</v>
          </cell>
          <cell r="F84">
            <v>58</v>
          </cell>
          <cell r="G84"/>
          <cell r="H84" t="str">
            <v/>
          </cell>
          <cell r="I84" t="str">
            <v/>
          </cell>
          <cell r="J84" t="str">
            <v/>
          </cell>
          <cell r="K84" t="str">
            <v/>
          </cell>
          <cell r="L84" t="str">
            <v>RD commit</v>
          </cell>
          <cell r="M84" t="str">
            <v>Bradshaw</v>
          </cell>
          <cell r="N84" t="str">
            <v>Rehab collection, ph 2</v>
          </cell>
          <cell r="O84">
            <v>280240</v>
          </cell>
          <cell r="P84" t="str">
            <v>280240-PS02</v>
          </cell>
          <cell r="Q84">
            <v>200</v>
          </cell>
          <cell r="R84"/>
          <cell r="S84"/>
          <cell r="T84">
            <v>0</v>
          </cell>
          <cell r="U84">
            <v>0</v>
          </cell>
          <cell r="V84">
            <v>43930</v>
          </cell>
          <cell r="W84">
            <v>0</v>
          </cell>
          <cell r="X84"/>
          <cell r="Y84"/>
          <cell r="Z84"/>
          <cell r="AA84">
            <v>0</v>
          </cell>
          <cell r="AB84"/>
          <cell r="AC84"/>
          <cell r="AD84"/>
          <cell r="AE84"/>
          <cell r="AF84"/>
          <cell r="AG84">
            <v>0</v>
          </cell>
          <cell r="AH84"/>
          <cell r="AI84"/>
          <cell r="AJ84"/>
          <cell r="AK84"/>
          <cell r="AL84">
            <v>2776000</v>
          </cell>
          <cell r="AM84"/>
          <cell r="AN84"/>
          <cell r="AO84"/>
          <cell r="AP84"/>
          <cell r="AQ84"/>
          <cell r="AR84"/>
          <cell r="AS84">
            <v>0</v>
          </cell>
          <cell r="AT84">
            <v>0</v>
          </cell>
          <cell r="AU84">
            <v>2776000</v>
          </cell>
          <cell r="AV84">
            <v>0</v>
          </cell>
          <cell r="AW84"/>
          <cell r="AX84"/>
          <cell r="AY84">
            <v>0</v>
          </cell>
          <cell r="BD84">
            <v>1040000</v>
          </cell>
          <cell r="BE84">
            <v>45457</v>
          </cell>
          <cell r="BF84">
            <v>0</v>
          </cell>
          <cell r="BG84">
            <v>0</v>
          </cell>
          <cell r="BH84"/>
          <cell r="BI84">
            <v>1040000</v>
          </cell>
          <cell r="BJ84">
            <v>1040000</v>
          </cell>
          <cell r="BK84">
            <v>1040000</v>
          </cell>
          <cell r="BL84"/>
          <cell r="BM84"/>
          <cell r="BO84"/>
          <cell r="BP84"/>
          <cell r="BQ84"/>
          <cell r="BR84"/>
          <cell r="BS84"/>
          <cell r="BT84"/>
          <cell r="BU84">
            <v>0</v>
          </cell>
          <cell r="BW84">
            <v>0</v>
          </cell>
          <cell r="BX84">
            <v>0</v>
          </cell>
          <cell r="BY84"/>
          <cell r="BZ84"/>
          <cell r="CA84"/>
          <cell r="CB84">
            <v>0</v>
          </cell>
          <cell r="CC84"/>
          <cell r="CF84"/>
          <cell r="CK84"/>
          <cell r="CL84"/>
          <cell r="CM84">
            <v>0</v>
          </cell>
          <cell r="CN84"/>
          <cell r="CU84">
            <v>0</v>
          </cell>
          <cell r="CV84" t="str">
            <v>RD commit</v>
          </cell>
          <cell r="CW84">
            <v>2024</v>
          </cell>
          <cell r="CX84">
            <v>45461</v>
          </cell>
          <cell r="CY84"/>
          <cell r="CZ84"/>
          <cell r="DA84">
            <v>52</v>
          </cell>
          <cell r="DB84"/>
          <cell r="DC84">
            <v>2345000</v>
          </cell>
          <cell r="DD84">
            <v>1305000</v>
          </cell>
          <cell r="DE84">
            <v>431000</v>
          </cell>
          <cell r="DF84">
            <v>1736000</v>
          </cell>
          <cell r="DG84"/>
          <cell r="DH84"/>
          <cell r="DI84"/>
          <cell r="DJ84"/>
          <cell r="DK84"/>
          <cell r="DL84"/>
          <cell r="DM84" t="str">
            <v>Vinod Sathyaseelan</v>
          </cell>
          <cell r="DN84" t="str">
            <v>Bradshaw</v>
          </cell>
          <cell r="DO84"/>
          <cell r="DP84">
            <v>4</v>
          </cell>
          <cell r="DQ84">
            <v>1</v>
          </cell>
          <cell r="DR84"/>
        </row>
        <row r="85">
          <cell r="C85">
            <v>131</v>
          </cell>
          <cell r="D85">
            <v>57</v>
          </cell>
          <cell r="E85">
            <v>121</v>
          </cell>
          <cell r="F85">
            <v>57</v>
          </cell>
          <cell r="G85">
            <v>2024</v>
          </cell>
          <cell r="H85" t="str">
            <v>Yes</v>
          </cell>
          <cell r="I85"/>
          <cell r="J85" t="str">
            <v/>
          </cell>
          <cell r="K85" t="str">
            <v>Yes</v>
          </cell>
          <cell r="L85">
            <v>0</v>
          </cell>
          <cell r="M85" t="str">
            <v>Schultz</v>
          </cell>
          <cell r="N85" t="str">
            <v>Rehab collection, Ph 5</v>
          </cell>
          <cell r="O85">
            <v>280278</v>
          </cell>
          <cell r="P85" t="str">
            <v>280278-PS04</v>
          </cell>
          <cell r="Q85">
            <v>526</v>
          </cell>
          <cell r="R85"/>
          <cell r="S85" t="str">
            <v>Exempt</v>
          </cell>
          <cell r="T85">
            <v>0</v>
          </cell>
          <cell r="U85">
            <v>44491</v>
          </cell>
          <cell r="V85">
            <v>45380</v>
          </cell>
          <cell r="W85">
            <v>45454</v>
          </cell>
          <cell r="X85" t="str">
            <v>certified</v>
          </cell>
          <cell r="Y85">
            <v>802026</v>
          </cell>
          <cell r="Z85"/>
          <cell r="AA85">
            <v>160405.19999999995</v>
          </cell>
          <cell r="AB85" t="str">
            <v>24 carryover</v>
          </cell>
          <cell r="AC85"/>
          <cell r="AD85">
            <v>45023</v>
          </cell>
          <cell r="AE85">
            <v>794900</v>
          </cell>
          <cell r="AF85"/>
          <cell r="AG85">
            <v>153279.19999999995</v>
          </cell>
          <cell r="AH85" t="str">
            <v>Part B</v>
          </cell>
          <cell r="AI85">
            <v>45444</v>
          </cell>
          <cell r="AJ85">
            <v>45626</v>
          </cell>
          <cell r="AK85"/>
          <cell r="AL85">
            <v>802026</v>
          </cell>
          <cell r="AM85">
            <v>45397</v>
          </cell>
          <cell r="AN85">
            <v>45471</v>
          </cell>
          <cell r="AO85">
            <v>1</v>
          </cell>
          <cell r="AP85">
            <v>802026</v>
          </cell>
          <cell r="AQ85"/>
          <cell r="AR85"/>
          <cell r="AS85">
            <v>0</v>
          </cell>
          <cell r="AT85">
            <v>0</v>
          </cell>
          <cell r="AU85">
            <v>802026</v>
          </cell>
          <cell r="AV85">
            <v>802026</v>
          </cell>
          <cell r="AW85">
            <v>641620.80000000005</v>
          </cell>
          <cell r="AX85"/>
          <cell r="AY85">
            <v>160405.19999999995</v>
          </cell>
          <cell r="AZ85">
            <v>45551</v>
          </cell>
          <cell r="BA85">
            <v>45581</v>
          </cell>
          <cell r="BB85">
            <v>2025</v>
          </cell>
          <cell r="BC85" t="str">
            <v>CWRF/PF</v>
          </cell>
          <cell r="BD85"/>
          <cell r="BE85">
            <v>45471</v>
          </cell>
          <cell r="BF85" t="str">
            <v>FY24 Survey</v>
          </cell>
          <cell r="BG85">
            <v>641620.80000000005</v>
          </cell>
          <cell r="BH85"/>
          <cell r="BI85">
            <v>641620.80000000005</v>
          </cell>
          <cell r="BJ85"/>
          <cell r="BK85">
            <v>0</v>
          </cell>
          <cell r="BL85"/>
          <cell r="BM85"/>
          <cell r="BN85"/>
          <cell r="BO85"/>
          <cell r="BP85"/>
          <cell r="BQ85"/>
          <cell r="BR85"/>
          <cell r="BS85"/>
          <cell r="BT85"/>
          <cell r="BU85">
            <v>0</v>
          </cell>
          <cell r="BV85"/>
          <cell r="BW85">
            <v>0</v>
          </cell>
          <cell r="BX85">
            <v>0</v>
          </cell>
          <cell r="BY85"/>
          <cell r="BZ85"/>
          <cell r="CA85"/>
          <cell r="CB85">
            <v>0</v>
          </cell>
          <cell r="CC85"/>
          <cell r="CD85"/>
          <cell r="CE85"/>
          <cell r="CF85"/>
          <cell r="CG85"/>
          <cell r="CH85"/>
          <cell r="CI85"/>
          <cell r="CJ85"/>
          <cell r="CK85"/>
          <cell r="CL85"/>
          <cell r="CM85">
            <v>0</v>
          </cell>
          <cell r="CN85"/>
          <cell r="CO85"/>
          <cell r="CP85"/>
          <cell r="CQ85"/>
          <cell r="CR85"/>
          <cell r="CS85"/>
          <cell r="CT85"/>
          <cell r="CU85">
            <v>0</v>
          </cell>
          <cell r="CV85"/>
          <cell r="CW85"/>
          <cell r="CX85"/>
          <cell r="CY85"/>
          <cell r="CZ85"/>
          <cell r="DA85"/>
          <cell r="DB85"/>
          <cell r="DC85"/>
          <cell r="DD85"/>
          <cell r="DE85"/>
          <cell r="DF85">
            <v>0</v>
          </cell>
          <cell r="DG85"/>
          <cell r="DH85"/>
          <cell r="DI85"/>
          <cell r="DJ85"/>
          <cell r="DK85"/>
          <cell r="DL85"/>
          <cell r="DM85" t="str">
            <v>Brian Fitzpatrick</v>
          </cell>
          <cell r="DN85" t="str">
            <v>Schultz</v>
          </cell>
          <cell r="DO85"/>
          <cell r="DP85">
            <v>5</v>
          </cell>
          <cell r="DQ85">
            <v>2</v>
          </cell>
          <cell r="DR85"/>
        </row>
        <row r="86">
          <cell r="C86">
            <v>67</v>
          </cell>
          <cell r="D86">
            <v>66</v>
          </cell>
          <cell r="E86">
            <v>59</v>
          </cell>
          <cell r="F86">
            <v>66</v>
          </cell>
          <cell r="G86">
            <v>2024</v>
          </cell>
          <cell r="H86" t="str">
            <v>Yes</v>
          </cell>
          <cell r="I86" t="str">
            <v/>
          </cell>
          <cell r="J86" t="str">
            <v/>
          </cell>
          <cell r="K86" t="str">
            <v>Yes</v>
          </cell>
          <cell r="L86">
            <v>0</v>
          </cell>
          <cell r="M86" t="str">
            <v>Perez</v>
          </cell>
          <cell r="N86" t="str">
            <v>Rehab collection</v>
          </cell>
          <cell r="O86">
            <v>280838</v>
          </cell>
          <cell r="P86" t="str">
            <v>280838-PS01</v>
          </cell>
          <cell r="Q86">
            <v>1350</v>
          </cell>
          <cell r="R86"/>
          <cell r="S86" t="str">
            <v>Exempt</v>
          </cell>
          <cell r="T86">
            <v>44624</v>
          </cell>
          <cell r="U86">
            <v>44886</v>
          </cell>
          <cell r="V86">
            <v>45455</v>
          </cell>
          <cell r="W86">
            <v>45455</v>
          </cell>
          <cell r="X86" t="str">
            <v>certified</v>
          </cell>
          <cell r="Y86">
            <v>1702500</v>
          </cell>
          <cell r="Z86"/>
          <cell r="AA86">
            <v>1702500</v>
          </cell>
          <cell r="AB86" t="str">
            <v>24 carryover</v>
          </cell>
          <cell r="AC86"/>
          <cell r="AD86">
            <v>45079</v>
          </cell>
          <cell r="AE86">
            <v>1649000</v>
          </cell>
          <cell r="AF86"/>
          <cell r="AG86">
            <v>1649000</v>
          </cell>
          <cell r="AH86" t="str">
            <v>Part B</v>
          </cell>
          <cell r="AI86">
            <v>45474</v>
          </cell>
          <cell r="AJ86">
            <v>45839</v>
          </cell>
          <cell r="AK86"/>
          <cell r="AL86">
            <v>1702500</v>
          </cell>
          <cell r="AM86">
            <v>45450</v>
          </cell>
          <cell r="AN86">
            <v>45471</v>
          </cell>
          <cell r="AO86">
            <v>1</v>
          </cell>
          <cell r="AP86">
            <v>1702500</v>
          </cell>
          <cell r="AQ86">
            <v>2024</v>
          </cell>
          <cell r="AR86"/>
          <cell r="AS86">
            <v>0</v>
          </cell>
          <cell r="AT86">
            <v>0</v>
          </cell>
          <cell r="AU86">
            <v>1702500</v>
          </cell>
          <cell r="AV86">
            <v>1702500</v>
          </cell>
          <cell r="AW86"/>
          <cell r="AX86"/>
          <cell r="AY86">
            <v>1702500</v>
          </cell>
          <cell r="AZ86"/>
          <cell r="BA86"/>
          <cell r="BD86"/>
          <cell r="BF86">
            <v>0</v>
          </cell>
          <cell r="BG86">
            <v>0</v>
          </cell>
          <cell r="BH86"/>
          <cell r="BI86">
            <v>0</v>
          </cell>
          <cell r="BK86">
            <v>0</v>
          </cell>
          <cell r="BM86"/>
          <cell r="BS86" t="str">
            <v/>
          </cell>
          <cell r="BU86">
            <v>0</v>
          </cell>
          <cell r="BW86">
            <v>0</v>
          </cell>
          <cell r="BX86">
            <v>0</v>
          </cell>
          <cell r="BY86"/>
          <cell r="BZ86"/>
          <cell r="CA86"/>
          <cell r="CB86">
            <v>0</v>
          </cell>
          <cell r="CC86"/>
          <cell r="CF86"/>
          <cell r="CK86"/>
          <cell r="CL86"/>
          <cell r="CM86">
            <v>0</v>
          </cell>
          <cell r="CN86"/>
          <cell r="CU86">
            <v>0</v>
          </cell>
          <cell r="DC86"/>
          <cell r="DD86"/>
          <cell r="DE86"/>
          <cell r="DF86">
            <v>0</v>
          </cell>
          <cell r="DG86"/>
          <cell r="DH86"/>
          <cell r="DI86"/>
          <cell r="DJ86"/>
          <cell r="DK86"/>
          <cell r="DL86"/>
          <cell r="DM86" t="str">
            <v>Pam Rodewald</v>
          </cell>
          <cell r="DN86" t="str">
            <v>Perez</v>
          </cell>
          <cell r="DO86" t="str">
            <v>Lafontaine</v>
          </cell>
          <cell r="DP86" t="str">
            <v>3a</v>
          </cell>
          <cell r="DQ86">
            <v>8</v>
          </cell>
          <cell r="DR86"/>
        </row>
        <row r="87">
          <cell r="C87">
            <v>233</v>
          </cell>
          <cell r="D87">
            <v>46</v>
          </cell>
          <cell r="E87"/>
          <cell r="F87"/>
          <cell r="G87"/>
          <cell r="H87" t="str">
            <v/>
          </cell>
          <cell r="I87" t="str">
            <v/>
          </cell>
          <cell r="J87"/>
          <cell r="K87"/>
          <cell r="L87">
            <v>0</v>
          </cell>
          <cell r="M87" t="str">
            <v>Brooksbank</v>
          </cell>
          <cell r="N87" t="str">
            <v>Rehab collection, W Birch St.</v>
          </cell>
          <cell r="O87">
            <v>280976</v>
          </cell>
          <cell r="P87" t="str">
            <v>280976-PS01</v>
          </cell>
          <cell r="Q87">
            <v>193</v>
          </cell>
          <cell r="R87"/>
          <cell r="S87"/>
          <cell r="T87"/>
          <cell r="U87"/>
          <cell r="V87"/>
          <cell r="W87"/>
          <cell r="X87"/>
          <cell r="Y87"/>
          <cell r="Z87"/>
          <cell r="AA87">
            <v>0</v>
          </cell>
          <cell r="AB87"/>
          <cell r="AC87"/>
          <cell r="AD87"/>
          <cell r="AE87"/>
          <cell r="AF87"/>
          <cell r="AG87"/>
          <cell r="AH87"/>
          <cell r="AI87"/>
          <cell r="AJ87"/>
          <cell r="AK87"/>
          <cell r="AL87">
            <v>200000</v>
          </cell>
          <cell r="AM87"/>
          <cell r="AN87"/>
          <cell r="AO87"/>
          <cell r="AP87"/>
          <cell r="AQ87"/>
          <cell r="AR87"/>
          <cell r="AS87">
            <v>0</v>
          </cell>
          <cell r="AT87">
            <v>0</v>
          </cell>
          <cell r="AU87">
            <v>200000</v>
          </cell>
          <cell r="AV87">
            <v>0</v>
          </cell>
          <cell r="AW87"/>
          <cell r="AX87"/>
          <cell r="AY87">
            <v>0</v>
          </cell>
          <cell r="AZ87"/>
          <cell r="BA87"/>
          <cell r="BB87"/>
          <cell r="BC87"/>
          <cell r="BD87"/>
          <cell r="BE87"/>
          <cell r="BF87">
            <v>0</v>
          </cell>
          <cell r="BG87">
            <v>0</v>
          </cell>
          <cell r="BH87"/>
          <cell r="BI87">
            <v>0</v>
          </cell>
          <cell r="BJ87"/>
          <cell r="BK87">
            <v>0</v>
          </cell>
          <cell r="BL87"/>
          <cell r="BM87"/>
          <cell r="BN87"/>
          <cell r="BO87"/>
          <cell r="BP87"/>
          <cell r="BQ87"/>
          <cell r="BR87"/>
          <cell r="BS87"/>
          <cell r="BT87"/>
          <cell r="BU87">
            <v>0</v>
          </cell>
          <cell r="BV87"/>
          <cell r="BW87">
            <v>0</v>
          </cell>
          <cell r="BX87">
            <v>0</v>
          </cell>
          <cell r="BY87"/>
          <cell r="BZ87"/>
          <cell r="CA87"/>
          <cell r="CB87">
            <v>0</v>
          </cell>
          <cell r="CC87"/>
          <cell r="CD87"/>
          <cell r="CE87"/>
          <cell r="CF87"/>
          <cell r="CG87"/>
          <cell r="CH87"/>
          <cell r="CI87"/>
          <cell r="CJ87"/>
          <cell r="CK87"/>
          <cell r="CL87"/>
          <cell r="CM87">
            <v>0</v>
          </cell>
          <cell r="CN87"/>
          <cell r="CO87"/>
          <cell r="CP87"/>
          <cell r="CQ87"/>
          <cell r="CR87"/>
          <cell r="CS87"/>
          <cell r="CT87"/>
          <cell r="CU87">
            <v>0</v>
          </cell>
          <cell r="CV87"/>
          <cell r="CW87"/>
          <cell r="CX87"/>
          <cell r="CY87"/>
          <cell r="CZ87"/>
          <cell r="DA87"/>
          <cell r="DB87"/>
          <cell r="DC87"/>
          <cell r="DD87"/>
          <cell r="DE87"/>
          <cell r="DF87"/>
          <cell r="DG87"/>
          <cell r="DH87"/>
          <cell r="DI87"/>
          <cell r="DJ87"/>
          <cell r="DK87"/>
          <cell r="DL87"/>
          <cell r="DM87"/>
          <cell r="DN87" t="str">
            <v>Brooksbank</v>
          </cell>
          <cell r="DO87"/>
          <cell r="DP87">
            <v>9</v>
          </cell>
          <cell r="DQ87"/>
          <cell r="DR87"/>
        </row>
        <row r="88">
          <cell r="C88">
            <v>267</v>
          </cell>
          <cell r="D88">
            <v>40</v>
          </cell>
          <cell r="E88"/>
          <cell r="F88"/>
          <cell r="G88"/>
          <cell r="H88" t="str">
            <v/>
          </cell>
          <cell r="I88" t="str">
            <v>Yes</v>
          </cell>
          <cell r="J88"/>
          <cell r="K88"/>
          <cell r="L88">
            <v>0</v>
          </cell>
          <cell r="M88" t="str">
            <v>Barrett</v>
          </cell>
          <cell r="N88" t="str">
            <v>Rehab collection</v>
          </cell>
          <cell r="O88">
            <v>280978</v>
          </cell>
          <cell r="P88" t="str">
            <v>280978-PS01</v>
          </cell>
          <cell r="Q88">
            <v>1027</v>
          </cell>
          <cell r="R88"/>
          <cell r="S88"/>
          <cell r="T88">
            <v>45348</v>
          </cell>
          <cell r="U88">
            <v>45525</v>
          </cell>
          <cell r="V88"/>
          <cell r="W88"/>
          <cell r="X88">
            <v>45363</v>
          </cell>
          <cell r="Y88">
            <v>4461400</v>
          </cell>
          <cell r="Z88"/>
          <cell r="AA88">
            <v>4461400</v>
          </cell>
          <cell r="AB88" t="str">
            <v>Part B</v>
          </cell>
          <cell r="AC88"/>
          <cell r="AD88"/>
          <cell r="AE88"/>
          <cell r="AF88"/>
          <cell r="AG88"/>
          <cell r="AH88"/>
          <cell r="AI88">
            <v>46143</v>
          </cell>
          <cell r="AJ88">
            <v>46327</v>
          </cell>
          <cell r="AK88"/>
          <cell r="AL88">
            <v>4461400</v>
          </cell>
          <cell r="AM88"/>
          <cell r="AN88"/>
          <cell r="AO88"/>
          <cell r="AP88"/>
          <cell r="AQ88"/>
          <cell r="AR88"/>
          <cell r="AS88">
            <v>0</v>
          </cell>
          <cell r="AT88">
            <v>0</v>
          </cell>
          <cell r="AU88">
            <v>4461400</v>
          </cell>
          <cell r="AV88">
            <v>4461400</v>
          </cell>
          <cell r="AW88"/>
          <cell r="AX88"/>
          <cell r="AY88">
            <v>4461400</v>
          </cell>
          <cell r="AZ88"/>
          <cell r="BA88"/>
          <cell r="BB88"/>
          <cell r="BC88"/>
          <cell r="BD88"/>
          <cell r="BE88"/>
          <cell r="BF88">
            <v>0</v>
          </cell>
          <cell r="BG88">
            <v>0</v>
          </cell>
          <cell r="BH88"/>
          <cell r="BI88">
            <v>0</v>
          </cell>
          <cell r="BJ88"/>
          <cell r="BK88">
            <v>0</v>
          </cell>
          <cell r="BM88"/>
          <cell r="BO88"/>
          <cell r="BP88"/>
          <cell r="BQ88"/>
          <cell r="BR88"/>
          <cell r="BS88"/>
          <cell r="BT88"/>
          <cell r="BU88">
            <v>0</v>
          </cell>
          <cell r="BV88"/>
          <cell r="BW88">
            <v>0</v>
          </cell>
          <cell r="BX88">
            <v>0</v>
          </cell>
          <cell r="BY88"/>
          <cell r="BZ88"/>
          <cell r="CA88"/>
          <cell r="CB88">
            <v>0</v>
          </cell>
          <cell r="CC88"/>
          <cell r="CD88"/>
          <cell r="CE88"/>
          <cell r="CF88"/>
          <cell r="CG88"/>
          <cell r="CH88"/>
          <cell r="CI88"/>
          <cell r="CJ88"/>
          <cell r="CK88"/>
          <cell r="CL88"/>
          <cell r="CM88">
            <v>0</v>
          </cell>
          <cell r="CN88"/>
          <cell r="CO88"/>
          <cell r="CP88"/>
          <cell r="CQ88"/>
          <cell r="CR88"/>
          <cell r="CS88"/>
          <cell r="CT88"/>
          <cell r="CU88">
            <v>0</v>
          </cell>
          <cell r="CV88"/>
          <cell r="CW88"/>
          <cell r="CX88"/>
          <cell r="CY88"/>
          <cell r="CZ88"/>
          <cell r="DA88"/>
          <cell r="DB88"/>
          <cell r="DC88"/>
          <cell r="DD88"/>
          <cell r="DE88"/>
          <cell r="DF88"/>
          <cell r="DG88"/>
          <cell r="DH88"/>
          <cell r="DI88"/>
          <cell r="DJ88"/>
          <cell r="DK88"/>
          <cell r="DL88"/>
          <cell r="DM88"/>
          <cell r="DN88" t="str">
            <v>Barrett</v>
          </cell>
          <cell r="DO88"/>
          <cell r="DP88" t="str">
            <v>6E</v>
          </cell>
          <cell r="DQ88"/>
          <cell r="DR88"/>
        </row>
        <row r="89">
          <cell r="C89">
            <v>48</v>
          </cell>
          <cell r="D89">
            <v>68</v>
          </cell>
          <cell r="E89">
            <v>46</v>
          </cell>
          <cell r="F89">
            <v>68</v>
          </cell>
          <cell r="G89"/>
          <cell r="H89" t="str">
            <v/>
          </cell>
          <cell r="I89" t="str">
            <v/>
          </cell>
          <cell r="J89" t="str">
            <v/>
          </cell>
          <cell r="K89" t="str">
            <v/>
          </cell>
          <cell r="L89">
            <v>0</v>
          </cell>
          <cell r="M89" t="str">
            <v>Berrens</v>
          </cell>
          <cell r="N89" t="str">
            <v>Rehab collection, ph 2</v>
          </cell>
          <cell r="O89">
            <v>280735</v>
          </cell>
          <cell r="P89" t="str">
            <v>280735-PS02</v>
          </cell>
          <cell r="Q89">
            <v>1189</v>
          </cell>
          <cell r="R89"/>
          <cell r="S89"/>
          <cell r="T89">
            <v>0</v>
          </cell>
          <cell r="U89">
            <v>0</v>
          </cell>
          <cell r="V89">
            <v>0</v>
          </cell>
          <cell r="W89">
            <v>0</v>
          </cell>
          <cell r="X89"/>
          <cell r="Y89"/>
          <cell r="Z89"/>
          <cell r="AA89">
            <v>0</v>
          </cell>
          <cell r="AB89"/>
          <cell r="AC89"/>
          <cell r="AD89"/>
          <cell r="AE89"/>
          <cell r="AF89"/>
          <cell r="AG89">
            <v>0</v>
          </cell>
          <cell r="AH89"/>
          <cell r="AI89">
            <v>45047</v>
          </cell>
          <cell r="AJ89"/>
          <cell r="AK89"/>
          <cell r="AL89">
            <v>10200000</v>
          </cell>
          <cell r="AM89"/>
          <cell r="AN89"/>
          <cell r="AO89"/>
          <cell r="AP89"/>
          <cell r="AQ89"/>
          <cell r="AR89"/>
          <cell r="AS89">
            <v>0</v>
          </cell>
          <cell r="AT89">
            <v>0</v>
          </cell>
          <cell r="AU89">
            <v>10200000</v>
          </cell>
          <cell r="AV89">
            <v>0</v>
          </cell>
          <cell r="AW89"/>
          <cell r="AX89"/>
          <cell r="AY89">
            <v>0</v>
          </cell>
          <cell r="AZ89"/>
          <cell r="BA89"/>
          <cell r="BB89"/>
          <cell r="BC89"/>
          <cell r="BD89"/>
          <cell r="BE89"/>
          <cell r="BF89" t="str">
            <v>WIF</v>
          </cell>
          <cell r="BG89">
            <v>0</v>
          </cell>
          <cell r="BH89"/>
          <cell r="BI89">
            <v>491829.59409751149</v>
          </cell>
          <cell r="BJ89"/>
          <cell r="BK89">
            <v>0</v>
          </cell>
          <cell r="BL89"/>
          <cell r="BM89"/>
          <cell r="BN89"/>
          <cell r="BO89"/>
          <cell r="BP89"/>
          <cell r="BQ89"/>
          <cell r="BR89"/>
          <cell r="BS89"/>
          <cell r="BT89"/>
          <cell r="BU89">
            <v>0</v>
          </cell>
          <cell r="BV89"/>
          <cell r="BW89">
            <v>0</v>
          </cell>
          <cell r="BX89">
            <v>0</v>
          </cell>
          <cell r="BY89"/>
          <cell r="BZ89"/>
          <cell r="CA89"/>
          <cell r="CB89">
            <v>0</v>
          </cell>
          <cell r="CC89"/>
          <cell r="CD89"/>
          <cell r="CE89"/>
          <cell r="CF89"/>
          <cell r="CG89"/>
          <cell r="CH89"/>
          <cell r="CI89"/>
          <cell r="CJ89"/>
          <cell r="CK89"/>
          <cell r="CL89"/>
          <cell r="CM89">
            <v>0</v>
          </cell>
          <cell r="CN89"/>
          <cell r="CO89"/>
          <cell r="CP89"/>
          <cell r="CQ89"/>
          <cell r="CR89"/>
          <cell r="CS89"/>
          <cell r="CT89"/>
          <cell r="CU89">
            <v>0</v>
          </cell>
          <cell r="CV89"/>
          <cell r="CW89"/>
          <cell r="CX89"/>
          <cell r="CY89"/>
          <cell r="CZ89"/>
          <cell r="DA89"/>
          <cell r="DB89"/>
          <cell r="DC89"/>
          <cell r="DD89"/>
          <cell r="DE89"/>
          <cell r="DF89"/>
          <cell r="DG89"/>
          <cell r="DH89"/>
          <cell r="DI89"/>
          <cell r="DJ89"/>
          <cell r="DK89"/>
          <cell r="DL89"/>
          <cell r="DM89"/>
          <cell r="DN89" t="str">
            <v>Berrens</v>
          </cell>
          <cell r="DO89" t="str">
            <v>Gallentine</v>
          </cell>
          <cell r="DP89">
            <v>8</v>
          </cell>
          <cell r="DQ89">
            <v>5</v>
          </cell>
          <cell r="DR89"/>
        </row>
        <row r="90">
          <cell r="C90">
            <v>123</v>
          </cell>
          <cell r="D90">
            <v>58</v>
          </cell>
          <cell r="E90">
            <v>115</v>
          </cell>
          <cell r="F90">
            <v>58</v>
          </cell>
          <cell r="G90"/>
          <cell r="H90" t="str">
            <v/>
          </cell>
          <cell r="I90" t="str">
            <v>Yes</v>
          </cell>
          <cell r="J90"/>
          <cell r="L90">
            <v>0</v>
          </cell>
          <cell r="M90" t="str">
            <v>Bradshaw</v>
          </cell>
          <cell r="N90" t="str">
            <v>Rehab collection and treatment</v>
          </cell>
          <cell r="O90">
            <v>280549</v>
          </cell>
          <cell r="P90" t="str">
            <v>280549-PS01</v>
          </cell>
          <cell r="Q90">
            <v>1156</v>
          </cell>
          <cell r="R90">
            <v>0</v>
          </cell>
          <cell r="S90" t="str">
            <v>could apply</v>
          </cell>
          <cell r="T90">
            <v>42797</v>
          </cell>
          <cell r="U90">
            <v>42947</v>
          </cell>
          <cell r="V90">
            <v>0</v>
          </cell>
          <cell r="W90">
            <v>0</v>
          </cell>
          <cell r="X90">
            <v>45446</v>
          </cell>
          <cell r="Y90">
            <v>3000000</v>
          </cell>
          <cell r="Z90"/>
          <cell r="AA90">
            <v>3000000</v>
          </cell>
          <cell r="AB90" t="str">
            <v>Part B</v>
          </cell>
          <cell r="AC90"/>
          <cell r="AD90">
            <v>45076</v>
          </cell>
          <cell r="AE90">
            <v>3000000</v>
          </cell>
          <cell r="AF90"/>
          <cell r="AG90">
            <v>3000000</v>
          </cell>
          <cell r="AH90" t="str">
            <v>Part B</v>
          </cell>
          <cell r="AI90">
            <v>45809</v>
          </cell>
          <cell r="AJ90">
            <v>46174</v>
          </cell>
          <cell r="AK90" t="str">
            <v>Combined with DW</v>
          </cell>
          <cell r="AL90">
            <v>3000000</v>
          </cell>
          <cell r="AO90"/>
          <cell r="AP90"/>
          <cell r="AQ90"/>
          <cell r="AR90"/>
          <cell r="AS90">
            <v>0</v>
          </cell>
          <cell r="AT90">
            <v>0</v>
          </cell>
          <cell r="AU90">
            <v>3000000</v>
          </cell>
          <cell r="AV90">
            <v>3000000</v>
          </cell>
          <cell r="AW90"/>
          <cell r="AX90"/>
          <cell r="AY90">
            <v>3000000</v>
          </cell>
          <cell r="AZ90"/>
          <cell r="BA90"/>
          <cell r="BD90"/>
          <cell r="BF90" t="str">
            <v>2024 WIF</v>
          </cell>
          <cell r="BG90">
            <v>0</v>
          </cell>
          <cell r="BH90"/>
          <cell r="BI90">
            <v>0</v>
          </cell>
          <cell r="BK90">
            <v>0</v>
          </cell>
          <cell r="BM90"/>
          <cell r="BS90" t="str">
            <v/>
          </cell>
          <cell r="BU90">
            <v>0</v>
          </cell>
          <cell r="BW90">
            <v>0</v>
          </cell>
          <cell r="BX90">
            <v>0</v>
          </cell>
          <cell r="BY90"/>
          <cell r="BZ90"/>
          <cell r="CA90"/>
          <cell r="CB90">
            <v>0</v>
          </cell>
          <cell r="CC90"/>
          <cell r="CF90"/>
          <cell r="CK90"/>
          <cell r="CL90"/>
          <cell r="CM90">
            <v>0</v>
          </cell>
          <cell r="CN90"/>
          <cell r="CU90">
            <v>0</v>
          </cell>
          <cell r="DC90"/>
          <cell r="DD90"/>
          <cell r="DE90"/>
          <cell r="DF90">
            <v>0</v>
          </cell>
          <cell r="DG90"/>
          <cell r="DH90"/>
          <cell r="DI90"/>
          <cell r="DJ90"/>
          <cell r="DK90"/>
          <cell r="DL90"/>
          <cell r="DM90" t="str">
            <v>Vinod Sathyaseelan</v>
          </cell>
          <cell r="DN90" t="str">
            <v>Bradshaw</v>
          </cell>
          <cell r="DO90" t="str">
            <v>Lafontaine</v>
          </cell>
          <cell r="DP90">
            <v>4</v>
          </cell>
          <cell r="DQ90">
            <v>1</v>
          </cell>
          <cell r="DR90"/>
        </row>
        <row r="91">
          <cell r="C91">
            <v>122</v>
          </cell>
          <cell r="D91">
            <v>58</v>
          </cell>
          <cell r="E91"/>
          <cell r="F91"/>
          <cell r="G91"/>
          <cell r="H91" t="str">
            <v/>
          </cell>
          <cell r="I91" t="str">
            <v>Yes</v>
          </cell>
          <cell r="J91"/>
          <cell r="K91"/>
          <cell r="L91">
            <v>0</v>
          </cell>
          <cell r="M91" t="str">
            <v>Bradshaw</v>
          </cell>
          <cell r="N91" t="str">
            <v>Rehab collection, 3rd Street SE</v>
          </cell>
          <cell r="O91">
            <v>280979</v>
          </cell>
          <cell r="P91" t="str">
            <v>280979-PS01</v>
          </cell>
          <cell r="Q91">
            <v>1280</v>
          </cell>
          <cell r="R91"/>
          <cell r="S91"/>
          <cell r="T91">
            <v>45352</v>
          </cell>
          <cell r="U91">
            <v>45558</v>
          </cell>
          <cell r="V91"/>
          <cell r="W91"/>
          <cell r="X91">
            <v>45446</v>
          </cell>
          <cell r="Y91">
            <v>1244000</v>
          </cell>
          <cell r="Z91"/>
          <cell r="AA91">
            <v>1244000</v>
          </cell>
          <cell r="AB91" t="str">
            <v>Part B</v>
          </cell>
          <cell r="AC91"/>
          <cell r="AD91"/>
          <cell r="AE91"/>
          <cell r="AF91"/>
          <cell r="AG91"/>
          <cell r="AH91"/>
          <cell r="AI91">
            <v>45778</v>
          </cell>
          <cell r="AJ91">
            <v>46174</v>
          </cell>
          <cell r="AK91"/>
          <cell r="AL91">
            <v>1244000</v>
          </cell>
          <cell r="AM91"/>
          <cell r="AN91"/>
          <cell r="AO91"/>
          <cell r="AP91"/>
          <cell r="AQ91"/>
          <cell r="AR91"/>
          <cell r="AS91">
            <v>0</v>
          </cell>
          <cell r="AT91">
            <v>0</v>
          </cell>
          <cell r="AU91">
            <v>1244000</v>
          </cell>
          <cell r="AV91">
            <v>1244000</v>
          </cell>
          <cell r="AW91"/>
          <cell r="AX91"/>
          <cell r="AY91">
            <v>1244000</v>
          </cell>
          <cell r="AZ91"/>
          <cell r="BA91"/>
          <cell r="BB91"/>
          <cell r="BC91"/>
          <cell r="BD91"/>
          <cell r="BE91"/>
          <cell r="BF91">
            <v>0</v>
          </cell>
          <cell r="BG91">
            <v>0</v>
          </cell>
          <cell r="BH91"/>
          <cell r="BI91">
            <v>0</v>
          </cell>
          <cell r="BJ91"/>
          <cell r="BK91">
            <v>0</v>
          </cell>
          <cell r="BM91"/>
          <cell r="BO91"/>
          <cell r="BP91"/>
          <cell r="BQ91"/>
          <cell r="BR91"/>
          <cell r="BS91"/>
          <cell r="BT91"/>
          <cell r="BU91">
            <v>0</v>
          </cell>
          <cell r="BV91"/>
          <cell r="BW91">
            <v>0</v>
          </cell>
          <cell r="BX91">
            <v>0</v>
          </cell>
          <cell r="BY91"/>
          <cell r="BZ91"/>
          <cell r="CA91"/>
          <cell r="CB91">
            <v>0</v>
          </cell>
          <cell r="CC91"/>
          <cell r="CD91"/>
          <cell r="CE91"/>
          <cell r="CF91"/>
          <cell r="CG91"/>
          <cell r="CH91"/>
          <cell r="CI91"/>
          <cell r="CJ91"/>
          <cell r="CK91"/>
          <cell r="CL91"/>
          <cell r="CM91">
            <v>0</v>
          </cell>
          <cell r="CN91"/>
          <cell r="CO91"/>
          <cell r="CP91"/>
          <cell r="CQ91"/>
          <cell r="CR91"/>
          <cell r="CS91"/>
          <cell r="CT91"/>
          <cell r="CU91">
            <v>0</v>
          </cell>
          <cell r="CV91"/>
          <cell r="CW91"/>
          <cell r="CX91"/>
          <cell r="CY91"/>
          <cell r="CZ91"/>
          <cell r="DA91"/>
          <cell r="DB91"/>
          <cell r="DC91"/>
          <cell r="DD91"/>
          <cell r="DE91"/>
          <cell r="DF91"/>
          <cell r="DG91"/>
          <cell r="DH91"/>
          <cell r="DI91"/>
          <cell r="DJ91"/>
          <cell r="DK91"/>
          <cell r="DL91"/>
          <cell r="DM91"/>
          <cell r="DN91" t="str">
            <v>Bradshaw</v>
          </cell>
          <cell r="DO91"/>
          <cell r="DP91">
            <v>4</v>
          </cell>
          <cell r="DQ91"/>
          <cell r="DR91"/>
        </row>
        <row r="92">
          <cell r="C92">
            <v>84</v>
          </cell>
          <cell r="D92">
            <v>63</v>
          </cell>
          <cell r="E92">
            <v>81</v>
          </cell>
          <cell r="F92">
            <v>63</v>
          </cell>
          <cell r="G92"/>
          <cell r="H92" t="str">
            <v/>
          </cell>
          <cell r="I92" t="str">
            <v/>
          </cell>
          <cell r="J92" t="str">
            <v/>
          </cell>
          <cell r="K92" t="str">
            <v/>
          </cell>
          <cell r="L92">
            <v>0</v>
          </cell>
          <cell r="M92" t="str">
            <v>Brooksbank</v>
          </cell>
          <cell r="N92" t="str">
            <v>Rehab collection</v>
          </cell>
          <cell r="O92">
            <v>280907</v>
          </cell>
          <cell r="P92" t="str">
            <v>280907-PS01</v>
          </cell>
          <cell r="Q92">
            <v>549</v>
          </cell>
          <cell r="R92"/>
          <cell r="S92"/>
          <cell r="T92">
            <v>44986</v>
          </cell>
          <cell r="U92">
            <v>0</v>
          </cell>
          <cell r="V92">
            <v>0</v>
          </cell>
          <cell r="W92">
            <v>0</v>
          </cell>
          <cell r="X92"/>
          <cell r="Y92"/>
          <cell r="Z92"/>
          <cell r="AA92">
            <v>0</v>
          </cell>
          <cell r="AB92"/>
          <cell r="AC92"/>
          <cell r="AD92"/>
          <cell r="AE92"/>
          <cell r="AF92"/>
          <cell r="AG92">
            <v>0</v>
          </cell>
          <cell r="AH92"/>
          <cell r="AI92"/>
          <cell r="AJ92"/>
          <cell r="AK92"/>
          <cell r="AL92">
            <v>1690000</v>
          </cell>
          <cell r="AM92"/>
          <cell r="AN92"/>
          <cell r="AO92"/>
          <cell r="AP92"/>
          <cell r="AQ92"/>
          <cell r="AR92"/>
          <cell r="AS92">
            <v>0</v>
          </cell>
          <cell r="AT92">
            <v>0</v>
          </cell>
          <cell r="AU92">
            <v>1690000</v>
          </cell>
          <cell r="AV92">
            <v>0</v>
          </cell>
          <cell r="AW92"/>
          <cell r="AX92"/>
          <cell r="AY92">
            <v>0</v>
          </cell>
          <cell r="BF92">
            <v>0</v>
          </cell>
          <cell r="BG92">
            <v>0</v>
          </cell>
          <cell r="BH92"/>
          <cell r="BI92">
            <v>0</v>
          </cell>
          <cell r="BK92">
            <v>0</v>
          </cell>
          <cell r="BM92"/>
          <cell r="BO92"/>
          <cell r="BP92"/>
          <cell r="BQ92"/>
          <cell r="BR92"/>
          <cell r="BS92"/>
          <cell r="BT92"/>
          <cell r="BU92">
            <v>0</v>
          </cell>
          <cell r="BW92">
            <v>0</v>
          </cell>
          <cell r="BX92">
            <v>0</v>
          </cell>
          <cell r="BY92"/>
          <cell r="BZ92"/>
          <cell r="CA92"/>
          <cell r="CB92">
            <v>0</v>
          </cell>
          <cell r="CC92"/>
          <cell r="CF92"/>
          <cell r="CK92"/>
          <cell r="CL92"/>
          <cell r="CM92">
            <v>0</v>
          </cell>
          <cell r="CN92"/>
          <cell r="CU92">
            <v>0</v>
          </cell>
          <cell r="CV92"/>
          <cell r="CW92"/>
          <cell r="CX92"/>
          <cell r="CY92"/>
          <cell r="CZ92"/>
          <cell r="DA92"/>
          <cell r="DB92"/>
          <cell r="DC92"/>
          <cell r="DD92"/>
          <cell r="DE92"/>
          <cell r="DF92"/>
          <cell r="DG92"/>
          <cell r="DH92"/>
          <cell r="DI92"/>
          <cell r="DJ92"/>
          <cell r="DK92"/>
          <cell r="DL92"/>
          <cell r="DM92" t="str">
            <v>Pam Rodewald</v>
          </cell>
          <cell r="DN92" t="str">
            <v>Brooksbank</v>
          </cell>
          <cell r="DO92"/>
          <cell r="DP92">
            <v>9</v>
          </cell>
          <cell r="DQ92">
            <v>6</v>
          </cell>
          <cell r="DR92"/>
        </row>
        <row r="93">
          <cell r="C93">
            <v>278</v>
          </cell>
          <cell r="D93">
            <v>38</v>
          </cell>
          <cell r="E93"/>
          <cell r="F93"/>
          <cell r="G93"/>
          <cell r="H93" t="str">
            <v/>
          </cell>
          <cell r="I93" t="str">
            <v/>
          </cell>
          <cell r="J93"/>
          <cell r="K93"/>
          <cell r="L93">
            <v>0</v>
          </cell>
          <cell r="M93" t="str">
            <v>Bradshaw</v>
          </cell>
          <cell r="N93" t="str">
            <v>Rehab collection</v>
          </cell>
          <cell r="O93">
            <v>281005</v>
          </cell>
          <cell r="P93" t="str">
            <v>281005-PS01</v>
          </cell>
          <cell r="Q93">
            <v>3400</v>
          </cell>
          <cell r="R93"/>
          <cell r="S93"/>
          <cell r="T93"/>
          <cell r="U93"/>
          <cell r="V93"/>
          <cell r="W93"/>
          <cell r="X93"/>
          <cell r="Y93"/>
          <cell r="Z93"/>
          <cell r="AA93">
            <v>0</v>
          </cell>
          <cell r="AB93"/>
          <cell r="AC93"/>
          <cell r="AD93"/>
          <cell r="AE93"/>
          <cell r="AF93"/>
          <cell r="AG93"/>
          <cell r="AH93"/>
          <cell r="AI93"/>
          <cell r="AJ93"/>
          <cell r="AK93"/>
          <cell r="AL93">
            <v>1058000</v>
          </cell>
          <cell r="AM93"/>
          <cell r="AN93"/>
          <cell r="AO93"/>
          <cell r="AP93"/>
          <cell r="AQ93"/>
          <cell r="AR93"/>
          <cell r="AS93">
            <v>0</v>
          </cell>
          <cell r="AT93">
            <v>0</v>
          </cell>
          <cell r="AU93">
            <v>1058000</v>
          </cell>
          <cell r="AV93">
            <v>0</v>
          </cell>
          <cell r="AW93"/>
          <cell r="AX93"/>
          <cell r="AY93">
            <v>0</v>
          </cell>
          <cell r="AZ93"/>
          <cell r="BA93"/>
          <cell r="BB93"/>
          <cell r="BC93"/>
          <cell r="BD93"/>
          <cell r="BE93"/>
          <cell r="BF93">
            <v>0</v>
          </cell>
          <cell r="BG93">
            <v>0</v>
          </cell>
          <cell r="BH93"/>
          <cell r="BI93">
            <v>0</v>
          </cell>
          <cell r="BJ93"/>
          <cell r="BK93">
            <v>0</v>
          </cell>
          <cell r="BL93"/>
          <cell r="BM93"/>
          <cell r="BN93"/>
          <cell r="BO93"/>
          <cell r="BP93"/>
          <cell r="BQ93"/>
          <cell r="BR93"/>
          <cell r="BS93"/>
          <cell r="BT93"/>
          <cell r="BU93">
            <v>0</v>
          </cell>
          <cell r="BV93"/>
          <cell r="BW93">
            <v>0</v>
          </cell>
          <cell r="BX93">
            <v>0</v>
          </cell>
          <cell r="BY93"/>
          <cell r="BZ93"/>
          <cell r="CA93"/>
          <cell r="CB93">
            <v>0</v>
          </cell>
          <cell r="CC93"/>
          <cell r="CD93"/>
          <cell r="CE93"/>
          <cell r="CF93"/>
          <cell r="CG93"/>
          <cell r="CH93"/>
          <cell r="CI93"/>
          <cell r="CJ93"/>
          <cell r="CK93"/>
          <cell r="CL93"/>
          <cell r="CM93">
            <v>0</v>
          </cell>
          <cell r="CN93"/>
          <cell r="CO93"/>
          <cell r="CP93"/>
          <cell r="CQ93"/>
          <cell r="CR93"/>
          <cell r="CS93"/>
          <cell r="CT93"/>
          <cell r="CU93">
            <v>0</v>
          </cell>
          <cell r="CV93"/>
          <cell r="CW93"/>
          <cell r="CX93"/>
          <cell r="CY93"/>
          <cell r="CZ93"/>
          <cell r="DA93"/>
          <cell r="DB93"/>
          <cell r="DC93"/>
          <cell r="DD93"/>
          <cell r="DE93"/>
          <cell r="DF93"/>
          <cell r="DG93"/>
          <cell r="DH93"/>
          <cell r="DI93"/>
          <cell r="DJ93"/>
          <cell r="DK93"/>
          <cell r="DL93"/>
          <cell r="DM93"/>
          <cell r="DN93" t="str">
            <v>Bradshaw</v>
          </cell>
          <cell r="DO93"/>
          <cell r="DP93" t="str">
            <v>3c</v>
          </cell>
          <cell r="DQ93"/>
          <cell r="DR93"/>
        </row>
        <row r="94">
          <cell r="C94">
            <v>193</v>
          </cell>
          <cell r="D94">
            <v>49</v>
          </cell>
          <cell r="E94">
            <v>181</v>
          </cell>
          <cell r="F94">
            <v>49</v>
          </cell>
          <cell r="G94" t="str">
            <v/>
          </cell>
          <cell r="H94" t="str">
            <v/>
          </cell>
          <cell r="I94" t="str">
            <v/>
          </cell>
          <cell r="J94" t="str">
            <v/>
          </cell>
          <cell r="K94" t="str">
            <v/>
          </cell>
          <cell r="L94">
            <v>0</v>
          </cell>
          <cell r="M94" t="str">
            <v>Brooksbank</v>
          </cell>
          <cell r="N94" t="str">
            <v>Infiltration basin</v>
          </cell>
          <cell r="O94">
            <v>280508</v>
          </cell>
          <cell r="P94" t="str">
            <v>280508-PS01</v>
          </cell>
          <cell r="Q94">
            <v>679</v>
          </cell>
          <cell r="R94">
            <v>0</v>
          </cell>
          <cell r="S94"/>
          <cell r="T94">
            <v>0</v>
          </cell>
          <cell r="U94">
            <v>0</v>
          </cell>
          <cell r="V94">
            <v>0</v>
          </cell>
          <cell r="W94">
            <v>0</v>
          </cell>
          <cell r="X94"/>
          <cell r="Y94"/>
          <cell r="Z94"/>
          <cell r="AA94">
            <v>0</v>
          </cell>
          <cell r="AB94"/>
          <cell r="AC94"/>
          <cell r="AD94"/>
          <cell r="AE94"/>
          <cell r="AF94"/>
          <cell r="AG94">
            <v>0</v>
          </cell>
          <cell r="AH94"/>
          <cell r="AI94"/>
          <cell r="AJ94"/>
          <cell r="AK94"/>
          <cell r="AL94">
            <v>2320000</v>
          </cell>
          <cell r="AM94"/>
          <cell r="AN94"/>
          <cell r="AO94"/>
          <cell r="AP94"/>
          <cell r="AQ94"/>
          <cell r="AR94"/>
          <cell r="AS94">
            <v>0</v>
          </cell>
          <cell r="AT94">
            <v>0</v>
          </cell>
          <cell r="AU94">
            <v>2320000</v>
          </cell>
          <cell r="AV94">
            <v>0</v>
          </cell>
          <cell r="AW94"/>
          <cell r="AX94"/>
          <cell r="AY94">
            <v>0</v>
          </cell>
          <cell r="AZ94"/>
          <cell r="BA94"/>
          <cell r="BB94"/>
          <cell r="BC94"/>
          <cell r="BD94"/>
          <cell r="BE94"/>
          <cell r="BF94">
            <v>0</v>
          </cell>
          <cell r="BG94"/>
          <cell r="BH94"/>
          <cell r="BI94"/>
          <cell r="BJ94"/>
          <cell r="BK94"/>
          <cell r="BL94"/>
          <cell r="BM94"/>
          <cell r="BN94"/>
          <cell r="BO94"/>
          <cell r="BP94"/>
          <cell r="BQ94"/>
          <cell r="BR94"/>
          <cell r="BS94" t="str">
            <v/>
          </cell>
          <cell r="BT94"/>
          <cell r="BU94">
            <v>0</v>
          </cell>
          <cell r="BV94"/>
          <cell r="BW94">
            <v>0</v>
          </cell>
          <cell r="BX94">
            <v>0</v>
          </cell>
          <cell r="BY94"/>
          <cell r="BZ94"/>
          <cell r="CA94"/>
          <cell r="CB94">
            <v>0</v>
          </cell>
          <cell r="CC94"/>
          <cell r="CD94"/>
          <cell r="CE94"/>
          <cell r="CF94"/>
          <cell r="CG94"/>
          <cell r="CH94"/>
          <cell r="CI94"/>
          <cell r="CJ94"/>
          <cell r="CK94"/>
          <cell r="CL94"/>
          <cell r="CM94">
            <v>0</v>
          </cell>
          <cell r="CN94"/>
          <cell r="CO94"/>
          <cell r="CP94"/>
          <cell r="CQ94"/>
          <cell r="CR94"/>
          <cell r="CS94"/>
          <cell r="CT94"/>
          <cell r="CU94">
            <v>0</v>
          </cell>
          <cell r="CV94"/>
          <cell r="CW94"/>
          <cell r="CX94"/>
          <cell r="CY94"/>
          <cell r="CZ94"/>
          <cell r="DA94"/>
          <cell r="DB94"/>
          <cell r="DC94"/>
          <cell r="DD94"/>
          <cell r="DE94"/>
          <cell r="DF94"/>
          <cell r="DG94"/>
          <cell r="DH94"/>
          <cell r="DI94"/>
          <cell r="DJ94"/>
          <cell r="DK94"/>
          <cell r="DL94"/>
          <cell r="DM94" t="str">
            <v>Pam Rodewald</v>
          </cell>
          <cell r="DN94" t="str">
            <v>Brooksbank</v>
          </cell>
          <cell r="DO94" t="str">
            <v>Gallentine</v>
          </cell>
          <cell r="DP94">
            <v>9</v>
          </cell>
          <cell r="DQ94">
            <v>6</v>
          </cell>
          <cell r="DR94"/>
        </row>
        <row r="95">
          <cell r="C95">
            <v>24</v>
          </cell>
          <cell r="D95">
            <v>76</v>
          </cell>
          <cell r="E95">
            <v>22</v>
          </cell>
          <cell r="F95">
            <v>76</v>
          </cell>
          <cell r="G95"/>
          <cell r="H95" t="str">
            <v/>
          </cell>
          <cell r="I95" t="str">
            <v/>
          </cell>
          <cell r="J95" t="str">
            <v/>
          </cell>
          <cell r="K95" t="str">
            <v/>
          </cell>
          <cell r="L95" t="str">
            <v>Referred to RD</v>
          </cell>
          <cell r="M95" t="str">
            <v>Brooksbank</v>
          </cell>
          <cell r="N95" t="str">
            <v xml:space="preserve">Adv trmt - phos, new WWTP </v>
          </cell>
          <cell r="O95">
            <v>280845</v>
          </cell>
          <cell r="P95" t="str">
            <v>280845-PS01</v>
          </cell>
          <cell r="Q95">
            <v>379</v>
          </cell>
          <cell r="R95"/>
          <cell r="S95" t="str">
            <v>could apply</v>
          </cell>
          <cell r="T95">
            <v>44624</v>
          </cell>
          <cell r="U95">
            <v>0</v>
          </cell>
          <cell r="V95">
            <v>0</v>
          </cell>
          <cell r="W95">
            <v>0</v>
          </cell>
          <cell r="X95"/>
          <cell r="Y95"/>
          <cell r="Z95"/>
          <cell r="AA95" t="e">
            <v>#VALUE!</v>
          </cell>
          <cell r="AB95"/>
          <cell r="AD95"/>
          <cell r="AE95"/>
          <cell r="AF95"/>
          <cell r="AG95" t="e">
            <v>#VALUE!</v>
          </cell>
          <cell r="AH95"/>
          <cell r="AI95">
            <v>45383</v>
          </cell>
          <cell r="AJ95">
            <v>45930</v>
          </cell>
          <cell r="AK95" t="str">
            <v>Best with RD, I think</v>
          </cell>
          <cell r="AL95">
            <v>8100000</v>
          </cell>
          <cell r="AO95"/>
          <cell r="AP95"/>
          <cell r="AQ95"/>
          <cell r="AR95"/>
          <cell r="AS95">
            <v>0</v>
          </cell>
          <cell r="AT95">
            <v>0</v>
          </cell>
          <cell r="AU95">
            <v>8100000</v>
          </cell>
          <cell r="AV95">
            <v>0</v>
          </cell>
          <cell r="AW95"/>
          <cell r="AX95"/>
          <cell r="AY95">
            <v>0</v>
          </cell>
          <cell r="AZ95"/>
          <cell r="BA95"/>
          <cell r="BD95"/>
          <cell r="BF95">
            <v>0</v>
          </cell>
          <cell r="BG95">
            <v>0</v>
          </cell>
          <cell r="BH95"/>
          <cell r="BI95">
            <v>0</v>
          </cell>
          <cell r="BK95">
            <v>0</v>
          </cell>
          <cell r="BL95">
            <v>44753</v>
          </cell>
          <cell r="BM95">
            <v>8265916</v>
          </cell>
          <cell r="BN95">
            <v>0.83499999999999996</v>
          </cell>
          <cell r="BO95" t="str">
            <v>not eligible</v>
          </cell>
          <cell r="BP95"/>
          <cell r="BQ95" t="str">
            <v>Not eligible per PCA</v>
          </cell>
          <cell r="BR95"/>
          <cell r="BS95" t="str">
            <v/>
          </cell>
          <cell r="BU95">
            <v>8100000</v>
          </cell>
          <cell r="BW95" t="str">
            <v>not eligible</v>
          </cell>
          <cell r="BX95" t="str">
            <v>not eligible</v>
          </cell>
          <cell r="BY95"/>
          <cell r="BZ95"/>
          <cell r="CA95"/>
          <cell r="CB95" t="e">
            <v>#VALUE!</v>
          </cell>
          <cell r="CC95"/>
          <cell r="CF95"/>
          <cell r="CK95"/>
          <cell r="CL95"/>
          <cell r="CM95">
            <v>0</v>
          </cell>
          <cell r="CN95"/>
          <cell r="CU95">
            <v>0</v>
          </cell>
          <cell r="CV95" t="str">
            <v>Referred to RD</v>
          </cell>
          <cell r="DC95"/>
          <cell r="DD95"/>
          <cell r="DE95"/>
          <cell r="DF95">
            <v>0</v>
          </cell>
          <cell r="DG95"/>
          <cell r="DH95"/>
          <cell r="DI95"/>
          <cell r="DJ95"/>
          <cell r="DK95"/>
          <cell r="DL95"/>
          <cell r="DM95" t="str">
            <v>Corey Hower</v>
          </cell>
          <cell r="DN95" t="str">
            <v>Brooksbank</v>
          </cell>
          <cell r="DO95" t="str">
            <v>Gallentine</v>
          </cell>
          <cell r="DP95">
            <v>10</v>
          </cell>
          <cell r="DQ95">
            <v>7</v>
          </cell>
          <cell r="DR95"/>
        </row>
        <row r="96">
          <cell r="C96">
            <v>232</v>
          </cell>
          <cell r="D96">
            <v>46</v>
          </cell>
          <cell r="E96">
            <v>220</v>
          </cell>
          <cell r="F96">
            <v>46</v>
          </cell>
          <cell r="G96">
            <v>2024</v>
          </cell>
          <cell r="H96" t="str">
            <v>Yes</v>
          </cell>
          <cell r="I96"/>
          <cell r="J96" t="str">
            <v/>
          </cell>
          <cell r="K96" t="str">
            <v>Yes</v>
          </cell>
          <cell r="L96">
            <v>0</v>
          </cell>
          <cell r="M96" t="str">
            <v>Bradshaw</v>
          </cell>
          <cell r="N96" t="str">
            <v>Rehab collection and treatment, LS</v>
          </cell>
          <cell r="O96">
            <v>280815</v>
          </cell>
          <cell r="P96" t="str">
            <v>280815-PS01</v>
          </cell>
          <cell r="Q96">
            <v>601</v>
          </cell>
          <cell r="R96"/>
          <cell r="S96" t="str">
            <v>Exempt</v>
          </cell>
          <cell r="T96">
            <v>44616</v>
          </cell>
          <cell r="U96">
            <v>44762</v>
          </cell>
          <cell r="V96">
            <v>0</v>
          </cell>
          <cell r="W96">
            <v>0</v>
          </cell>
          <cell r="X96" t="str">
            <v>certified</v>
          </cell>
          <cell r="Y96">
            <v>628361</v>
          </cell>
          <cell r="Z96"/>
          <cell r="AA96">
            <v>628361</v>
          </cell>
          <cell r="AB96" t="str">
            <v>24 carryover</v>
          </cell>
          <cell r="AC96"/>
          <cell r="AD96">
            <v>45078</v>
          </cell>
          <cell r="AE96">
            <v>2000000</v>
          </cell>
          <cell r="AF96"/>
          <cell r="AG96">
            <v>2000000</v>
          </cell>
          <cell r="AH96" t="str">
            <v>Part B</v>
          </cell>
          <cell r="AI96">
            <v>45413</v>
          </cell>
          <cell r="AJ96">
            <v>45931</v>
          </cell>
          <cell r="AK96"/>
          <cell r="AL96">
            <v>628361</v>
          </cell>
          <cell r="AM96">
            <v>45355</v>
          </cell>
          <cell r="AN96">
            <v>45426</v>
          </cell>
          <cell r="AO96">
            <v>1</v>
          </cell>
          <cell r="AP96">
            <v>628361</v>
          </cell>
          <cell r="AQ96">
            <v>2024</v>
          </cell>
          <cell r="AR96"/>
          <cell r="AS96">
            <v>0</v>
          </cell>
          <cell r="AT96">
            <v>0</v>
          </cell>
          <cell r="AU96">
            <v>628361</v>
          </cell>
          <cell r="AV96">
            <v>628361</v>
          </cell>
          <cell r="AW96"/>
          <cell r="AX96"/>
          <cell r="AY96">
            <v>628361</v>
          </cell>
          <cell r="AZ96">
            <v>45504</v>
          </cell>
          <cell r="BA96">
            <v>45535</v>
          </cell>
          <cell r="BB96">
            <v>2025</v>
          </cell>
          <cell r="BC96" t="str">
            <v>CWRF</v>
          </cell>
          <cell r="BD96"/>
          <cell r="BE96"/>
          <cell r="BF96" t="str">
            <v>2024 WIF</v>
          </cell>
          <cell r="BG96">
            <v>0</v>
          </cell>
          <cell r="BH96"/>
          <cell r="BI96">
            <v>0</v>
          </cell>
          <cell r="BJ96"/>
          <cell r="BK96">
            <v>0</v>
          </cell>
          <cell r="BL96"/>
          <cell r="BM96"/>
          <cell r="BN96"/>
          <cell r="BO96"/>
          <cell r="BP96"/>
          <cell r="BQ96"/>
          <cell r="BR96"/>
          <cell r="BS96" t="str">
            <v/>
          </cell>
          <cell r="BT96"/>
          <cell r="BU96">
            <v>0</v>
          </cell>
          <cell r="BV96"/>
          <cell r="BW96">
            <v>0</v>
          </cell>
          <cell r="BX96">
            <v>0</v>
          </cell>
          <cell r="BY96"/>
          <cell r="BZ96"/>
          <cell r="CA96"/>
          <cell r="CB96">
            <v>0</v>
          </cell>
          <cell r="CC96"/>
          <cell r="CD96"/>
          <cell r="CE96"/>
          <cell r="CF96"/>
          <cell r="CG96"/>
          <cell r="CH96"/>
          <cell r="CI96"/>
          <cell r="CJ96"/>
          <cell r="CK96"/>
          <cell r="CL96"/>
          <cell r="CM96">
            <v>0</v>
          </cell>
          <cell r="CN96"/>
          <cell r="CO96"/>
          <cell r="CP96"/>
          <cell r="CQ96"/>
          <cell r="CR96"/>
          <cell r="CS96"/>
          <cell r="CT96"/>
          <cell r="CU96">
            <v>0</v>
          </cell>
          <cell r="CV96"/>
          <cell r="CW96"/>
          <cell r="CX96"/>
          <cell r="CY96"/>
          <cell r="CZ96"/>
          <cell r="DA96"/>
          <cell r="DB96"/>
          <cell r="DC96"/>
          <cell r="DD96"/>
          <cell r="DE96"/>
          <cell r="DF96">
            <v>0</v>
          </cell>
          <cell r="DG96"/>
          <cell r="DH96"/>
          <cell r="DI96"/>
          <cell r="DJ96"/>
          <cell r="DK96"/>
          <cell r="DL96"/>
          <cell r="DM96" t="str">
            <v>Vinod Sathyaseelan</v>
          </cell>
          <cell r="DN96" t="str">
            <v>Bradshaw</v>
          </cell>
          <cell r="DO96" t="str">
            <v>Lafontaine</v>
          </cell>
          <cell r="DP96">
            <v>4</v>
          </cell>
          <cell r="DQ96">
            <v>2</v>
          </cell>
          <cell r="DR96"/>
        </row>
        <row r="97">
          <cell r="C97">
            <v>229</v>
          </cell>
          <cell r="D97">
            <v>46</v>
          </cell>
          <cell r="E97">
            <v>221</v>
          </cell>
          <cell r="F97">
            <v>46</v>
          </cell>
          <cell r="G97"/>
          <cell r="H97" t="str">
            <v/>
          </cell>
          <cell r="I97" t="str">
            <v>Yes</v>
          </cell>
          <cell r="J97" t="str">
            <v/>
          </cell>
          <cell r="K97" t="str">
            <v/>
          </cell>
          <cell r="L97">
            <v>0</v>
          </cell>
          <cell r="M97" t="str">
            <v>Bradshaw</v>
          </cell>
          <cell r="N97" t="str">
            <v>Rehab collection, W First St</v>
          </cell>
          <cell r="O97">
            <v>280833</v>
          </cell>
          <cell r="P97" t="str">
            <v>280833-PS01</v>
          </cell>
          <cell r="Q97">
            <v>3718</v>
          </cell>
          <cell r="R97"/>
          <cell r="S97" t="str">
            <v>could apply</v>
          </cell>
          <cell r="T97">
            <v>44623</v>
          </cell>
          <cell r="U97">
            <v>44740</v>
          </cell>
          <cell r="V97">
            <v>45377</v>
          </cell>
          <cell r="W97">
            <v>0</v>
          </cell>
          <cell r="X97">
            <v>45354</v>
          </cell>
          <cell r="Y97">
            <v>450171</v>
          </cell>
          <cell r="Z97"/>
          <cell r="AA97">
            <v>450171</v>
          </cell>
          <cell r="AB97" t="str">
            <v>Part B</v>
          </cell>
          <cell r="AC97"/>
          <cell r="AD97"/>
          <cell r="AE97"/>
          <cell r="AF97"/>
          <cell r="AG97"/>
          <cell r="AH97"/>
          <cell r="AI97">
            <v>45778</v>
          </cell>
          <cell r="AJ97">
            <v>45962</v>
          </cell>
          <cell r="AK97"/>
          <cell r="AL97">
            <v>450171</v>
          </cell>
          <cell r="AM97"/>
          <cell r="AN97"/>
          <cell r="AO97"/>
          <cell r="AP97"/>
          <cell r="AQ97"/>
          <cell r="AR97"/>
          <cell r="AS97">
            <v>0</v>
          </cell>
          <cell r="AT97">
            <v>0</v>
          </cell>
          <cell r="AU97">
            <v>450171</v>
          </cell>
          <cell r="AV97">
            <v>450171</v>
          </cell>
          <cell r="AW97"/>
          <cell r="AX97"/>
          <cell r="AY97">
            <v>450171</v>
          </cell>
          <cell r="AZ97"/>
          <cell r="BA97"/>
          <cell r="BB97"/>
          <cell r="BC97"/>
          <cell r="BD97"/>
          <cell r="BE97"/>
          <cell r="BF97">
            <v>0</v>
          </cell>
          <cell r="BG97">
            <v>0</v>
          </cell>
          <cell r="BH97"/>
          <cell r="BI97">
            <v>0</v>
          </cell>
          <cell r="BJ97"/>
          <cell r="BK97">
            <v>0</v>
          </cell>
          <cell r="BL97"/>
          <cell r="BM97"/>
          <cell r="BN97"/>
          <cell r="BO97"/>
          <cell r="BP97"/>
          <cell r="BQ97"/>
          <cell r="BR97"/>
          <cell r="BS97" t="str">
            <v/>
          </cell>
          <cell r="BT97"/>
          <cell r="BU97">
            <v>0</v>
          </cell>
          <cell r="BV97"/>
          <cell r="BW97">
            <v>0</v>
          </cell>
          <cell r="BX97">
            <v>0</v>
          </cell>
          <cell r="BY97"/>
          <cell r="BZ97"/>
          <cell r="CA97"/>
          <cell r="CB97">
            <v>0</v>
          </cell>
          <cell r="CC97"/>
          <cell r="CD97"/>
          <cell r="CE97"/>
          <cell r="CF97"/>
          <cell r="CG97"/>
          <cell r="CH97"/>
          <cell r="CI97"/>
          <cell r="CJ97"/>
          <cell r="CK97"/>
          <cell r="CL97"/>
          <cell r="CM97">
            <v>0</v>
          </cell>
          <cell r="CN97"/>
          <cell r="CO97"/>
          <cell r="CP97"/>
          <cell r="CQ97"/>
          <cell r="CR97"/>
          <cell r="CS97"/>
          <cell r="CT97"/>
          <cell r="CU97">
            <v>0</v>
          </cell>
          <cell r="CV97"/>
          <cell r="CW97"/>
          <cell r="CX97"/>
          <cell r="CY97"/>
          <cell r="CZ97"/>
          <cell r="DA97"/>
          <cell r="DB97"/>
          <cell r="DC97"/>
          <cell r="DD97"/>
          <cell r="DE97"/>
          <cell r="DF97">
            <v>0</v>
          </cell>
          <cell r="DG97"/>
          <cell r="DH97"/>
          <cell r="DI97"/>
          <cell r="DJ97"/>
          <cell r="DK97"/>
          <cell r="DL97"/>
          <cell r="DM97" t="str">
            <v>Wesley Leksell</v>
          </cell>
          <cell r="DN97" t="str">
            <v>Bradshaw</v>
          </cell>
          <cell r="DO97" t="str">
            <v>Lafontaine</v>
          </cell>
          <cell r="DP97" t="str">
            <v>3c</v>
          </cell>
          <cell r="DQ97">
            <v>3</v>
          </cell>
          <cell r="DR97"/>
        </row>
        <row r="98">
          <cell r="C98">
            <v>74</v>
          </cell>
          <cell r="D98">
            <v>63</v>
          </cell>
          <cell r="E98">
            <v>72</v>
          </cell>
          <cell r="F98">
            <v>63</v>
          </cell>
          <cell r="G98">
            <v>2022</v>
          </cell>
          <cell r="H98" t="str">
            <v>Yes</v>
          </cell>
          <cell r="I98" t="str">
            <v/>
          </cell>
          <cell r="J98" t="str">
            <v>Yes</v>
          </cell>
          <cell r="K98" t="str">
            <v/>
          </cell>
          <cell r="L98">
            <v>0</v>
          </cell>
          <cell r="M98" t="str">
            <v>Brooksbank</v>
          </cell>
          <cell r="N98" t="str">
            <v>Rehab trmt, biosolids improvements</v>
          </cell>
          <cell r="O98">
            <v>280685</v>
          </cell>
          <cell r="P98" t="str">
            <v>280685-PS01</v>
          </cell>
          <cell r="Q98">
            <v>10464</v>
          </cell>
          <cell r="R98"/>
          <cell r="S98" t="str">
            <v>Exempt</v>
          </cell>
          <cell r="T98">
            <v>43887</v>
          </cell>
          <cell r="U98">
            <v>43984</v>
          </cell>
          <cell r="V98">
            <v>44655</v>
          </cell>
          <cell r="W98">
            <v>44694</v>
          </cell>
          <cell r="X98" t="str">
            <v>certified</v>
          </cell>
          <cell r="Y98">
            <v>32183915</v>
          </cell>
          <cell r="Z98"/>
          <cell r="AA98">
            <v>24924515.473259103</v>
          </cell>
          <cell r="AB98" t="str">
            <v>22 Carryover</v>
          </cell>
          <cell r="AC98"/>
          <cell r="AD98" t="str">
            <v>certified</v>
          </cell>
          <cell r="AE98">
            <v>0</v>
          </cell>
          <cell r="AF98"/>
          <cell r="AG98">
            <v>0</v>
          </cell>
          <cell r="AH98" t="str">
            <v>22 Carryover</v>
          </cell>
          <cell r="AI98">
            <v>44743</v>
          </cell>
          <cell r="AJ98">
            <v>45413</v>
          </cell>
          <cell r="AK98" t="str">
            <v>Says some green for tiny things, but no specific amount</v>
          </cell>
          <cell r="AL98">
            <v>32183915</v>
          </cell>
          <cell r="AM98" t="str">
            <v>Yes</v>
          </cell>
          <cell r="AN98">
            <v>44707</v>
          </cell>
          <cell r="AO98">
            <v>1</v>
          </cell>
          <cell r="AP98">
            <v>18800000</v>
          </cell>
          <cell r="AQ98">
            <v>2022</v>
          </cell>
          <cell r="AR98"/>
          <cell r="AS98">
            <v>0</v>
          </cell>
          <cell r="AT98">
            <v>0</v>
          </cell>
          <cell r="AU98">
            <v>32183915</v>
          </cell>
          <cell r="AV98">
            <v>24924515</v>
          </cell>
          <cell r="AW98"/>
          <cell r="AX98"/>
          <cell r="AY98">
            <v>24924515</v>
          </cell>
          <cell r="AZ98"/>
          <cell r="BA98"/>
          <cell r="BB98"/>
          <cell r="BC98"/>
          <cell r="BD98"/>
          <cell r="BE98"/>
          <cell r="BF98" t="str">
            <v>FY23 Survey</v>
          </cell>
          <cell r="BG98">
            <v>0</v>
          </cell>
          <cell r="BH98"/>
          <cell r="BI98">
            <v>0</v>
          </cell>
          <cell r="BJ98"/>
          <cell r="BK98">
            <v>0</v>
          </cell>
          <cell r="BL98">
            <v>44407</v>
          </cell>
          <cell r="BM98">
            <v>5514091</v>
          </cell>
          <cell r="BN98">
            <v>0.24299999999999999</v>
          </cell>
          <cell r="BO98" t="str">
            <v>22 Carryover</v>
          </cell>
          <cell r="BP98">
            <v>44707</v>
          </cell>
          <cell r="BQ98">
            <v>18950000</v>
          </cell>
          <cell r="BR98">
            <v>4606945</v>
          </cell>
          <cell r="BS98">
            <v>0.24311055408970977</v>
          </cell>
          <cell r="BT98">
            <v>18800000</v>
          </cell>
          <cell r="BU98">
            <v>32183915</v>
          </cell>
          <cell r="BV98" t="str">
            <v>yes</v>
          </cell>
          <cell r="BW98">
            <v>7824249.4084261218</v>
          </cell>
          <cell r="BX98">
            <v>6259399.5267408974</v>
          </cell>
          <cell r="BY98">
            <v>6259400</v>
          </cell>
          <cell r="BZ98"/>
          <cell r="CA98"/>
          <cell r="CB98">
            <v>0</v>
          </cell>
          <cell r="CC98"/>
          <cell r="CD98"/>
          <cell r="CE98"/>
          <cell r="CF98"/>
          <cell r="CG98"/>
          <cell r="CH98"/>
          <cell r="CI98"/>
          <cell r="CJ98"/>
          <cell r="CK98"/>
          <cell r="CL98"/>
          <cell r="CM98">
            <v>0</v>
          </cell>
          <cell r="CN98"/>
          <cell r="CO98"/>
          <cell r="CP98"/>
          <cell r="CQ98"/>
          <cell r="CR98"/>
          <cell r="CS98"/>
          <cell r="CT98"/>
          <cell r="CU98">
            <v>7824249.4084261218</v>
          </cell>
          <cell r="CV98"/>
          <cell r="CW98"/>
          <cell r="CX98"/>
          <cell r="CY98"/>
          <cell r="CZ98"/>
          <cell r="DA98"/>
          <cell r="DB98"/>
          <cell r="DC98"/>
          <cell r="DD98"/>
          <cell r="DE98"/>
          <cell r="DF98">
            <v>0</v>
          </cell>
          <cell r="DG98"/>
          <cell r="DH98"/>
          <cell r="DI98">
            <v>1000000</v>
          </cell>
          <cell r="DJ98" t="str">
            <v>24 fed earmark</v>
          </cell>
          <cell r="DK98"/>
          <cell r="DL98" t="str">
            <v>24 fed earmark</v>
          </cell>
          <cell r="DM98" t="str">
            <v>Qais Banihani</v>
          </cell>
          <cell r="DN98" t="str">
            <v>Brooksbank</v>
          </cell>
          <cell r="DO98" t="str">
            <v>Gallentine</v>
          </cell>
          <cell r="DP98">
            <v>9</v>
          </cell>
          <cell r="DQ98">
            <v>6</v>
          </cell>
          <cell r="DR98"/>
        </row>
        <row r="99">
          <cell r="C99">
            <v>59</v>
          </cell>
          <cell r="D99">
            <v>67</v>
          </cell>
          <cell r="E99">
            <v>58</v>
          </cell>
          <cell r="F99">
            <v>67</v>
          </cell>
          <cell r="G99"/>
          <cell r="H99" t="str">
            <v/>
          </cell>
          <cell r="I99" t="str">
            <v/>
          </cell>
          <cell r="J99" t="str">
            <v/>
          </cell>
          <cell r="K99" t="str">
            <v/>
          </cell>
          <cell r="L99">
            <v>0</v>
          </cell>
          <cell r="M99" t="str">
            <v>Brooksbank</v>
          </cell>
          <cell r="N99" t="str">
            <v>Unsewered, potential SSTS</v>
          </cell>
          <cell r="O99">
            <v>280796</v>
          </cell>
          <cell r="P99" t="str">
            <v>280796-PS01</v>
          </cell>
          <cell r="Q99">
            <v>105</v>
          </cell>
          <cell r="R99"/>
          <cell r="S99"/>
          <cell r="T99">
            <v>0</v>
          </cell>
          <cell r="U99">
            <v>0</v>
          </cell>
          <cell r="V99">
            <v>0</v>
          </cell>
          <cell r="W99">
            <v>45470</v>
          </cell>
          <cell r="X99"/>
          <cell r="Y99"/>
          <cell r="Z99"/>
          <cell r="AA99">
            <v>0</v>
          </cell>
          <cell r="AB99"/>
          <cell r="AC99" t="str">
            <v>City of Blue Earth</v>
          </cell>
          <cell r="AD99"/>
          <cell r="AE99"/>
          <cell r="AF99"/>
          <cell r="AG99">
            <v>0</v>
          </cell>
          <cell r="AH99"/>
          <cell r="AK99"/>
          <cell r="AL99">
            <v>7646823</v>
          </cell>
          <cell r="AM99"/>
          <cell r="AN99"/>
          <cell r="AO99"/>
          <cell r="AP99"/>
          <cell r="AQ99"/>
          <cell r="AR99"/>
          <cell r="AS99">
            <v>0</v>
          </cell>
          <cell r="AT99">
            <v>0</v>
          </cell>
          <cell r="AU99">
            <v>7646823</v>
          </cell>
          <cell r="AV99">
            <v>0</v>
          </cell>
          <cell r="AW99"/>
          <cell r="AX99"/>
          <cell r="AY99">
            <v>0</v>
          </cell>
          <cell r="BF99">
            <v>0</v>
          </cell>
          <cell r="BG99">
            <v>0</v>
          </cell>
          <cell r="BH99"/>
          <cell r="BI99">
            <v>0</v>
          </cell>
          <cell r="BK99">
            <v>0</v>
          </cell>
          <cell r="BL99">
            <v>45134</v>
          </cell>
          <cell r="BM99">
            <v>3613761</v>
          </cell>
          <cell r="BN99">
            <v>0.46200000000000002</v>
          </cell>
          <cell r="BO99" t="str">
            <v>24 Carryover</v>
          </cell>
          <cell r="BP99">
            <v>45471</v>
          </cell>
          <cell r="BQ99">
            <v>6085890</v>
          </cell>
          <cell r="BR99">
            <v>2972985</v>
          </cell>
          <cell r="BS99">
            <v>0.48850455726278325</v>
          </cell>
          <cell r="BT99">
            <v>7826050</v>
          </cell>
          <cell r="BU99">
            <v>7646823</v>
          </cell>
          <cell r="BW99">
            <v>3735507.884081868</v>
          </cell>
          <cell r="BX99">
            <v>2988406.3072654945</v>
          </cell>
          <cell r="BY99">
            <v>2988406</v>
          </cell>
          <cell r="BZ99"/>
          <cell r="CA99"/>
          <cell r="CB99">
            <v>0</v>
          </cell>
          <cell r="CC99"/>
          <cell r="CF99"/>
          <cell r="CK99"/>
          <cell r="CL99"/>
          <cell r="CM99">
            <v>0</v>
          </cell>
          <cell r="CN99"/>
          <cell r="CU99">
            <v>3735507.884081868</v>
          </cell>
          <cell r="DC99"/>
          <cell r="DD99"/>
          <cell r="DE99"/>
          <cell r="DF99">
            <v>0</v>
          </cell>
          <cell r="DG99"/>
          <cell r="DH99"/>
          <cell r="DI99"/>
          <cell r="DJ99"/>
          <cell r="DK99"/>
          <cell r="DL99"/>
          <cell r="DM99" t="str">
            <v>Qais Banihani</v>
          </cell>
          <cell r="DN99" t="str">
            <v>Brooksbank</v>
          </cell>
          <cell r="DO99"/>
          <cell r="DP99">
            <v>9</v>
          </cell>
          <cell r="DQ99">
            <v>6</v>
          </cell>
          <cell r="DR99"/>
        </row>
        <row r="100">
          <cell r="C100">
            <v>130</v>
          </cell>
          <cell r="D100">
            <v>57</v>
          </cell>
          <cell r="E100">
            <v>119</v>
          </cell>
          <cell r="F100">
            <v>57</v>
          </cell>
          <cell r="G100"/>
          <cell r="H100" t="str">
            <v/>
          </cell>
          <cell r="I100" t="str">
            <v/>
          </cell>
          <cell r="J100" t="str">
            <v/>
          </cell>
          <cell r="K100" t="str">
            <v/>
          </cell>
          <cell r="L100">
            <v>0</v>
          </cell>
          <cell r="M100" t="str">
            <v>Bradshaw</v>
          </cell>
          <cell r="N100" t="str">
            <v>Rehab collection and treatment</v>
          </cell>
          <cell r="O100">
            <v>280933</v>
          </cell>
          <cell r="P100" t="str">
            <v>280933-PS01</v>
          </cell>
          <cell r="Q100">
            <v>14000</v>
          </cell>
          <cell r="R100"/>
          <cell r="S100"/>
          <cell r="T100">
            <v>44988</v>
          </cell>
          <cell r="U100">
            <v>0</v>
          </cell>
          <cell r="V100">
            <v>0</v>
          </cell>
          <cell r="W100">
            <v>0</v>
          </cell>
          <cell r="X100"/>
          <cell r="Y100"/>
          <cell r="Z100"/>
          <cell r="AA100">
            <v>0</v>
          </cell>
          <cell r="AB100"/>
          <cell r="AC100"/>
          <cell r="AD100"/>
          <cell r="AE100"/>
          <cell r="AF100"/>
          <cell r="AG100">
            <v>0</v>
          </cell>
          <cell r="AH100"/>
          <cell r="AI100"/>
          <cell r="AJ100"/>
          <cell r="AK100"/>
          <cell r="AL100">
            <v>40000000</v>
          </cell>
          <cell r="AM100"/>
          <cell r="AN100"/>
          <cell r="AO100"/>
          <cell r="AP100"/>
          <cell r="AQ100"/>
          <cell r="AR100"/>
          <cell r="AS100">
            <v>0</v>
          </cell>
          <cell r="AT100">
            <v>0</v>
          </cell>
          <cell r="AU100">
            <v>40000000</v>
          </cell>
          <cell r="AV100">
            <v>0</v>
          </cell>
          <cell r="AW100"/>
          <cell r="AX100"/>
          <cell r="AY100">
            <v>0</v>
          </cell>
          <cell r="BF100">
            <v>0</v>
          </cell>
          <cell r="BG100">
            <v>0</v>
          </cell>
          <cell r="BH100"/>
          <cell r="BI100">
            <v>0</v>
          </cell>
          <cell r="BK100">
            <v>0</v>
          </cell>
          <cell r="BM100"/>
          <cell r="BO100"/>
          <cell r="BP100"/>
          <cell r="BQ100"/>
          <cell r="BR100"/>
          <cell r="BS100"/>
          <cell r="BT100"/>
          <cell r="BU100">
            <v>0</v>
          </cell>
          <cell r="BW100">
            <v>0</v>
          </cell>
          <cell r="BX100">
            <v>0</v>
          </cell>
          <cell r="BY100"/>
          <cell r="BZ100"/>
          <cell r="CA100"/>
          <cell r="CB100">
            <v>0</v>
          </cell>
          <cell r="CC100"/>
          <cell r="CF100"/>
          <cell r="CK100"/>
          <cell r="CL100"/>
          <cell r="CM100">
            <v>0</v>
          </cell>
          <cell r="CN100"/>
          <cell r="CU100">
            <v>0</v>
          </cell>
          <cell r="CV100"/>
          <cell r="CW100"/>
          <cell r="CX100"/>
          <cell r="CY100"/>
          <cell r="CZ100"/>
          <cell r="DA100"/>
          <cell r="DB100"/>
          <cell r="DC100"/>
          <cell r="DD100"/>
          <cell r="DE100"/>
          <cell r="DF100"/>
          <cell r="DG100"/>
          <cell r="DH100"/>
          <cell r="DI100"/>
          <cell r="DJ100"/>
          <cell r="DK100"/>
          <cell r="DL100"/>
          <cell r="DM100" t="str">
            <v>Vinod Sathyaseelan</v>
          </cell>
          <cell r="DN100" t="str">
            <v>Bradshaw</v>
          </cell>
          <cell r="DO100"/>
          <cell r="DP100">
            <v>4</v>
          </cell>
          <cell r="DQ100">
            <v>1</v>
          </cell>
          <cell r="DR100"/>
        </row>
        <row r="101">
          <cell r="C101">
            <v>182</v>
          </cell>
          <cell r="D101">
            <v>51</v>
          </cell>
          <cell r="E101">
            <v>168</v>
          </cell>
          <cell r="F101">
            <v>51</v>
          </cell>
          <cell r="G101"/>
          <cell r="H101" t="str">
            <v/>
          </cell>
          <cell r="I101" t="str">
            <v/>
          </cell>
          <cell r="J101" t="str">
            <v/>
          </cell>
          <cell r="K101" t="str">
            <v/>
          </cell>
          <cell r="L101" t="str">
            <v>not RD elig</v>
          </cell>
          <cell r="M101" t="str">
            <v>Schultz</v>
          </cell>
          <cell r="N101" t="str">
            <v>Rehab collection</v>
          </cell>
          <cell r="O101">
            <v>280814</v>
          </cell>
          <cell r="P101" t="str">
            <v>280814-PS01</v>
          </cell>
          <cell r="Q101">
            <v>225</v>
          </cell>
          <cell r="R101"/>
          <cell r="S101"/>
          <cell r="T101">
            <v>0</v>
          </cell>
          <cell r="U101">
            <v>0</v>
          </cell>
          <cell r="V101">
            <v>0</v>
          </cell>
          <cell r="W101">
            <v>0</v>
          </cell>
          <cell r="X101"/>
          <cell r="Y101"/>
          <cell r="Z101"/>
          <cell r="AA101">
            <v>0</v>
          </cell>
          <cell r="AD101"/>
          <cell r="AE101"/>
          <cell r="AF101"/>
          <cell r="AG101">
            <v>0</v>
          </cell>
          <cell r="AH101"/>
          <cell r="AK101"/>
          <cell r="AL101">
            <v>2615800</v>
          </cell>
          <cell r="AM101"/>
          <cell r="AO101"/>
          <cell r="AP101"/>
          <cell r="AQ101"/>
          <cell r="AR101"/>
          <cell r="AS101">
            <v>0</v>
          </cell>
          <cell r="AT101">
            <v>0</v>
          </cell>
          <cell r="AU101">
            <v>2615800</v>
          </cell>
          <cell r="AV101">
            <v>0</v>
          </cell>
          <cell r="AW101"/>
          <cell r="AX101"/>
          <cell r="AY101">
            <v>0</v>
          </cell>
          <cell r="BF101">
            <v>0</v>
          </cell>
          <cell r="BG101">
            <v>0</v>
          </cell>
          <cell r="BH101"/>
          <cell r="BI101">
            <v>0</v>
          </cell>
          <cell r="BK101">
            <v>0</v>
          </cell>
          <cell r="BM101"/>
          <cell r="BS101" t="str">
            <v/>
          </cell>
          <cell r="BU101">
            <v>0</v>
          </cell>
          <cell r="BW101">
            <v>0</v>
          </cell>
          <cell r="BX101">
            <v>0</v>
          </cell>
          <cell r="BY101"/>
          <cell r="BZ101"/>
          <cell r="CA101"/>
          <cell r="CB101">
            <v>0</v>
          </cell>
          <cell r="CC101"/>
          <cell r="CF101"/>
          <cell r="CK101"/>
          <cell r="CL101"/>
          <cell r="CM101">
            <v>0</v>
          </cell>
          <cell r="CN101"/>
          <cell r="CU101">
            <v>0</v>
          </cell>
          <cell r="CV101" t="str">
            <v>not RD elig</v>
          </cell>
          <cell r="DC101"/>
          <cell r="DD101"/>
          <cell r="DE101"/>
          <cell r="DF101">
            <v>0</v>
          </cell>
          <cell r="DG101"/>
          <cell r="DH101"/>
          <cell r="DI101"/>
          <cell r="DJ101"/>
          <cell r="DK101"/>
          <cell r="DL101"/>
          <cell r="DM101" t="str">
            <v>Pam Rodewald</v>
          </cell>
          <cell r="DN101" t="str">
            <v>Schultz</v>
          </cell>
          <cell r="DO101" t="str">
            <v>Lafontaine</v>
          </cell>
          <cell r="DP101">
            <v>5</v>
          </cell>
          <cell r="DQ101">
            <v>2</v>
          </cell>
          <cell r="DR101"/>
        </row>
        <row r="102">
          <cell r="C102">
            <v>133</v>
          </cell>
          <cell r="D102">
            <v>56</v>
          </cell>
          <cell r="E102">
            <v>122</v>
          </cell>
          <cell r="F102">
            <v>56</v>
          </cell>
          <cell r="G102"/>
          <cell r="H102" t="str">
            <v/>
          </cell>
          <cell r="I102" t="str">
            <v/>
          </cell>
          <cell r="J102" t="str">
            <v/>
          </cell>
          <cell r="K102" t="str">
            <v/>
          </cell>
          <cell r="L102">
            <v>0</v>
          </cell>
          <cell r="M102" t="str">
            <v>Brooksbank</v>
          </cell>
          <cell r="N102" t="str">
            <v>Unsewered, Frontenac Station</v>
          </cell>
          <cell r="O102">
            <v>280641</v>
          </cell>
          <cell r="P102" t="str">
            <v>280641-PS01</v>
          </cell>
          <cell r="Q102">
            <v>282</v>
          </cell>
          <cell r="R102"/>
          <cell r="S102" t="str">
            <v>could apply</v>
          </cell>
          <cell r="T102">
            <v>44481</v>
          </cell>
          <cell r="U102">
            <v>44965</v>
          </cell>
          <cell r="V102">
            <v>0</v>
          </cell>
          <cell r="W102">
            <v>0</v>
          </cell>
          <cell r="X102"/>
          <cell r="Y102"/>
          <cell r="Z102"/>
          <cell r="AA102">
            <v>0</v>
          </cell>
          <cell r="AB102"/>
          <cell r="AC102"/>
          <cell r="AD102"/>
          <cell r="AE102"/>
          <cell r="AF102"/>
          <cell r="AG102">
            <v>0</v>
          </cell>
          <cell r="AH102"/>
          <cell r="AI102"/>
          <cell r="AJ102"/>
          <cell r="AK102"/>
          <cell r="AL102">
            <v>0</v>
          </cell>
          <cell r="AM102"/>
          <cell r="AN102"/>
          <cell r="AO102"/>
          <cell r="AP102"/>
          <cell r="AQ102"/>
          <cell r="AR102"/>
          <cell r="AS102">
            <v>0</v>
          </cell>
          <cell r="AT102">
            <v>0</v>
          </cell>
          <cell r="AU102">
            <v>0</v>
          </cell>
          <cell r="AV102">
            <v>0</v>
          </cell>
          <cell r="AW102"/>
          <cell r="AX102"/>
          <cell r="AY102">
            <v>0</v>
          </cell>
          <cell r="AZ102"/>
          <cell r="BA102"/>
          <cell r="BB102"/>
          <cell r="BC102"/>
          <cell r="BD102"/>
          <cell r="BE102"/>
          <cell r="BF102">
            <v>0</v>
          </cell>
          <cell r="BG102">
            <v>0</v>
          </cell>
          <cell r="BH102"/>
          <cell r="BI102">
            <v>0</v>
          </cell>
          <cell r="BJ102"/>
          <cell r="BK102">
            <v>0</v>
          </cell>
          <cell r="BL102"/>
          <cell r="BM102"/>
          <cell r="BN102"/>
          <cell r="BO102"/>
          <cell r="BP102"/>
          <cell r="BQ102"/>
          <cell r="BR102"/>
          <cell r="BS102" t="str">
            <v/>
          </cell>
          <cell r="BT102"/>
          <cell r="BU102">
            <v>0</v>
          </cell>
          <cell r="BV102"/>
          <cell r="BW102">
            <v>0</v>
          </cell>
          <cell r="BX102">
            <v>0</v>
          </cell>
          <cell r="BY102"/>
          <cell r="BZ102"/>
          <cell r="CA102"/>
          <cell r="CB102">
            <v>0</v>
          </cell>
          <cell r="CC102">
            <v>43962</v>
          </cell>
          <cell r="CD102">
            <v>92</v>
          </cell>
          <cell r="CE102">
            <v>92</v>
          </cell>
          <cell r="CF102">
            <v>60000</v>
          </cell>
          <cell r="CG102">
            <v>2020</v>
          </cell>
          <cell r="CH102">
            <v>44004</v>
          </cell>
          <cell r="CI102">
            <v>2020</v>
          </cell>
          <cell r="CJ102">
            <v>44965</v>
          </cell>
          <cell r="CK102" t="str">
            <v>Potential</v>
          </cell>
          <cell r="CL102" t="str">
            <v>Evaluating alternatives</v>
          </cell>
          <cell r="CM102">
            <v>0</v>
          </cell>
          <cell r="CN102"/>
          <cell r="CO102"/>
          <cell r="CP102"/>
          <cell r="CQ102"/>
          <cell r="CR102"/>
          <cell r="CS102"/>
          <cell r="CT102"/>
          <cell r="CU102">
            <v>60000</v>
          </cell>
          <cell r="CV102"/>
          <cell r="CW102"/>
          <cell r="CX102"/>
          <cell r="CY102"/>
          <cell r="CZ102"/>
          <cell r="DA102"/>
          <cell r="DB102"/>
          <cell r="DC102"/>
          <cell r="DD102"/>
          <cell r="DE102"/>
          <cell r="DF102">
            <v>0</v>
          </cell>
          <cell r="DG102"/>
          <cell r="DH102"/>
          <cell r="DI102"/>
          <cell r="DJ102"/>
          <cell r="DK102"/>
          <cell r="DL102"/>
          <cell r="DM102" t="str">
            <v>Corey Hower</v>
          </cell>
          <cell r="DN102" t="str">
            <v>Brooksbank</v>
          </cell>
          <cell r="DO102" t="str">
            <v>Gallentine</v>
          </cell>
          <cell r="DP102">
            <v>10</v>
          </cell>
          <cell r="DQ102">
            <v>7</v>
          </cell>
          <cell r="DR102"/>
        </row>
        <row r="103">
          <cell r="C103">
            <v>178</v>
          </cell>
          <cell r="D103">
            <v>51</v>
          </cell>
          <cell r="E103">
            <v>169</v>
          </cell>
          <cell r="F103">
            <v>51</v>
          </cell>
          <cell r="G103" t="str">
            <v/>
          </cell>
          <cell r="H103" t="str">
            <v/>
          </cell>
          <cell r="I103" t="str">
            <v/>
          </cell>
          <cell r="J103" t="str">
            <v/>
          </cell>
          <cell r="K103" t="str">
            <v/>
          </cell>
          <cell r="L103">
            <v>0</v>
          </cell>
          <cell r="M103" t="str">
            <v>Barrett</v>
          </cell>
          <cell r="N103" t="str">
            <v>Rehab collection</v>
          </cell>
          <cell r="O103">
            <v>280500</v>
          </cell>
          <cell r="P103" t="str">
            <v>280500-PS01</v>
          </cell>
          <cell r="Q103">
            <v>2636</v>
          </cell>
          <cell r="R103">
            <v>0</v>
          </cell>
          <cell r="S103"/>
          <cell r="T103">
            <v>0</v>
          </cell>
          <cell r="U103">
            <v>0</v>
          </cell>
          <cell r="V103">
            <v>0</v>
          </cell>
          <cell r="W103">
            <v>0</v>
          </cell>
          <cell r="X103"/>
          <cell r="Y103"/>
          <cell r="Z103"/>
          <cell r="AA103">
            <v>0</v>
          </cell>
          <cell r="AB103"/>
          <cell r="AC103"/>
          <cell r="AD103"/>
          <cell r="AE103"/>
          <cell r="AF103"/>
          <cell r="AG103">
            <v>0</v>
          </cell>
          <cell r="AH103"/>
          <cell r="AI103"/>
          <cell r="AJ103"/>
          <cell r="AK103"/>
          <cell r="AL103">
            <v>133000</v>
          </cell>
          <cell r="AM103"/>
          <cell r="AN103"/>
          <cell r="AO103"/>
          <cell r="AP103"/>
          <cell r="AQ103"/>
          <cell r="AR103"/>
          <cell r="AS103">
            <v>0</v>
          </cell>
          <cell r="AT103">
            <v>0</v>
          </cell>
          <cell r="AU103">
            <v>133000</v>
          </cell>
          <cell r="AV103">
            <v>0</v>
          </cell>
          <cell r="AW103"/>
          <cell r="AX103"/>
          <cell r="AY103">
            <v>0</v>
          </cell>
          <cell r="AZ103"/>
          <cell r="BA103"/>
          <cell r="BB103"/>
          <cell r="BC103"/>
          <cell r="BD103"/>
          <cell r="BE103"/>
          <cell r="BF103" t="str">
            <v>2020 Survey</v>
          </cell>
          <cell r="BG103">
            <v>0</v>
          </cell>
          <cell r="BH103"/>
          <cell r="BI103">
            <v>0</v>
          </cell>
          <cell r="BJ103"/>
          <cell r="BK103">
            <v>0</v>
          </cell>
          <cell r="BL103"/>
          <cell r="BM103"/>
          <cell r="BN103"/>
          <cell r="BO103"/>
          <cell r="BP103"/>
          <cell r="BQ103"/>
          <cell r="BR103"/>
          <cell r="BS103" t="str">
            <v/>
          </cell>
          <cell r="BT103"/>
          <cell r="BU103">
            <v>0</v>
          </cell>
          <cell r="BV103"/>
          <cell r="BW103">
            <v>0</v>
          </cell>
          <cell r="BX103">
            <v>0</v>
          </cell>
          <cell r="BY103"/>
          <cell r="BZ103"/>
          <cell r="CA103"/>
          <cell r="CB103">
            <v>0</v>
          </cell>
          <cell r="CC103"/>
          <cell r="CD103"/>
          <cell r="CE103"/>
          <cell r="CF103"/>
          <cell r="CG103"/>
          <cell r="CH103"/>
          <cell r="CI103"/>
          <cell r="CJ103"/>
          <cell r="CK103"/>
          <cell r="CL103"/>
          <cell r="CM103">
            <v>0</v>
          </cell>
          <cell r="CN103"/>
          <cell r="CO103"/>
          <cell r="CP103"/>
          <cell r="CQ103"/>
          <cell r="CR103"/>
          <cell r="CS103"/>
          <cell r="CT103"/>
          <cell r="CU103">
            <v>0</v>
          </cell>
          <cell r="CV103"/>
          <cell r="CW103"/>
          <cell r="CX103"/>
          <cell r="CY103"/>
          <cell r="CZ103"/>
          <cell r="DA103"/>
          <cell r="DB103"/>
          <cell r="DC103"/>
          <cell r="DD103"/>
          <cell r="DE103"/>
          <cell r="DF103"/>
          <cell r="DG103"/>
          <cell r="DH103"/>
          <cell r="DI103"/>
          <cell r="DJ103"/>
          <cell r="DK103"/>
          <cell r="DL103"/>
          <cell r="DM103" t="str">
            <v>Brian Fitzpatrick</v>
          </cell>
          <cell r="DN103" t="str">
            <v>Barrett</v>
          </cell>
          <cell r="DO103" t="str">
            <v>Barrett</v>
          </cell>
          <cell r="DP103" t="str">
            <v>7W</v>
          </cell>
          <cell r="DQ103">
            <v>2</v>
          </cell>
          <cell r="DR103"/>
        </row>
        <row r="104">
          <cell r="C104">
            <v>200</v>
          </cell>
          <cell r="D104">
            <v>48</v>
          </cell>
          <cell r="E104">
            <v>192</v>
          </cell>
          <cell r="F104">
            <v>48</v>
          </cell>
          <cell r="G104"/>
          <cell r="H104" t="str">
            <v/>
          </cell>
          <cell r="I104" t="str">
            <v/>
          </cell>
          <cell r="J104" t="str">
            <v/>
          </cell>
          <cell r="K104"/>
          <cell r="L104">
            <v>0</v>
          </cell>
          <cell r="M104" t="str">
            <v>Perez</v>
          </cell>
          <cell r="N104" t="str">
            <v>Rehab treatment, add pond</v>
          </cell>
          <cell r="O104">
            <v>280683</v>
          </cell>
          <cell r="P104" t="str">
            <v>280683-PS01</v>
          </cell>
          <cell r="Q104">
            <v>1530</v>
          </cell>
          <cell r="R104"/>
          <cell r="S104" t="str">
            <v>could apply</v>
          </cell>
          <cell r="T104">
            <v>43845</v>
          </cell>
          <cell r="U104">
            <v>44011</v>
          </cell>
          <cell r="V104">
            <v>44656</v>
          </cell>
          <cell r="W104">
            <v>0</v>
          </cell>
          <cell r="X104"/>
          <cell r="Y104"/>
          <cell r="Z104"/>
          <cell r="AA104">
            <v>0</v>
          </cell>
          <cell r="AB104"/>
          <cell r="AC104"/>
          <cell r="AD104">
            <v>45121</v>
          </cell>
          <cell r="AE104">
            <v>12424465</v>
          </cell>
          <cell r="AF104"/>
          <cell r="AG104">
            <v>12424465</v>
          </cell>
          <cell r="AH104" t="str">
            <v>Part B</v>
          </cell>
          <cell r="AI104">
            <v>45778</v>
          </cell>
          <cell r="AJ104">
            <v>46296</v>
          </cell>
          <cell r="AK104" t="str">
            <v>Check O&amp;M cost, seems way too high for ponds</v>
          </cell>
          <cell r="AL104">
            <v>12791711</v>
          </cell>
          <cell r="AM104">
            <v>44651</v>
          </cell>
          <cell r="AN104"/>
          <cell r="AO104"/>
          <cell r="AP104"/>
          <cell r="AQ104"/>
          <cell r="AR104"/>
          <cell r="AS104">
            <v>0</v>
          </cell>
          <cell r="AT104">
            <v>0</v>
          </cell>
          <cell r="AU104">
            <v>12791711</v>
          </cell>
          <cell r="AV104">
            <v>0</v>
          </cell>
          <cell r="AW104"/>
          <cell r="AX104"/>
          <cell r="AY104">
            <v>0</v>
          </cell>
          <cell r="AZ104"/>
          <cell r="BA104"/>
          <cell r="BB104"/>
          <cell r="BC104"/>
          <cell r="BD104"/>
          <cell r="BE104"/>
          <cell r="BF104" t="str">
            <v>FY24 Survey</v>
          </cell>
          <cell r="BG104">
            <v>0</v>
          </cell>
          <cell r="BH104"/>
          <cell r="BI104">
            <v>5000000</v>
          </cell>
          <cell r="BJ104"/>
          <cell r="BK104">
            <v>0</v>
          </cell>
          <cell r="BL104"/>
          <cell r="BM104"/>
          <cell r="BN104"/>
          <cell r="BO104" t="str">
            <v>not eligible</v>
          </cell>
          <cell r="BP104"/>
          <cell r="BQ104" t="str">
            <v>Not eligible per PCA</v>
          </cell>
          <cell r="BR104"/>
          <cell r="BS104" t="str">
            <v/>
          </cell>
          <cell r="BT104"/>
          <cell r="BU104">
            <v>0</v>
          </cell>
          <cell r="BV104"/>
          <cell r="BW104"/>
          <cell r="BX104"/>
          <cell r="BY104"/>
          <cell r="BZ104"/>
          <cell r="CA104"/>
          <cell r="CB104">
            <v>0</v>
          </cell>
          <cell r="CC104"/>
          <cell r="CD104"/>
          <cell r="CE104"/>
          <cell r="CF104"/>
          <cell r="CG104"/>
          <cell r="CH104"/>
          <cell r="CI104"/>
          <cell r="CJ104"/>
          <cell r="CK104"/>
          <cell r="CL104"/>
          <cell r="CM104">
            <v>0</v>
          </cell>
          <cell r="CN104"/>
          <cell r="CO104"/>
          <cell r="CP104"/>
          <cell r="CQ104"/>
          <cell r="CR104"/>
          <cell r="CS104"/>
          <cell r="CT104"/>
          <cell r="CU104">
            <v>0</v>
          </cell>
          <cell r="CV104"/>
          <cell r="CW104"/>
          <cell r="CX104"/>
          <cell r="CY104"/>
          <cell r="CZ104"/>
          <cell r="DA104"/>
          <cell r="DB104"/>
          <cell r="DC104"/>
          <cell r="DD104"/>
          <cell r="DE104"/>
          <cell r="DF104">
            <v>0</v>
          </cell>
          <cell r="DG104"/>
          <cell r="DH104"/>
          <cell r="DI104"/>
          <cell r="DJ104"/>
          <cell r="DK104"/>
          <cell r="DL104"/>
          <cell r="DM104" t="str">
            <v>Vinod Sathyaseelan</v>
          </cell>
          <cell r="DN104" t="str">
            <v>Perez</v>
          </cell>
          <cell r="DO104" t="str">
            <v>Schultz</v>
          </cell>
          <cell r="DP104">
            <v>1</v>
          </cell>
          <cell r="DQ104">
            <v>1</v>
          </cell>
          <cell r="DR104"/>
        </row>
        <row r="105">
          <cell r="C105">
            <v>240</v>
          </cell>
          <cell r="D105">
            <v>45</v>
          </cell>
          <cell r="E105">
            <v>228</v>
          </cell>
          <cell r="F105">
            <v>45</v>
          </cell>
          <cell r="G105" t="str">
            <v/>
          </cell>
          <cell r="H105" t="str">
            <v/>
          </cell>
          <cell r="I105" t="str">
            <v/>
          </cell>
          <cell r="J105" t="str">
            <v/>
          </cell>
          <cell r="K105" t="str">
            <v/>
          </cell>
          <cell r="L105" t="str">
            <v>Applied</v>
          </cell>
          <cell r="M105" t="str">
            <v>Bradshaw</v>
          </cell>
          <cell r="N105" t="str">
            <v>Unsewered, collection and treatment</v>
          </cell>
          <cell r="O105">
            <v>279617</v>
          </cell>
          <cell r="P105" t="str">
            <v>279617-PS01</v>
          </cell>
          <cell r="Q105">
            <v>117</v>
          </cell>
          <cell r="R105">
            <v>0</v>
          </cell>
          <cell r="S105"/>
          <cell r="T105">
            <v>0</v>
          </cell>
          <cell r="U105">
            <v>0</v>
          </cell>
          <cell r="V105">
            <v>0</v>
          </cell>
          <cell r="W105">
            <v>0</v>
          </cell>
          <cell r="X105"/>
          <cell r="Y105"/>
          <cell r="Z105"/>
          <cell r="AA105">
            <v>0</v>
          </cell>
          <cell r="AB105"/>
          <cell r="AD105"/>
          <cell r="AE105"/>
          <cell r="AF105"/>
          <cell r="AG105">
            <v>0</v>
          </cell>
          <cell r="AH105"/>
          <cell r="AK105"/>
          <cell r="AL105">
            <v>3700000</v>
          </cell>
          <cell r="AM105"/>
          <cell r="AN105"/>
          <cell r="AO105"/>
          <cell r="AP105"/>
          <cell r="AQ105"/>
          <cell r="AR105"/>
          <cell r="AS105">
            <v>0</v>
          </cell>
          <cell r="AT105">
            <v>0</v>
          </cell>
          <cell r="AU105">
            <v>3700000</v>
          </cell>
          <cell r="AV105">
            <v>0</v>
          </cell>
          <cell r="AW105"/>
          <cell r="AX105"/>
          <cell r="AY105">
            <v>0</v>
          </cell>
          <cell r="AZ105"/>
          <cell r="BA105"/>
          <cell r="BB105"/>
          <cell r="BC105"/>
          <cell r="BD105"/>
          <cell r="BE105"/>
          <cell r="BF105">
            <v>0</v>
          </cell>
          <cell r="BG105">
            <v>0</v>
          </cell>
          <cell r="BH105"/>
          <cell r="BI105">
            <v>0</v>
          </cell>
          <cell r="BJ105"/>
          <cell r="BK105"/>
          <cell r="BL105"/>
          <cell r="BM105"/>
          <cell r="BN105"/>
          <cell r="BO105"/>
          <cell r="BP105"/>
          <cell r="BQ105"/>
          <cell r="BR105"/>
          <cell r="BS105" t="str">
            <v/>
          </cell>
          <cell r="BU105">
            <v>0</v>
          </cell>
          <cell r="BV105"/>
          <cell r="BW105">
            <v>0</v>
          </cell>
          <cell r="BX105">
            <v>0</v>
          </cell>
          <cell r="BY105"/>
          <cell r="BZ105"/>
          <cell r="CA105"/>
          <cell r="CB105">
            <v>0</v>
          </cell>
          <cell r="CC105"/>
          <cell r="CD105"/>
          <cell r="CE105"/>
          <cell r="CF105"/>
          <cell r="CG105"/>
          <cell r="CH105"/>
          <cell r="CI105"/>
          <cell r="CJ105"/>
          <cell r="CK105"/>
          <cell r="CL105"/>
          <cell r="CM105">
            <v>0</v>
          </cell>
          <cell r="CN105"/>
          <cell r="CO105"/>
          <cell r="CP105"/>
          <cell r="CQ105"/>
          <cell r="CR105"/>
          <cell r="CS105"/>
          <cell r="CT105"/>
          <cell r="CU105">
            <v>0</v>
          </cell>
          <cell r="CV105" t="str">
            <v>Applied</v>
          </cell>
          <cell r="CW105"/>
          <cell r="CX105"/>
          <cell r="CY105"/>
          <cell r="CZ105"/>
          <cell r="DA105">
            <v>57</v>
          </cell>
          <cell r="DB105"/>
          <cell r="DC105">
            <v>3540000</v>
          </cell>
          <cell r="DD105"/>
          <cell r="DE105">
            <v>160000</v>
          </cell>
          <cell r="DF105">
            <v>0</v>
          </cell>
          <cell r="DG105"/>
          <cell r="DH105"/>
          <cell r="DI105"/>
          <cell r="DJ105"/>
          <cell r="DK105"/>
          <cell r="DL105"/>
          <cell r="DM105" t="str">
            <v>Vinod Sathyaseelan</v>
          </cell>
          <cell r="DN105" t="str">
            <v>Bradshaw</v>
          </cell>
          <cell r="DO105" t="str">
            <v>Lafontaine</v>
          </cell>
          <cell r="DP105">
            <v>4</v>
          </cell>
          <cell r="DQ105">
            <v>1</v>
          </cell>
          <cell r="DR105"/>
        </row>
        <row r="106">
          <cell r="C106">
            <v>266</v>
          </cell>
          <cell r="D106">
            <v>40</v>
          </cell>
          <cell r="E106"/>
          <cell r="F106"/>
          <cell r="G106"/>
          <cell r="H106" t="str">
            <v/>
          </cell>
          <cell r="I106" t="str">
            <v>Yes</v>
          </cell>
          <cell r="J106"/>
          <cell r="K106"/>
          <cell r="L106">
            <v>0</v>
          </cell>
          <cell r="M106" t="str">
            <v>Bradshaw</v>
          </cell>
          <cell r="N106" t="str">
            <v>Rehab collection 2nd St SW and Main pumping station</v>
          </cell>
          <cell r="O106">
            <v>280975</v>
          </cell>
          <cell r="P106" t="str">
            <v>280975-PS01</v>
          </cell>
          <cell r="Q106">
            <v>1317</v>
          </cell>
          <cell r="R106"/>
          <cell r="S106"/>
          <cell r="T106">
            <v>45351</v>
          </cell>
          <cell r="U106">
            <v>45603</v>
          </cell>
          <cell r="V106"/>
          <cell r="W106"/>
          <cell r="X106">
            <v>45346</v>
          </cell>
          <cell r="Y106">
            <v>2203000</v>
          </cell>
          <cell r="Z106"/>
          <cell r="AA106">
            <v>2203000</v>
          </cell>
          <cell r="AB106" t="str">
            <v>Part B</v>
          </cell>
          <cell r="AC106"/>
          <cell r="AD106"/>
          <cell r="AE106"/>
          <cell r="AF106"/>
          <cell r="AG106"/>
          <cell r="AH106"/>
          <cell r="AI106">
            <v>45809</v>
          </cell>
          <cell r="AJ106">
            <v>45870</v>
          </cell>
          <cell r="AK106"/>
          <cell r="AL106">
            <v>2203000</v>
          </cell>
          <cell r="AM106"/>
          <cell r="AN106"/>
          <cell r="AO106"/>
          <cell r="AP106"/>
          <cell r="AQ106"/>
          <cell r="AR106"/>
          <cell r="AS106">
            <v>0</v>
          </cell>
          <cell r="AT106">
            <v>0</v>
          </cell>
          <cell r="AU106">
            <v>2203000</v>
          </cell>
          <cell r="AV106">
            <v>2203000</v>
          </cell>
          <cell r="AW106"/>
          <cell r="AX106"/>
          <cell r="AY106">
            <v>2203000</v>
          </cell>
          <cell r="AZ106"/>
          <cell r="BA106"/>
          <cell r="BB106"/>
          <cell r="BC106"/>
          <cell r="BD106"/>
          <cell r="BE106"/>
          <cell r="BF106">
            <v>0</v>
          </cell>
          <cell r="BG106">
            <v>0</v>
          </cell>
          <cell r="BH106"/>
          <cell r="BI106">
            <v>0</v>
          </cell>
          <cell r="BJ106"/>
          <cell r="BK106">
            <v>0</v>
          </cell>
          <cell r="BL106"/>
          <cell r="BM106"/>
          <cell r="BN106"/>
          <cell r="BO106"/>
          <cell r="BP106"/>
          <cell r="BQ106"/>
          <cell r="BR106"/>
          <cell r="BS106"/>
          <cell r="BT106"/>
          <cell r="BU106">
            <v>0</v>
          </cell>
          <cell r="BV106"/>
          <cell r="BW106">
            <v>0</v>
          </cell>
          <cell r="BX106">
            <v>0</v>
          </cell>
          <cell r="BY106"/>
          <cell r="BZ106"/>
          <cell r="CA106"/>
          <cell r="CB106">
            <v>0</v>
          </cell>
          <cell r="CC106"/>
          <cell r="CD106"/>
          <cell r="CE106"/>
          <cell r="CF106"/>
          <cell r="CG106"/>
          <cell r="CH106"/>
          <cell r="CI106"/>
          <cell r="CJ106"/>
          <cell r="CK106"/>
          <cell r="CL106"/>
          <cell r="CM106">
            <v>0</v>
          </cell>
          <cell r="CN106"/>
          <cell r="CO106"/>
          <cell r="CP106"/>
          <cell r="CQ106"/>
          <cell r="CR106"/>
          <cell r="CS106"/>
          <cell r="CT106"/>
          <cell r="CU106">
            <v>0</v>
          </cell>
          <cell r="CV106"/>
          <cell r="CW106"/>
          <cell r="CX106"/>
          <cell r="CY106"/>
          <cell r="CZ106"/>
          <cell r="DA106"/>
          <cell r="DB106"/>
          <cell r="DC106"/>
          <cell r="DD106"/>
          <cell r="DE106"/>
          <cell r="DF106"/>
          <cell r="DG106"/>
          <cell r="DH106"/>
          <cell r="DI106"/>
          <cell r="DJ106"/>
          <cell r="DK106"/>
          <cell r="DL106"/>
          <cell r="DM106"/>
          <cell r="DN106" t="str">
            <v>Bradshaw</v>
          </cell>
          <cell r="DO106"/>
          <cell r="DP106">
            <v>4</v>
          </cell>
          <cell r="DQ106"/>
          <cell r="DR106"/>
        </row>
        <row r="107">
          <cell r="C107">
            <v>265</v>
          </cell>
          <cell r="D107">
            <v>40</v>
          </cell>
          <cell r="E107">
            <v>250</v>
          </cell>
          <cell r="F107">
            <v>40</v>
          </cell>
          <cell r="G107">
            <v>2024</v>
          </cell>
          <cell r="H107" t="str">
            <v>Yes</v>
          </cell>
          <cell r="I107"/>
          <cell r="J107" t="str">
            <v/>
          </cell>
          <cell r="K107" t="str">
            <v>Yes</v>
          </cell>
          <cell r="L107">
            <v>0</v>
          </cell>
          <cell r="M107" t="str">
            <v>Bradshaw</v>
          </cell>
          <cell r="N107" t="str">
            <v>Rehab collection, East Main Ave</v>
          </cell>
          <cell r="O107">
            <v>280826</v>
          </cell>
          <cell r="P107" t="str">
            <v>280826-PS01</v>
          </cell>
          <cell r="Q107">
            <v>1341</v>
          </cell>
          <cell r="R107"/>
          <cell r="S107" t="str">
            <v>Exempt</v>
          </cell>
          <cell r="T107">
            <v>44621</v>
          </cell>
          <cell r="U107">
            <v>44760</v>
          </cell>
          <cell r="V107">
            <v>45433</v>
          </cell>
          <cell r="W107">
            <v>0</v>
          </cell>
          <cell r="X107" t="str">
            <v>certified</v>
          </cell>
          <cell r="Y107">
            <v>348161</v>
          </cell>
          <cell r="Z107"/>
          <cell r="AA107">
            <v>0</v>
          </cell>
          <cell r="AB107" t="str">
            <v>24 carryover</v>
          </cell>
          <cell r="AC107"/>
          <cell r="AD107">
            <v>45071</v>
          </cell>
          <cell r="AE107">
            <v>520200</v>
          </cell>
          <cell r="AF107"/>
          <cell r="AG107">
            <v>520200</v>
          </cell>
          <cell r="AH107" t="str">
            <v>Part B</v>
          </cell>
          <cell r="AI107">
            <v>45413</v>
          </cell>
          <cell r="AJ107">
            <v>45566</v>
          </cell>
          <cell r="AK107"/>
          <cell r="AL107">
            <v>348161</v>
          </cell>
          <cell r="AM107">
            <v>45414</v>
          </cell>
          <cell r="AN107">
            <v>45456</v>
          </cell>
          <cell r="AO107">
            <v>1</v>
          </cell>
          <cell r="AP107">
            <v>348161</v>
          </cell>
          <cell r="AQ107">
            <v>2024</v>
          </cell>
          <cell r="AR107"/>
          <cell r="AS107">
            <v>0</v>
          </cell>
          <cell r="AT107">
            <v>0</v>
          </cell>
          <cell r="AU107">
            <v>348161</v>
          </cell>
          <cell r="AV107">
            <v>348161</v>
          </cell>
          <cell r="AW107"/>
          <cell r="AX107"/>
          <cell r="AY107">
            <v>348161</v>
          </cell>
          <cell r="AZ107">
            <v>45519</v>
          </cell>
          <cell r="BA107">
            <v>45550</v>
          </cell>
          <cell r="BB107">
            <v>2025</v>
          </cell>
          <cell r="BC107" t="str">
            <v>CWRF</v>
          </cell>
          <cell r="BD107"/>
          <cell r="BE107"/>
          <cell r="BF107" t="str">
            <v>2024 WIF</v>
          </cell>
          <cell r="BG107">
            <v>0</v>
          </cell>
          <cell r="BH107"/>
          <cell r="BI107">
            <v>0</v>
          </cell>
          <cell r="BJ107"/>
          <cell r="BK107">
            <v>0</v>
          </cell>
          <cell r="BL107"/>
          <cell r="BM107"/>
          <cell r="BN107"/>
          <cell r="BO107"/>
          <cell r="BP107"/>
          <cell r="BQ107"/>
          <cell r="BR107"/>
          <cell r="BS107" t="str">
            <v/>
          </cell>
          <cell r="BT107"/>
          <cell r="BU107">
            <v>0</v>
          </cell>
          <cell r="BV107"/>
          <cell r="BW107">
            <v>0</v>
          </cell>
          <cell r="BX107">
            <v>0</v>
          </cell>
          <cell r="BY107"/>
          <cell r="BZ107"/>
          <cell r="CA107"/>
          <cell r="CB107">
            <v>0</v>
          </cell>
          <cell r="CC107"/>
          <cell r="CD107"/>
          <cell r="CE107"/>
          <cell r="CF107"/>
          <cell r="CG107"/>
          <cell r="CH107"/>
          <cell r="CI107"/>
          <cell r="CJ107"/>
          <cell r="CK107"/>
          <cell r="CL107"/>
          <cell r="CM107">
            <v>0</v>
          </cell>
          <cell r="CN107"/>
          <cell r="CO107"/>
          <cell r="CP107"/>
          <cell r="CQ107"/>
          <cell r="CR107"/>
          <cell r="CS107"/>
          <cell r="CT107"/>
          <cell r="CU107">
            <v>0</v>
          </cell>
          <cell r="CV107"/>
          <cell r="CW107"/>
          <cell r="CX107"/>
          <cell r="CY107"/>
          <cell r="CZ107"/>
          <cell r="DA107"/>
          <cell r="DB107"/>
          <cell r="DC107"/>
          <cell r="DD107"/>
          <cell r="DE107"/>
          <cell r="DF107">
            <v>0</v>
          </cell>
          <cell r="DG107"/>
          <cell r="DH107"/>
          <cell r="DI107"/>
          <cell r="DJ107"/>
          <cell r="DK107"/>
          <cell r="DL107"/>
          <cell r="DM107" t="str">
            <v>Vinod Sathyaseelan</v>
          </cell>
          <cell r="DN107" t="str">
            <v>Bradshaw</v>
          </cell>
          <cell r="DO107" t="str">
            <v>Lafontaine</v>
          </cell>
          <cell r="DP107">
            <v>4</v>
          </cell>
          <cell r="DQ107">
            <v>1</v>
          </cell>
          <cell r="DR107"/>
        </row>
        <row r="108">
          <cell r="C108">
            <v>54</v>
          </cell>
          <cell r="D108">
            <v>68</v>
          </cell>
          <cell r="E108">
            <v>55</v>
          </cell>
          <cell r="F108">
            <v>68</v>
          </cell>
          <cell r="G108"/>
          <cell r="H108" t="str">
            <v/>
          </cell>
          <cell r="I108" t="str">
            <v/>
          </cell>
          <cell r="J108" t="str">
            <v/>
          </cell>
          <cell r="K108" t="str">
            <v/>
          </cell>
          <cell r="L108" t="str">
            <v>PER Submitted</v>
          </cell>
          <cell r="M108" t="str">
            <v>Berrens</v>
          </cell>
          <cell r="N108" t="str">
            <v>Rehab collection, expand treatment</v>
          </cell>
          <cell r="O108">
            <v>280724</v>
          </cell>
          <cell r="P108" t="str">
            <v>280724-PS01</v>
          </cell>
          <cell r="Q108">
            <v>1318</v>
          </cell>
          <cell r="R108"/>
          <cell r="S108"/>
          <cell r="T108">
            <v>0</v>
          </cell>
          <cell r="U108">
            <v>0</v>
          </cell>
          <cell r="V108">
            <v>0</v>
          </cell>
          <cell r="W108">
            <v>0</v>
          </cell>
          <cell r="X108"/>
          <cell r="Y108"/>
          <cell r="Z108"/>
          <cell r="AA108">
            <v>0</v>
          </cell>
          <cell r="AD108"/>
          <cell r="AE108"/>
          <cell r="AF108"/>
          <cell r="AG108">
            <v>0</v>
          </cell>
          <cell r="AH108"/>
          <cell r="AK108"/>
          <cell r="AL108">
            <v>21034000</v>
          </cell>
          <cell r="AM108"/>
          <cell r="AO108"/>
          <cell r="AP108"/>
          <cell r="AQ108"/>
          <cell r="AR108"/>
          <cell r="AS108">
            <v>0</v>
          </cell>
          <cell r="AT108">
            <v>0</v>
          </cell>
          <cell r="AU108">
            <v>21034000</v>
          </cell>
          <cell r="AV108">
            <v>0</v>
          </cell>
          <cell r="AW108"/>
          <cell r="AX108"/>
          <cell r="AY108">
            <v>0</v>
          </cell>
          <cell r="BF108">
            <v>0</v>
          </cell>
          <cell r="BG108">
            <v>0</v>
          </cell>
          <cell r="BH108"/>
          <cell r="BI108">
            <v>0</v>
          </cell>
          <cell r="BK108">
            <v>0</v>
          </cell>
          <cell r="BM108"/>
          <cell r="BS108" t="str">
            <v/>
          </cell>
          <cell r="BU108">
            <v>0</v>
          </cell>
          <cell r="BW108">
            <v>0</v>
          </cell>
          <cell r="BX108">
            <v>0</v>
          </cell>
          <cell r="BY108"/>
          <cell r="BZ108"/>
          <cell r="CA108"/>
          <cell r="CB108">
            <v>0</v>
          </cell>
          <cell r="CF108"/>
          <cell r="CL108"/>
          <cell r="CM108">
            <v>0</v>
          </cell>
          <cell r="CN108"/>
          <cell r="CU108">
            <v>0</v>
          </cell>
          <cell r="CV108" t="str">
            <v>PER Submitted</v>
          </cell>
          <cell r="DC108"/>
          <cell r="DD108"/>
          <cell r="DE108"/>
          <cell r="DF108">
            <v>0</v>
          </cell>
          <cell r="DG108"/>
          <cell r="DH108"/>
          <cell r="DI108"/>
          <cell r="DJ108"/>
          <cell r="DK108"/>
          <cell r="DL108"/>
          <cell r="DM108" t="str">
            <v>Pam Rodewald</v>
          </cell>
          <cell r="DN108" t="str">
            <v>Berrens</v>
          </cell>
          <cell r="DO108" t="str">
            <v>Gallentine</v>
          </cell>
          <cell r="DP108">
            <v>8</v>
          </cell>
          <cell r="DQ108">
            <v>5</v>
          </cell>
          <cell r="DR108"/>
        </row>
        <row r="109">
          <cell r="C109">
            <v>311</v>
          </cell>
          <cell r="D109">
            <v>13</v>
          </cell>
          <cell r="E109">
            <v>297</v>
          </cell>
          <cell r="F109">
            <v>13</v>
          </cell>
          <cell r="G109"/>
          <cell r="H109" t="str">
            <v/>
          </cell>
          <cell r="I109" t="str">
            <v/>
          </cell>
          <cell r="J109" t="str">
            <v/>
          </cell>
          <cell r="K109" t="str">
            <v/>
          </cell>
          <cell r="L109">
            <v>0</v>
          </cell>
          <cell r="M109" t="str">
            <v>Schultz</v>
          </cell>
          <cell r="N109" t="str">
            <v>Rehab collection, LS SCADA/backup generator</v>
          </cell>
          <cell r="O109">
            <v>280875</v>
          </cell>
          <cell r="P109" t="str">
            <v>280875-PS01</v>
          </cell>
          <cell r="Q109">
            <v>2603</v>
          </cell>
          <cell r="R109"/>
          <cell r="S109"/>
          <cell r="T109">
            <v>0</v>
          </cell>
          <cell r="U109">
            <v>0</v>
          </cell>
          <cell r="V109">
            <v>0</v>
          </cell>
          <cell r="W109">
            <v>0</v>
          </cell>
          <cell r="X109"/>
          <cell r="Y109"/>
          <cell r="Z109"/>
          <cell r="AA109">
            <v>0</v>
          </cell>
          <cell r="AB109"/>
          <cell r="AC109"/>
          <cell r="AD109"/>
          <cell r="AE109"/>
          <cell r="AF109"/>
          <cell r="AG109">
            <v>0</v>
          </cell>
          <cell r="AH109"/>
          <cell r="AI109"/>
          <cell r="AJ109"/>
          <cell r="AK109"/>
          <cell r="AL109">
            <v>2600000</v>
          </cell>
          <cell r="AM109"/>
          <cell r="AN109"/>
          <cell r="AO109"/>
          <cell r="AP109"/>
          <cell r="AQ109"/>
          <cell r="AR109"/>
          <cell r="AS109">
            <v>0</v>
          </cell>
          <cell r="AT109">
            <v>0</v>
          </cell>
          <cell r="AU109">
            <v>2600000</v>
          </cell>
          <cell r="AV109">
            <v>0</v>
          </cell>
          <cell r="AW109"/>
          <cell r="AX109"/>
          <cell r="AY109">
            <v>0</v>
          </cell>
          <cell r="AZ109"/>
          <cell r="BA109"/>
          <cell r="BB109"/>
          <cell r="BC109"/>
          <cell r="BD109"/>
          <cell r="BE109"/>
          <cell r="BF109">
            <v>0</v>
          </cell>
          <cell r="BG109">
            <v>0</v>
          </cell>
          <cell r="BH109"/>
          <cell r="BI109">
            <v>0</v>
          </cell>
          <cell r="BJ109"/>
          <cell r="BK109">
            <v>0</v>
          </cell>
          <cell r="BL109"/>
          <cell r="BM109"/>
          <cell r="BN109"/>
          <cell r="BO109"/>
          <cell r="BP109"/>
          <cell r="BQ109"/>
          <cell r="BR109"/>
          <cell r="BS109" t="str">
            <v/>
          </cell>
          <cell r="BT109"/>
          <cell r="BU109">
            <v>0</v>
          </cell>
          <cell r="BV109"/>
          <cell r="BW109">
            <v>0</v>
          </cell>
          <cell r="BX109">
            <v>0</v>
          </cell>
          <cell r="BY109"/>
          <cell r="BZ109"/>
          <cell r="CA109"/>
          <cell r="CB109">
            <v>0</v>
          </cell>
          <cell r="CC109"/>
          <cell r="CD109"/>
          <cell r="CE109"/>
          <cell r="CF109"/>
          <cell r="CG109"/>
          <cell r="CH109"/>
          <cell r="CI109"/>
          <cell r="CJ109"/>
          <cell r="CK109"/>
          <cell r="CL109"/>
          <cell r="CM109">
            <v>0</v>
          </cell>
          <cell r="CN109"/>
          <cell r="CO109"/>
          <cell r="CP109"/>
          <cell r="CQ109"/>
          <cell r="CR109"/>
          <cell r="CS109"/>
          <cell r="CT109"/>
          <cell r="CU109">
            <v>0</v>
          </cell>
          <cell r="CV109"/>
          <cell r="CW109"/>
          <cell r="CX109"/>
          <cell r="CY109"/>
          <cell r="CZ109"/>
          <cell r="DA109"/>
          <cell r="DB109"/>
          <cell r="DC109"/>
          <cell r="DD109"/>
          <cell r="DE109"/>
          <cell r="DF109">
            <v>0</v>
          </cell>
          <cell r="DG109"/>
          <cell r="DH109"/>
          <cell r="DI109"/>
          <cell r="DJ109"/>
          <cell r="DK109"/>
          <cell r="DL109"/>
          <cell r="DM109" t="str">
            <v>Brian Fitzpatrick</v>
          </cell>
          <cell r="DN109" t="str">
            <v>Schultz</v>
          </cell>
          <cell r="DO109" t="str">
            <v>Lafontaine</v>
          </cell>
          <cell r="DP109">
            <v>5</v>
          </cell>
          <cell r="DQ109">
            <v>8</v>
          </cell>
          <cell r="DR109"/>
        </row>
        <row r="110">
          <cell r="C110">
            <v>39</v>
          </cell>
          <cell r="D110">
            <v>73</v>
          </cell>
          <cell r="E110">
            <v>38</v>
          </cell>
          <cell r="F110">
            <v>73</v>
          </cell>
          <cell r="G110"/>
          <cell r="H110" t="str">
            <v/>
          </cell>
          <cell r="I110" t="str">
            <v/>
          </cell>
          <cell r="J110" t="str">
            <v/>
          </cell>
          <cell r="K110" t="str">
            <v/>
          </cell>
          <cell r="L110">
            <v>0</v>
          </cell>
          <cell r="M110" t="str">
            <v>Berrens</v>
          </cell>
          <cell r="N110" t="str">
            <v>Adv trmt - phos, rehab collection</v>
          </cell>
          <cell r="O110">
            <v>280708</v>
          </cell>
          <cell r="P110" t="str">
            <v>280708-PS01</v>
          </cell>
          <cell r="Q110">
            <v>133</v>
          </cell>
          <cell r="R110"/>
          <cell r="S110"/>
          <cell r="T110">
            <v>0</v>
          </cell>
          <cell r="U110">
            <v>0</v>
          </cell>
          <cell r="V110">
            <v>0</v>
          </cell>
          <cell r="W110">
            <v>0</v>
          </cell>
          <cell r="X110"/>
          <cell r="Y110"/>
          <cell r="Z110"/>
          <cell r="AA110">
            <v>0</v>
          </cell>
          <cell r="AB110"/>
          <cell r="AC110"/>
          <cell r="AD110"/>
          <cell r="AE110"/>
          <cell r="AF110"/>
          <cell r="AG110">
            <v>0</v>
          </cell>
          <cell r="AH110"/>
          <cell r="AI110"/>
          <cell r="AJ110"/>
          <cell r="AK110"/>
          <cell r="AL110">
            <v>230000</v>
          </cell>
          <cell r="AM110"/>
          <cell r="AN110"/>
          <cell r="AO110"/>
          <cell r="AP110"/>
          <cell r="AQ110"/>
          <cell r="AR110"/>
          <cell r="AS110">
            <v>0</v>
          </cell>
          <cell r="AT110">
            <v>0</v>
          </cell>
          <cell r="AU110">
            <v>230000</v>
          </cell>
          <cell r="AV110">
            <v>0</v>
          </cell>
          <cell r="AW110"/>
          <cell r="AX110"/>
          <cell r="AY110">
            <v>0</v>
          </cell>
          <cell r="AZ110"/>
          <cell r="BA110"/>
          <cell r="BB110"/>
          <cell r="BC110"/>
          <cell r="BD110"/>
          <cell r="BE110"/>
          <cell r="BF110">
            <v>0</v>
          </cell>
          <cell r="BG110">
            <v>0</v>
          </cell>
          <cell r="BH110"/>
          <cell r="BI110">
            <v>0</v>
          </cell>
          <cell r="BJ110"/>
          <cell r="BK110">
            <v>0</v>
          </cell>
          <cell r="BL110"/>
          <cell r="BM110"/>
          <cell r="BN110"/>
          <cell r="BO110"/>
          <cell r="BP110"/>
          <cell r="BQ110"/>
          <cell r="BR110"/>
          <cell r="BS110" t="str">
            <v/>
          </cell>
          <cell r="BT110"/>
          <cell r="BU110">
            <v>0</v>
          </cell>
          <cell r="BV110"/>
          <cell r="BW110">
            <v>0</v>
          </cell>
          <cell r="BX110">
            <v>0</v>
          </cell>
          <cell r="BY110"/>
          <cell r="BZ110"/>
          <cell r="CA110"/>
          <cell r="CB110">
            <v>0</v>
          </cell>
          <cell r="CC110"/>
          <cell r="CD110"/>
          <cell r="CE110"/>
          <cell r="CF110"/>
          <cell r="CG110"/>
          <cell r="CH110"/>
          <cell r="CI110"/>
          <cell r="CJ110"/>
          <cell r="CK110"/>
          <cell r="CL110"/>
          <cell r="CM110">
            <v>0</v>
          </cell>
          <cell r="CN110"/>
          <cell r="CO110"/>
          <cell r="CP110"/>
          <cell r="CQ110"/>
          <cell r="CR110"/>
          <cell r="CS110"/>
          <cell r="CT110"/>
          <cell r="CU110">
            <v>0</v>
          </cell>
          <cell r="CV110"/>
          <cell r="CW110"/>
          <cell r="CX110"/>
          <cell r="CY110"/>
          <cell r="CZ110"/>
          <cell r="DA110"/>
          <cell r="DB110"/>
          <cell r="DC110"/>
          <cell r="DD110"/>
          <cell r="DE110"/>
          <cell r="DF110">
            <v>0</v>
          </cell>
          <cell r="DG110"/>
          <cell r="DH110"/>
          <cell r="DI110"/>
          <cell r="DJ110"/>
          <cell r="DK110"/>
          <cell r="DL110"/>
          <cell r="DM110" t="str">
            <v>Pam Rodewald</v>
          </cell>
          <cell r="DN110" t="str">
            <v>Berrens</v>
          </cell>
          <cell r="DO110" t="str">
            <v>Gallentine</v>
          </cell>
          <cell r="DP110">
            <v>8</v>
          </cell>
          <cell r="DQ110">
            <v>5</v>
          </cell>
          <cell r="DR110"/>
        </row>
        <row r="111">
          <cell r="C111">
            <v>57.1</v>
          </cell>
          <cell r="D111">
            <v>68</v>
          </cell>
          <cell r="E111">
            <v>56</v>
          </cell>
          <cell r="F111">
            <v>68</v>
          </cell>
          <cell r="G111"/>
          <cell r="H111" t="str">
            <v/>
          </cell>
          <cell r="I111" t="str">
            <v>Yes</v>
          </cell>
          <cell r="J111" t="str">
            <v/>
          </cell>
          <cell r="K111"/>
          <cell r="L111">
            <v>0</v>
          </cell>
          <cell r="M111" t="str">
            <v>Berrens</v>
          </cell>
          <cell r="N111" t="str">
            <v>Rehab collection, ph 1</v>
          </cell>
          <cell r="O111">
            <v>280785</v>
          </cell>
          <cell r="P111" t="str">
            <v>280785-PS01</v>
          </cell>
          <cell r="Q111">
            <v>361</v>
          </cell>
          <cell r="R111"/>
          <cell r="S111" t="str">
            <v>could apply</v>
          </cell>
          <cell r="T111">
            <v>44260</v>
          </cell>
          <cell r="U111">
            <v>44861</v>
          </cell>
          <cell r="V111">
            <v>0</v>
          </cell>
          <cell r="W111">
            <v>45608</v>
          </cell>
          <cell r="X111" t="str">
            <v>application</v>
          </cell>
          <cell r="Y111">
            <v>4662500</v>
          </cell>
          <cell r="Z111"/>
          <cell r="AA111">
            <v>4662500</v>
          </cell>
          <cell r="AB111" t="str">
            <v>Part B</v>
          </cell>
          <cell r="AC111"/>
          <cell r="AD111">
            <v>45103</v>
          </cell>
          <cell r="AE111">
            <v>8866490</v>
          </cell>
          <cell r="AF111"/>
          <cell r="AG111">
            <v>8866490</v>
          </cell>
          <cell r="AH111" t="str">
            <v>Part B</v>
          </cell>
          <cell r="AI111">
            <v>45778</v>
          </cell>
          <cell r="AJ111">
            <v>46327</v>
          </cell>
          <cell r="AK111"/>
          <cell r="AL111">
            <v>4662500</v>
          </cell>
          <cell r="AM111">
            <v>45369</v>
          </cell>
          <cell r="AN111"/>
          <cell r="AO111"/>
          <cell r="AP111"/>
          <cell r="AQ111"/>
          <cell r="AR111"/>
          <cell r="AS111">
            <v>0</v>
          </cell>
          <cell r="AT111">
            <v>0</v>
          </cell>
          <cell r="AU111">
            <v>4662500</v>
          </cell>
          <cell r="AV111">
            <v>4662500</v>
          </cell>
          <cell r="AW111"/>
          <cell r="AX111"/>
          <cell r="AY111">
            <v>4662500</v>
          </cell>
          <cell r="AZ111"/>
          <cell r="BA111"/>
          <cell r="BB111"/>
          <cell r="BC111"/>
          <cell r="BD111"/>
          <cell r="BE111"/>
          <cell r="BF111">
            <v>0</v>
          </cell>
          <cell r="BG111">
            <v>0</v>
          </cell>
          <cell r="BH111"/>
          <cell r="BI111">
            <v>1878446.4628746575</v>
          </cell>
          <cell r="BJ111"/>
          <cell r="BK111">
            <v>0</v>
          </cell>
          <cell r="BL111"/>
          <cell r="BM111"/>
          <cell r="BN111"/>
          <cell r="BO111"/>
          <cell r="BP111"/>
          <cell r="BQ111"/>
          <cell r="BR111"/>
          <cell r="BS111"/>
          <cell r="BT111"/>
          <cell r="BU111">
            <v>0</v>
          </cell>
          <cell r="BV111"/>
          <cell r="BW111">
            <v>0</v>
          </cell>
          <cell r="BX111">
            <v>0</v>
          </cell>
          <cell r="BY111"/>
          <cell r="BZ111"/>
          <cell r="CA111"/>
          <cell r="CB111">
            <v>0</v>
          </cell>
          <cell r="CC111"/>
          <cell r="CD111"/>
          <cell r="CE111"/>
          <cell r="CF111"/>
          <cell r="CG111"/>
          <cell r="CH111"/>
          <cell r="CI111"/>
          <cell r="CJ111"/>
          <cell r="CK111"/>
          <cell r="CL111"/>
          <cell r="CM111">
            <v>0</v>
          </cell>
          <cell r="CN111"/>
          <cell r="CO111"/>
          <cell r="CP111"/>
          <cell r="CQ111"/>
          <cell r="CR111"/>
          <cell r="CS111"/>
          <cell r="CT111"/>
          <cell r="CU111">
            <v>0</v>
          </cell>
          <cell r="CV111"/>
          <cell r="CW111"/>
          <cell r="CX111"/>
          <cell r="CY111"/>
          <cell r="CZ111"/>
          <cell r="DA111"/>
          <cell r="DB111"/>
          <cell r="DC111"/>
          <cell r="DD111"/>
          <cell r="DE111"/>
          <cell r="DF111">
            <v>0</v>
          </cell>
          <cell r="DG111"/>
          <cell r="DH111"/>
          <cell r="DI111"/>
          <cell r="DJ111"/>
          <cell r="DK111"/>
          <cell r="DL111"/>
          <cell r="DM111" t="str">
            <v>Abram Peterson</v>
          </cell>
          <cell r="DN111" t="str">
            <v>Berrens</v>
          </cell>
          <cell r="DO111"/>
          <cell r="DP111">
            <v>8</v>
          </cell>
          <cell r="DQ111">
            <v>5</v>
          </cell>
          <cell r="DR111"/>
        </row>
        <row r="112">
          <cell r="C112">
            <v>57.2</v>
          </cell>
          <cell r="D112">
            <v>68</v>
          </cell>
          <cell r="E112">
            <v>56</v>
          </cell>
          <cell r="F112">
            <v>68</v>
          </cell>
          <cell r="G112"/>
          <cell r="H112" t="str">
            <v/>
          </cell>
          <cell r="I112" t="str">
            <v>Yes</v>
          </cell>
          <cell r="J112" t="str">
            <v/>
          </cell>
          <cell r="K112"/>
          <cell r="L112">
            <v>0</v>
          </cell>
          <cell r="M112" t="str">
            <v>Berrens</v>
          </cell>
          <cell r="N112" t="str">
            <v>Rehab treatment, expand pond</v>
          </cell>
          <cell r="O112">
            <v>280785</v>
          </cell>
          <cell r="P112" t="str">
            <v>280785-PS02</v>
          </cell>
          <cell r="Q112">
            <v>361</v>
          </cell>
          <cell r="R112"/>
          <cell r="S112" t="str">
            <v>could apply</v>
          </cell>
          <cell r="T112">
            <v>44260</v>
          </cell>
          <cell r="U112">
            <v>44861</v>
          </cell>
          <cell r="V112">
            <v>0</v>
          </cell>
          <cell r="W112">
            <v>0</v>
          </cell>
          <cell r="X112">
            <v>45590</v>
          </cell>
          <cell r="Y112">
            <v>5084300</v>
          </cell>
          <cell r="Z112"/>
          <cell r="AA112">
            <v>5084300</v>
          </cell>
          <cell r="AB112" t="str">
            <v>Part B</v>
          </cell>
          <cell r="AC112"/>
          <cell r="AD112"/>
          <cell r="AE112"/>
          <cell r="AF112"/>
          <cell r="AG112"/>
          <cell r="AH112"/>
          <cell r="AI112">
            <v>45778</v>
          </cell>
          <cell r="AJ112">
            <v>46327</v>
          </cell>
          <cell r="AK112"/>
          <cell r="AL112">
            <v>5084300</v>
          </cell>
          <cell r="AM112"/>
          <cell r="AN112"/>
          <cell r="AO112"/>
          <cell r="AP112"/>
          <cell r="AQ112"/>
          <cell r="AR112"/>
          <cell r="AS112">
            <v>0</v>
          </cell>
          <cell r="AT112">
            <v>0</v>
          </cell>
          <cell r="AU112">
            <v>5084300</v>
          </cell>
          <cell r="AV112">
            <v>5084300</v>
          </cell>
          <cell r="AW112"/>
          <cell r="AX112"/>
          <cell r="AY112">
            <v>5084300</v>
          </cell>
          <cell r="AZ112"/>
          <cell r="BA112"/>
          <cell r="BB112"/>
          <cell r="BC112"/>
          <cell r="BD112"/>
          <cell r="BE112"/>
          <cell r="BF112">
            <v>0</v>
          </cell>
          <cell r="BG112">
            <v>0</v>
          </cell>
          <cell r="BH112"/>
          <cell r="BI112">
            <v>2215886.4628746575</v>
          </cell>
          <cell r="BJ112"/>
          <cell r="BK112">
            <v>0</v>
          </cell>
          <cell r="BL112"/>
          <cell r="BM112"/>
          <cell r="BN112"/>
          <cell r="BO112"/>
          <cell r="BP112"/>
          <cell r="BQ112"/>
          <cell r="BR112"/>
          <cell r="BS112"/>
          <cell r="BT112"/>
          <cell r="BU112">
            <v>0</v>
          </cell>
          <cell r="BV112"/>
          <cell r="BW112">
            <v>0</v>
          </cell>
          <cell r="BX112">
            <v>0</v>
          </cell>
          <cell r="BY112"/>
          <cell r="BZ112"/>
          <cell r="CA112"/>
          <cell r="CB112">
            <v>0</v>
          </cell>
          <cell r="CC112"/>
          <cell r="CD112"/>
          <cell r="CE112"/>
          <cell r="CF112"/>
          <cell r="CG112"/>
          <cell r="CH112"/>
          <cell r="CI112"/>
          <cell r="CJ112"/>
          <cell r="CK112"/>
          <cell r="CL112"/>
          <cell r="CM112">
            <v>0</v>
          </cell>
          <cell r="CN112"/>
          <cell r="CO112"/>
          <cell r="CP112"/>
          <cell r="CQ112"/>
          <cell r="CR112"/>
          <cell r="CS112"/>
          <cell r="CT112"/>
          <cell r="CU112">
            <v>0</v>
          </cell>
          <cell r="CV112"/>
          <cell r="CW112"/>
          <cell r="CX112"/>
          <cell r="CY112"/>
          <cell r="CZ112"/>
          <cell r="DA112"/>
          <cell r="DB112"/>
          <cell r="DC112"/>
          <cell r="DD112"/>
          <cell r="DE112"/>
          <cell r="DF112">
            <v>0</v>
          </cell>
          <cell r="DG112"/>
          <cell r="DH112"/>
          <cell r="DI112"/>
          <cell r="DJ112"/>
          <cell r="DK112"/>
          <cell r="DL112"/>
          <cell r="DM112" t="str">
            <v>Abram Peterson</v>
          </cell>
          <cell r="DN112" t="str">
            <v>Berrens</v>
          </cell>
          <cell r="DO112"/>
          <cell r="DP112">
            <v>8</v>
          </cell>
          <cell r="DQ112">
            <v>5</v>
          </cell>
          <cell r="DR112"/>
        </row>
        <row r="113">
          <cell r="C113">
            <v>57.3</v>
          </cell>
          <cell r="D113">
            <v>68</v>
          </cell>
          <cell r="E113">
            <v>56</v>
          </cell>
          <cell r="F113">
            <v>68</v>
          </cell>
          <cell r="G113"/>
          <cell r="H113" t="str">
            <v/>
          </cell>
          <cell r="I113" t="str">
            <v/>
          </cell>
          <cell r="J113" t="str">
            <v/>
          </cell>
          <cell r="K113"/>
          <cell r="L113">
            <v>0</v>
          </cell>
          <cell r="M113" t="str">
            <v>Berrens</v>
          </cell>
          <cell r="N113" t="str">
            <v>Rehab collection, ph 2</v>
          </cell>
          <cell r="O113">
            <v>280785</v>
          </cell>
          <cell r="P113" t="str">
            <v>280785-PS03</v>
          </cell>
          <cell r="Q113">
            <v>361</v>
          </cell>
          <cell r="R113"/>
          <cell r="S113" t="str">
            <v>could apply</v>
          </cell>
          <cell r="T113">
            <v>44260</v>
          </cell>
          <cell r="U113">
            <v>44861</v>
          </cell>
          <cell r="V113">
            <v>0</v>
          </cell>
          <cell r="W113"/>
          <cell r="X113"/>
          <cell r="Y113"/>
          <cell r="Z113"/>
          <cell r="AA113">
            <v>0</v>
          </cell>
          <cell r="AB113"/>
          <cell r="AC113"/>
          <cell r="AD113"/>
          <cell r="AE113"/>
          <cell r="AF113"/>
          <cell r="AG113"/>
          <cell r="AH113"/>
          <cell r="AI113">
            <v>46874</v>
          </cell>
          <cell r="AJ113"/>
          <cell r="AK113"/>
          <cell r="AL113">
            <v>1064700</v>
          </cell>
          <cell r="AM113"/>
          <cell r="AN113"/>
          <cell r="AO113"/>
          <cell r="AP113"/>
          <cell r="AQ113"/>
          <cell r="AR113"/>
          <cell r="AS113">
            <v>0</v>
          </cell>
          <cell r="AT113">
            <v>0</v>
          </cell>
          <cell r="AU113">
            <v>1064700</v>
          </cell>
          <cell r="AV113">
            <v>0</v>
          </cell>
          <cell r="AW113"/>
          <cell r="AX113"/>
          <cell r="AY113">
            <v>0</v>
          </cell>
          <cell r="AZ113"/>
          <cell r="BA113"/>
          <cell r="BB113"/>
          <cell r="BC113"/>
          <cell r="BD113"/>
          <cell r="BE113"/>
          <cell r="BF113">
            <v>0</v>
          </cell>
          <cell r="BG113">
            <v>0</v>
          </cell>
          <cell r="BH113"/>
          <cell r="BI113">
            <v>0</v>
          </cell>
          <cell r="BJ113"/>
          <cell r="BK113">
            <v>0</v>
          </cell>
          <cell r="BL113"/>
          <cell r="BM113"/>
          <cell r="BN113"/>
          <cell r="BO113"/>
          <cell r="BP113"/>
          <cell r="BQ113"/>
          <cell r="BR113"/>
          <cell r="BS113"/>
          <cell r="BT113"/>
          <cell r="BU113">
            <v>0</v>
          </cell>
          <cell r="BV113"/>
          <cell r="BW113">
            <v>0</v>
          </cell>
          <cell r="BX113">
            <v>0</v>
          </cell>
          <cell r="BY113"/>
          <cell r="BZ113"/>
          <cell r="CA113"/>
          <cell r="CB113">
            <v>0</v>
          </cell>
          <cell r="CC113"/>
          <cell r="CD113"/>
          <cell r="CE113"/>
          <cell r="CF113"/>
          <cell r="CG113"/>
          <cell r="CH113"/>
          <cell r="CI113"/>
          <cell r="CJ113"/>
          <cell r="CK113"/>
          <cell r="CL113"/>
          <cell r="CM113">
            <v>0</v>
          </cell>
          <cell r="CN113"/>
          <cell r="CO113"/>
          <cell r="CP113"/>
          <cell r="CQ113"/>
          <cell r="CR113"/>
          <cell r="CS113"/>
          <cell r="CT113"/>
          <cell r="CU113">
            <v>0</v>
          </cell>
          <cell r="CV113"/>
          <cell r="CW113"/>
          <cell r="CX113"/>
          <cell r="CY113"/>
          <cell r="CZ113"/>
          <cell r="DA113"/>
          <cell r="DB113"/>
          <cell r="DC113"/>
          <cell r="DD113"/>
          <cell r="DE113"/>
          <cell r="DF113">
            <v>0</v>
          </cell>
          <cell r="DG113"/>
          <cell r="DH113"/>
          <cell r="DI113"/>
          <cell r="DJ113"/>
          <cell r="DK113"/>
          <cell r="DL113"/>
          <cell r="DM113" t="str">
            <v>Abram Peterson</v>
          </cell>
          <cell r="DN113" t="str">
            <v>Berrens</v>
          </cell>
          <cell r="DO113"/>
          <cell r="DP113">
            <v>8</v>
          </cell>
          <cell r="DQ113">
            <v>5</v>
          </cell>
          <cell r="DR113"/>
        </row>
        <row r="114">
          <cell r="C114">
            <v>87</v>
          </cell>
          <cell r="D114">
            <v>63</v>
          </cell>
          <cell r="E114">
            <v>83</v>
          </cell>
          <cell r="F114">
            <v>63</v>
          </cell>
          <cell r="G114"/>
          <cell r="H114" t="str">
            <v/>
          </cell>
          <cell r="I114" t="str">
            <v/>
          </cell>
          <cell r="J114" t="str">
            <v/>
          </cell>
          <cell r="K114" t="str">
            <v/>
          </cell>
          <cell r="L114" t="str">
            <v>Natl Rerv?</v>
          </cell>
          <cell r="M114" t="str">
            <v>Barrett</v>
          </cell>
          <cell r="N114" t="str">
            <v>Rehab collection and treatment</v>
          </cell>
          <cell r="O114">
            <v>280801</v>
          </cell>
          <cell r="P114" t="str">
            <v>280801-PS01</v>
          </cell>
          <cell r="Q114">
            <v>234</v>
          </cell>
          <cell r="R114"/>
          <cell r="S114"/>
          <cell r="T114">
            <v>0</v>
          </cell>
          <cell r="U114">
            <v>0</v>
          </cell>
          <cell r="V114">
            <v>0</v>
          </cell>
          <cell r="W114">
            <v>0</v>
          </cell>
          <cell r="X114"/>
          <cell r="Y114"/>
          <cell r="Z114"/>
          <cell r="AA114">
            <v>0</v>
          </cell>
          <cell r="AB114"/>
          <cell r="AC114"/>
          <cell r="AD114"/>
          <cell r="AE114"/>
          <cell r="AF114"/>
          <cell r="AG114">
            <v>0</v>
          </cell>
          <cell r="AH114"/>
          <cell r="AI114"/>
          <cell r="AJ114"/>
          <cell r="AK114"/>
          <cell r="AL114">
            <v>6431000</v>
          </cell>
          <cell r="AM114"/>
          <cell r="AN114"/>
          <cell r="AO114"/>
          <cell r="AP114"/>
          <cell r="AQ114"/>
          <cell r="AR114"/>
          <cell r="AS114">
            <v>0</v>
          </cell>
          <cell r="AT114">
            <v>0</v>
          </cell>
          <cell r="AU114">
            <v>6431000</v>
          </cell>
          <cell r="AV114">
            <v>0</v>
          </cell>
          <cell r="AW114"/>
          <cell r="AX114"/>
          <cell r="AY114">
            <v>0</v>
          </cell>
          <cell r="AZ114"/>
          <cell r="BA114"/>
          <cell r="BB114"/>
          <cell r="BC114"/>
          <cell r="BD114">
            <v>1740000</v>
          </cell>
          <cell r="BE114">
            <v>45535</v>
          </cell>
          <cell r="BF114">
            <v>0</v>
          </cell>
          <cell r="BG114">
            <v>0</v>
          </cell>
          <cell r="BH114"/>
          <cell r="BI114">
            <v>0</v>
          </cell>
          <cell r="BJ114">
            <v>1740000</v>
          </cell>
          <cell r="BK114">
            <v>1980000</v>
          </cell>
          <cell r="BL114"/>
          <cell r="BM114"/>
          <cell r="BN114"/>
          <cell r="BO114"/>
          <cell r="BP114"/>
          <cell r="BQ114"/>
          <cell r="BR114"/>
          <cell r="BS114"/>
          <cell r="BT114"/>
          <cell r="BU114">
            <v>0</v>
          </cell>
          <cell r="BV114"/>
          <cell r="BW114">
            <v>0</v>
          </cell>
          <cell r="BX114">
            <v>0</v>
          </cell>
          <cell r="BY114"/>
          <cell r="BZ114"/>
          <cell r="CA114"/>
          <cell r="CB114">
            <v>0</v>
          </cell>
          <cell r="CC114"/>
          <cell r="CD114"/>
          <cell r="CE114"/>
          <cell r="CF114"/>
          <cell r="CG114"/>
          <cell r="CH114"/>
          <cell r="CI114"/>
          <cell r="CJ114"/>
          <cell r="CK114"/>
          <cell r="CL114"/>
          <cell r="CM114">
            <v>0</v>
          </cell>
          <cell r="CN114"/>
          <cell r="CO114"/>
          <cell r="CP114"/>
          <cell r="CQ114"/>
          <cell r="CR114"/>
          <cell r="CS114"/>
          <cell r="CT114"/>
          <cell r="CU114">
            <v>0</v>
          </cell>
          <cell r="CV114" t="str">
            <v>Natl Rerv?</v>
          </cell>
          <cell r="CW114">
            <v>2024</v>
          </cell>
          <cell r="CX114">
            <v>45535</v>
          </cell>
          <cell r="CY114"/>
          <cell r="CZ114"/>
          <cell r="DA114">
            <v>90</v>
          </cell>
          <cell r="DB114">
            <v>9</v>
          </cell>
          <cell r="DC114">
            <v>4550000</v>
          </cell>
          <cell r="DD114">
            <v>2810000</v>
          </cell>
          <cell r="DE114">
            <v>1881000</v>
          </cell>
          <cell r="DF114">
            <v>4691000</v>
          </cell>
          <cell r="DG114"/>
          <cell r="DH114"/>
          <cell r="DI114"/>
          <cell r="DJ114"/>
          <cell r="DK114"/>
          <cell r="DL114"/>
          <cell r="DM114" t="str">
            <v>Brian Fitzpatrick</v>
          </cell>
          <cell r="DN114" t="str">
            <v>Barrett</v>
          </cell>
          <cell r="DO114"/>
          <cell r="DP114" t="str">
            <v>7W</v>
          </cell>
          <cell r="DQ114">
            <v>2</v>
          </cell>
          <cell r="DR114"/>
        </row>
        <row r="115">
          <cell r="C115">
            <v>142</v>
          </cell>
          <cell r="D115">
            <v>56</v>
          </cell>
          <cell r="E115">
            <v>129</v>
          </cell>
          <cell r="F115">
            <v>56</v>
          </cell>
          <cell r="G115" t="str">
            <v/>
          </cell>
          <cell r="H115" t="str">
            <v/>
          </cell>
          <cell r="I115" t="str">
            <v/>
          </cell>
          <cell r="J115" t="str">
            <v/>
          </cell>
          <cell r="K115" t="str">
            <v/>
          </cell>
          <cell r="L115">
            <v>0</v>
          </cell>
          <cell r="M115" t="str">
            <v>Bradshaw</v>
          </cell>
          <cell r="N115" t="str">
            <v>Rehab collection</v>
          </cell>
          <cell r="O115">
            <v>280541</v>
          </cell>
          <cell r="P115" t="str">
            <v>280541-PS01</v>
          </cell>
          <cell r="Q115">
            <v>1386</v>
          </cell>
          <cell r="R115">
            <v>0</v>
          </cell>
          <cell r="S115" t="str">
            <v>could apply</v>
          </cell>
          <cell r="T115">
            <v>42797</v>
          </cell>
          <cell r="U115">
            <v>42926</v>
          </cell>
          <cell r="V115">
            <v>0</v>
          </cell>
          <cell r="W115">
            <v>0</v>
          </cell>
          <cell r="X115"/>
          <cell r="Y115"/>
          <cell r="Z115"/>
          <cell r="AA115">
            <v>0</v>
          </cell>
          <cell r="AB115"/>
          <cell r="AC115"/>
          <cell r="AD115"/>
          <cell r="AE115"/>
          <cell r="AF115"/>
          <cell r="AG115">
            <v>0</v>
          </cell>
          <cell r="AH115"/>
          <cell r="AI115"/>
          <cell r="AJ115"/>
          <cell r="AK115"/>
          <cell r="AL115">
            <v>458000</v>
          </cell>
          <cell r="AM115"/>
          <cell r="AN115"/>
          <cell r="AO115"/>
          <cell r="AP115"/>
          <cell r="AQ115"/>
          <cell r="AR115"/>
          <cell r="AS115">
            <v>0</v>
          </cell>
          <cell r="AT115">
            <v>0</v>
          </cell>
          <cell r="AU115">
            <v>458000</v>
          </cell>
          <cell r="AV115">
            <v>0</v>
          </cell>
          <cell r="AW115"/>
          <cell r="AX115"/>
          <cell r="AY115">
            <v>0</v>
          </cell>
          <cell r="AZ115"/>
          <cell r="BA115"/>
          <cell r="BB115"/>
          <cell r="BC115"/>
          <cell r="BD115"/>
          <cell r="BE115"/>
          <cell r="BF115" t="str">
            <v>2019 Survey</v>
          </cell>
          <cell r="BG115">
            <v>0</v>
          </cell>
          <cell r="BH115"/>
          <cell r="BI115">
            <v>0</v>
          </cell>
          <cell r="BJ115"/>
          <cell r="BK115">
            <v>0</v>
          </cell>
          <cell r="BL115"/>
          <cell r="BM115"/>
          <cell r="BN115"/>
          <cell r="BO115"/>
          <cell r="BP115"/>
          <cell r="BQ115"/>
          <cell r="BR115"/>
          <cell r="BS115" t="str">
            <v/>
          </cell>
          <cell r="BT115"/>
          <cell r="BU115">
            <v>0</v>
          </cell>
          <cell r="BV115"/>
          <cell r="BW115">
            <v>0</v>
          </cell>
          <cell r="BX115">
            <v>0</v>
          </cell>
          <cell r="BY115"/>
          <cell r="BZ115"/>
          <cell r="CA115"/>
          <cell r="CB115">
            <v>0</v>
          </cell>
          <cell r="CC115"/>
          <cell r="CD115"/>
          <cell r="CE115"/>
          <cell r="CF115"/>
          <cell r="CG115"/>
          <cell r="CH115"/>
          <cell r="CI115"/>
          <cell r="CJ115"/>
          <cell r="CK115"/>
          <cell r="CL115"/>
          <cell r="CM115">
            <v>0</v>
          </cell>
          <cell r="CN115"/>
          <cell r="CO115"/>
          <cell r="CP115"/>
          <cell r="CQ115"/>
          <cell r="CR115"/>
          <cell r="CS115"/>
          <cell r="CT115"/>
          <cell r="CU115">
            <v>0</v>
          </cell>
          <cell r="CV115"/>
          <cell r="CW115"/>
          <cell r="CX115"/>
          <cell r="CY115"/>
          <cell r="CZ115"/>
          <cell r="DA115"/>
          <cell r="DB115"/>
          <cell r="DC115"/>
          <cell r="DD115"/>
          <cell r="DE115"/>
          <cell r="DF115">
            <v>0</v>
          </cell>
          <cell r="DG115"/>
          <cell r="DH115"/>
          <cell r="DI115"/>
          <cell r="DJ115"/>
          <cell r="DK115"/>
          <cell r="DL115"/>
          <cell r="DM115" t="str">
            <v>Vinod Sathyaseelan</v>
          </cell>
          <cell r="DN115" t="str">
            <v>Bradshaw</v>
          </cell>
          <cell r="DO115" t="str">
            <v>Lafontaine</v>
          </cell>
          <cell r="DP115">
            <v>4</v>
          </cell>
          <cell r="DQ115">
            <v>1</v>
          </cell>
          <cell r="DR115"/>
        </row>
        <row r="116">
          <cell r="C116">
            <v>177</v>
          </cell>
          <cell r="D116">
            <v>51</v>
          </cell>
          <cell r="E116">
            <v>166</v>
          </cell>
          <cell r="F116">
            <v>51</v>
          </cell>
          <cell r="G116"/>
          <cell r="H116" t="str">
            <v/>
          </cell>
          <cell r="I116" t="str">
            <v/>
          </cell>
          <cell r="J116" t="str">
            <v/>
          </cell>
          <cell r="K116" t="str">
            <v/>
          </cell>
          <cell r="L116">
            <v>0</v>
          </cell>
          <cell r="M116" t="str">
            <v>Brooksbank</v>
          </cell>
          <cell r="N116" t="str">
            <v>Regionalize, connect to North Zumbro SD</v>
          </cell>
          <cell r="O116">
            <v>280820</v>
          </cell>
          <cell r="P116" t="str">
            <v>280820-PS01</v>
          </cell>
          <cell r="Q116">
            <v>1260</v>
          </cell>
          <cell r="R116"/>
          <cell r="S116"/>
          <cell r="T116">
            <v>45351</v>
          </cell>
          <cell r="U116">
            <v>45568</v>
          </cell>
          <cell r="V116">
            <v>0</v>
          </cell>
          <cell r="W116">
            <v>0</v>
          </cell>
          <cell r="X116"/>
          <cell r="Y116"/>
          <cell r="Z116"/>
          <cell r="AA116">
            <v>0</v>
          </cell>
          <cell r="AB116"/>
          <cell r="AC116"/>
          <cell r="AD116"/>
          <cell r="AE116"/>
          <cell r="AF116"/>
          <cell r="AG116">
            <v>0</v>
          </cell>
          <cell r="AH116"/>
          <cell r="AI116">
            <v>46113</v>
          </cell>
          <cell r="AJ116"/>
          <cell r="AK116"/>
          <cell r="AL116">
            <v>11941140</v>
          </cell>
          <cell r="AM116"/>
          <cell r="AN116"/>
          <cell r="AO116"/>
          <cell r="AP116"/>
          <cell r="AQ116"/>
          <cell r="AR116"/>
          <cell r="AS116">
            <v>0</v>
          </cell>
          <cell r="AT116">
            <v>0</v>
          </cell>
          <cell r="AU116">
            <v>11941140</v>
          </cell>
          <cell r="AV116">
            <v>0</v>
          </cell>
          <cell r="AW116"/>
          <cell r="AX116"/>
          <cell r="AY116">
            <v>0</v>
          </cell>
          <cell r="AZ116"/>
          <cell r="BA116"/>
          <cell r="BB116"/>
          <cell r="BC116"/>
          <cell r="BD116"/>
          <cell r="BE116"/>
          <cell r="BF116" t="str">
            <v>2024 WIF survey</v>
          </cell>
          <cell r="BG116">
            <v>0</v>
          </cell>
          <cell r="BH116"/>
          <cell r="BI116">
            <v>0</v>
          </cell>
          <cell r="BJ116"/>
          <cell r="BK116">
            <v>0</v>
          </cell>
          <cell r="BL116"/>
          <cell r="BM116"/>
          <cell r="BN116"/>
          <cell r="BO116"/>
          <cell r="BP116"/>
          <cell r="BQ116"/>
          <cell r="BR116"/>
          <cell r="BS116" t="str">
            <v/>
          </cell>
          <cell r="BT116"/>
          <cell r="BU116">
            <v>0</v>
          </cell>
          <cell r="BV116"/>
          <cell r="BW116">
            <v>0</v>
          </cell>
          <cell r="BX116">
            <v>0</v>
          </cell>
          <cell r="BY116"/>
          <cell r="BZ116"/>
          <cell r="CA116"/>
          <cell r="CB116">
            <v>0</v>
          </cell>
          <cell r="CC116"/>
          <cell r="CD116"/>
          <cell r="CE116"/>
          <cell r="CF116"/>
          <cell r="CG116"/>
          <cell r="CH116"/>
          <cell r="CI116"/>
          <cell r="CJ116"/>
          <cell r="CK116"/>
          <cell r="CL116"/>
          <cell r="CM116">
            <v>0</v>
          </cell>
          <cell r="CN116"/>
          <cell r="CO116"/>
          <cell r="CP116"/>
          <cell r="CQ116"/>
          <cell r="CR116"/>
          <cell r="CS116"/>
          <cell r="CT116"/>
          <cell r="CU116">
            <v>0</v>
          </cell>
          <cell r="CV116"/>
          <cell r="CW116"/>
          <cell r="CX116"/>
          <cell r="CY116"/>
          <cell r="CZ116"/>
          <cell r="DA116"/>
          <cell r="DB116"/>
          <cell r="DC116"/>
          <cell r="DD116"/>
          <cell r="DE116"/>
          <cell r="DF116">
            <v>0</v>
          </cell>
          <cell r="DG116"/>
          <cell r="DH116"/>
          <cell r="DI116"/>
          <cell r="DJ116"/>
          <cell r="DK116"/>
          <cell r="DL116"/>
          <cell r="DM116" t="str">
            <v>Corey Hower</v>
          </cell>
          <cell r="DN116" t="str">
            <v>Brooksbank</v>
          </cell>
          <cell r="DO116" t="str">
            <v>Lafontaine</v>
          </cell>
          <cell r="DP116">
            <v>10</v>
          </cell>
          <cell r="DQ116">
            <v>7</v>
          </cell>
          <cell r="DR116"/>
        </row>
        <row r="117">
          <cell r="C117">
            <v>275</v>
          </cell>
          <cell r="D117">
            <v>39</v>
          </cell>
          <cell r="E117">
            <v>258</v>
          </cell>
          <cell r="F117">
            <v>39</v>
          </cell>
          <cell r="G117"/>
          <cell r="H117" t="str">
            <v/>
          </cell>
          <cell r="I117" t="str">
            <v/>
          </cell>
          <cell r="J117" t="str">
            <v/>
          </cell>
          <cell r="K117" t="str">
            <v/>
          </cell>
          <cell r="L117">
            <v>0</v>
          </cell>
          <cell r="M117" t="str">
            <v>Brooksbank</v>
          </cell>
          <cell r="N117" t="str">
            <v>Rehab collection</v>
          </cell>
          <cell r="O117">
            <v>280931</v>
          </cell>
          <cell r="P117" t="str">
            <v>280931-PS01</v>
          </cell>
          <cell r="Q117">
            <v>291</v>
          </cell>
          <cell r="R117"/>
          <cell r="S117"/>
          <cell r="T117">
            <v>0</v>
          </cell>
          <cell r="U117">
            <v>0</v>
          </cell>
          <cell r="V117">
            <v>0</v>
          </cell>
          <cell r="W117">
            <v>0</v>
          </cell>
          <cell r="X117"/>
          <cell r="Y117"/>
          <cell r="Z117"/>
          <cell r="AA117">
            <v>0</v>
          </cell>
          <cell r="AB117"/>
          <cell r="AC117"/>
          <cell r="AD117"/>
          <cell r="AE117"/>
          <cell r="AF117"/>
          <cell r="AG117">
            <v>0</v>
          </cell>
          <cell r="AH117"/>
          <cell r="AI117"/>
          <cell r="AJ117"/>
          <cell r="AK117"/>
          <cell r="AL117">
            <v>300000</v>
          </cell>
          <cell r="AM117"/>
          <cell r="AN117"/>
          <cell r="AO117"/>
          <cell r="AP117"/>
          <cell r="AQ117"/>
          <cell r="AR117"/>
          <cell r="AS117">
            <v>0</v>
          </cell>
          <cell r="AT117">
            <v>0</v>
          </cell>
          <cell r="AU117">
            <v>300000</v>
          </cell>
          <cell r="AV117">
            <v>0</v>
          </cell>
          <cell r="AW117"/>
          <cell r="AX117"/>
          <cell r="AY117">
            <v>0</v>
          </cell>
          <cell r="AZ117"/>
          <cell r="BA117"/>
          <cell r="BB117"/>
          <cell r="BC117"/>
          <cell r="BD117"/>
          <cell r="BE117"/>
          <cell r="BF117">
            <v>0</v>
          </cell>
          <cell r="BG117">
            <v>0</v>
          </cell>
          <cell r="BH117"/>
          <cell r="BI117">
            <v>0</v>
          </cell>
          <cell r="BJ117"/>
          <cell r="BK117">
            <v>0</v>
          </cell>
          <cell r="BL117"/>
          <cell r="BM117"/>
          <cell r="BN117"/>
          <cell r="BO117"/>
          <cell r="BP117"/>
          <cell r="BQ117"/>
          <cell r="BR117"/>
          <cell r="BS117"/>
          <cell r="BT117"/>
          <cell r="BU117">
            <v>0</v>
          </cell>
          <cell r="BV117"/>
          <cell r="BW117">
            <v>0</v>
          </cell>
          <cell r="BX117">
            <v>0</v>
          </cell>
          <cell r="BY117"/>
          <cell r="BZ117"/>
          <cell r="CA117"/>
          <cell r="CB117">
            <v>0</v>
          </cell>
          <cell r="CC117"/>
          <cell r="CD117"/>
          <cell r="CE117"/>
          <cell r="CF117"/>
          <cell r="CG117"/>
          <cell r="CH117"/>
          <cell r="CI117"/>
          <cell r="CJ117"/>
          <cell r="CK117"/>
          <cell r="CL117"/>
          <cell r="CM117">
            <v>0</v>
          </cell>
          <cell r="CN117"/>
          <cell r="CO117"/>
          <cell r="CP117"/>
          <cell r="CQ117"/>
          <cell r="CR117"/>
          <cell r="CS117"/>
          <cell r="CT117"/>
          <cell r="CU117">
            <v>0</v>
          </cell>
          <cell r="CV117"/>
          <cell r="CW117"/>
          <cell r="CX117"/>
          <cell r="CY117"/>
          <cell r="CZ117"/>
          <cell r="DA117"/>
          <cell r="DB117"/>
          <cell r="DC117"/>
          <cell r="DD117"/>
          <cell r="DE117"/>
          <cell r="DF117"/>
          <cell r="DG117"/>
          <cell r="DH117"/>
          <cell r="DI117"/>
          <cell r="DJ117"/>
          <cell r="DK117"/>
          <cell r="DL117"/>
          <cell r="DM117" t="str">
            <v>Pam Rodewald</v>
          </cell>
          <cell r="DN117" t="str">
            <v>Brooksbank</v>
          </cell>
          <cell r="DO117"/>
          <cell r="DP117">
            <v>9</v>
          </cell>
          <cell r="DQ117">
            <v>6</v>
          </cell>
          <cell r="DR117"/>
        </row>
        <row r="118">
          <cell r="C118">
            <v>207</v>
          </cell>
          <cell r="D118">
            <v>47</v>
          </cell>
          <cell r="E118">
            <v>197</v>
          </cell>
          <cell r="F118">
            <v>47</v>
          </cell>
          <cell r="G118"/>
          <cell r="H118" t="str">
            <v/>
          </cell>
          <cell r="I118" t="str">
            <v/>
          </cell>
          <cell r="J118" t="str">
            <v/>
          </cell>
          <cell r="K118" t="str">
            <v/>
          </cell>
          <cell r="L118">
            <v>0</v>
          </cell>
          <cell r="M118" t="str">
            <v>Bradshaw</v>
          </cell>
          <cell r="N118" t="str">
            <v>Rehab treatment, primary and secondary</v>
          </cell>
          <cell r="O118">
            <v>280921</v>
          </cell>
          <cell r="P118" t="str">
            <v>280921-PS01</v>
          </cell>
          <cell r="Q118">
            <v>1340</v>
          </cell>
          <cell r="R118"/>
          <cell r="S118"/>
          <cell r="T118">
            <v>44988</v>
          </cell>
          <cell r="U118">
            <v>45100</v>
          </cell>
          <cell r="V118">
            <v>0</v>
          </cell>
          <cell r="W118">
            <v>0</v>
          </cell>
          <cell r="X118"/>
          <cell r="Y118"/>
          <cell r="Z118"/>
          <cell r="AA118">
            <v>0</v>
          </cell>
          <cell r="AB118"/>
          <cell r="AC118"/>
          <cell r="AD118"/>
          <cell r="AE118"/>
          <cell r="AF118"/>
          <cell r="AG118">
            <v>0</v>
          </cell>
          <cell r="AH118"/>
          <cell r="AI118"/>
          <cell r="AJ118"/>
          <cell r="AK118"/>
          <cell r="AL118">
            <v>8954000</v>
          </cell>
          <cell r="AM118"/>
          <cell r="AN118"/>
          <cell r="AO118"/>
          <cell r="AP118"/>
          <cell r="AQ118"/>
          <cell r="AR118"/>
          <cell r="AS118">
            <v>0</v>
          </cell>
          <cell r="AT118">
            <v>0</v>
          </cell>
          <cell r="AU118">
            <v>8954000</v>
          </cell>
          <cell r="AV118">
            <v>0</v>
          </cell>
          <cell r="AW118"/>
          <cell r="AX118"/>
          <cell r="AY118">
            <v>0</v>
          </cell>
          <cell r="AZ118"/>
          <cell r="BA118"/>
          <cell r="BB118"/>
          <cell r="BC118"/>
          <cell r="BD118"/>
          <cell r="BE118"/>
          <cell r="BF118">
            <v>0</v>
          </cell>
          <cell r="BG118">
            <v>0</v>
          </cell>
          <cell r="BH118"/>
          <cell r="BI118">
            <v>0</v>
          </cell>
          <cell r="BJ118"/>
          <cell r="BK118">
            <v>0</v>
          </cell>
          <cell r="BL118"/>
          <cell r="BM118"/>
          <cell r="BN118"/>
          <cell r="BO118"/>
          <cell r="BP118"/>
          <cell r="BQ118"/>
          <cell r="BR118"/>
          <cell r="BS118"/>
          <cell r="BT118"/>
          <cell r="BU118">
            <v>0</v>
          </cell>
          <cell r="BV118"/>
          <cell r="BW118">
            <v>0</v>
          </cell>
          <cell r="BX118">
            <v>0</v>
          </cell>
          <cell r="BY118"/>
          <cell r="BZ118"/>
          <cell r="CA118"/>
          <cell r="CB118">
            <v>0</v>
          </cell>
          <cell r="CC118"/>
          <cell r="CD118"/>
          <cell r="CE118"/>
          <cell r="CF118"/>
          <cell r="CG118"/>
          <cell r="CH118"/>
          <cell r="CI118"/>
          <cell r="CJ118"/>
          <cell r="CK118"/>
          <cell r="CL118"/>
          <cell r="CM118">
            <v>0</v>
          </cell>
          <cell r="CN118"/>
          <cell r="CO118"/>
          <cell r="CP118"/>
          <cell r="CQ118"/>
          <cell r="CR118"/>
          <cell r="CS118"/>
          <cell r="CT118"/>
          <cell r="CU118">
            <v>0</v>
          </cell>
          <cell r="CV118"/>
          <cell r="CW118"/>
          <cell r="CX118"/>
          <cell r="CY118"/>
          <cell r="CZ118"/>
          <cell r="DA118"/>
          <cell r="DB118"/>
          <cell r="DC118"/>
          <cell r="DD118"/>
          <cell r="DE118"/>
          <cell r="DF118"/>
          <cell r="DG118"/>
          <cell r="DH118"/>
          <cell r="DI118"/>
          <cell r="DJ118"/>
          <cell r="DK118"/>
          <cell r="DL118"/>
          <cell r="DM118" t="str">
            <v>Wesley Leksell</v>
          </cell>
          <cell r="DN118" t="str">
            <v>Bradshaw</v>
          </cell>
          <cell r="DO118"/>
          <cell r="DP118" t="str">
            <v>3c</v>
          </cell>
          <cell r="DQ118">
            <v>3</v>
          </cell>
          <cell r="DR118"/>
        </row>
        <row r="119">
          <cell r="C119">
            <v>34</v>
          </cell>
          <cell r="D119">
            <v>73</v>
          </cell>
          <cell r="E119">
            <v>31</v>
          </cell>
          <cell r="F119">
            <v>73</v>
          </cell>
          <cell r="G119"/>
          <cell r="H119" t="str">
            <v/>
          </cell>
          <cell r="I119" t="str">
            <v/>
          </cell>
          <cell r="J119" t="str">
            <v/>
          </cell>
          <cell r="K119" t="str">
            <v/>
          </cell>
          <cell r="L119">
            <v>0</v>
          </cell>
          <cell r="M119" t="str">
            <v>Brooksbank</v>
          </cell>
          <cell r="N119" t="str">
            <v>Adv trmt - phos, rehab collection and trmt</v>
          </cell>
          <cell r="O119">
            <v>280722</v>
          </cell>
          <cell r="P119" t="str">
            <v>280722-PS03</v>
          </cell>
          <cell r="Q119">
            <v>1211</v>
          </cell>
          <cell r="R119"/>
          <cell r="S119" t="str">
            <v>could apply</v>
          </cell>
          <cell r="T119">
            <v>43896</v>
          </cell>
          <cell r="U119">
            <v>44004</v>
          </cell>
          <cell r="V119">
            <v>44286</v>
          </cell>
          <cell r="W119">
            <v>44369</v>
          </cell>
          <cell r="X119"/>
          <cell r="Y119"/>
          <cell r="Z119"/>
          <cell r="AA119">
            <v>0</v>
          </cell>
          <cell r="AB119"/>
          <cell r="AD119"/>
          <cell r="AE119"/>
          <cell r="AF119"/>
          <cell r="AG119">
            <v>0</v>
          </cell>
          <cell r="AH119"/>
          <cell r="AI119">
            <v>45017</v>
          </cell>
          <cell r="AJ119">
            <v>45657</v>
          </cell>
          <cell r="AK119"/>
          <cell r="AL119">
            <v>13150000</v>
          </cell>
          <cell r="AM119"/>
          <cell r="AO119"/>
          <cell r="AP119"/>
          <cell r="AQ119"/>
          <cell r="AR119"/>
          <cell r="AS119">
            <v>0</v>
          </cell>
          <cell r="AT119">
            <v>0</v>
          </cell>
          <cell r="AU119">
            <v>13150000</v>
          </cell>
          <cell r="AV119">
            <v>0</v>
          </cell>
          <cell r="AW119"/>
          <cell r="AX119"/>
          <cell r="AY119">
            <v>0</v>
          </cell>
          <cell r="BF119" t="str">
            <v>FY21 survey</v>
          </cell>
          <cell r="BG119">
            <v>0</v>
          </cell>
          <cell r="BH119"/>
          <cell r="BI119">
            <v>5000000</v>
          </cell>
          <cell r="BK119">
            <v>0</v>
          </cell>
          <cell r="BL119"/>
          <cell r="BM119"/>
          <cell r="BN119"/>
          <cell r="BS119" t="str">
            <v/>
          </cell>
          <cell r="BU119">
            <v>0</v>
          </cell>
          <cell r="BW119">
            <v>0</v>
          </cell>
          <cell r="BX119">
            <v>0</v>
          </cell>
          <cell r="BY119"/>
          <cell r="BZ119"/>
          <cell r="CA119"/>
          <cell r="CB119">
            <v>0</v>
          </cell>
          <cell r="CC119"/>
          <cell r="CF119"/>
          <cell r="CK119"/>
          <cell r="CL119"/>
          <cell r="CM119">
            <v>0</v>
          </cell>
          <cell r="CN119"/>
          <cell r="CU119">
            <v>0</v>
          </cell>
          <cell r="DC119"/>
          <cell r="DD119"/>
          <cell r="DE119"/>
          <cell r="DF119">
            <v>0</v>
          </cell>
          <cell r="DG119"/>
          <cell r="DH119"/>
          <cell r="DI119"/>
          <cell r="DJ119"/>
          <cell r="DK119"/>
          <cell r="DL119"/>
          <cell r="DM119" t="str">
            <v>Qais Banihani</v>
          </cell>
          <cell r="DN119" t="str">
            <v>Brooksbank</v>
          </cell>
          <cell r="DO119" t="str">
            <v>Lafontaine</v>
          </cell>
          <cell r="DP119">
            <v>10</v>
          </cell>
          <cell r="DQ119">
            <v>7</v>
          </cell>
          <cell r="DR119"/>
        </row>
        <row r="120">
          <cell r="C120">
            <v>172</v>
          </cell>
          <cell r="D120">
            <v>53</v>
          </cell>
          <cell r="E120">
            <v>158</v>
          </cell>
          <cell r="F120">
            <v>53</v>
          </cell>
          <cell r="G120"/>
          <cell r="H120" t="str">
            <v/>
          </cell>
          <cell r="I120" t="str">
            <v/>
          </cell>
          <cell r="J120" t="str">
            <v/>
          </cell>
          <cell r="K120" t="str">
            <v/>
          </cell>
          <cell r="L120" t="str">
            <v>Applied</v>
          </cell>
          <cell r="M120" t="str">
            <v>Perez</v>
          </cell>
          <cell r="N120" t="str">
            <v>Rehab collection and treatment</v>
          </cell>
          <cell r="O120">
            <v>280648</v>
          </cell>
          <cell r="P120" t="str">
            <v>280648-PS01</v>
          </cell>
          <cell r="Q120">
            <v>211</v>
          </cell>
          <cell r="R120"/>
          <cell r="S120" t="str">
            <v>could apply</v>
          </cell>
          <cell r="T120">
            <v>43524</v>
          </cell>
          <cell r="U120">
            <v>43644</v>
          </cell>
          <cell r="V120">
            <v>0</v>
          </cell>
          <cell r="W120">
            <v>0</v>
          </cell>
          <cell r="X120"/>
          <cell r="Y120"/>
          <cell r="Z120"/>
          <cell r="AA120">
            <v>0</v>
          </cell>
          <cell r="AB120"/>
          <cell r="AC120"/>
          <cell r="AD120"/>
          <cell r="AE120"/>
          <cell r="AF120"/>
          <cell r="AG120">
            <v>0</v>
          </cell>
          <cell r="AH120"/>
          <cell r="AI120">
            <v>43952</v>
          </cell>
          <cell r="AJ120">
            <v>44105</v>
          </cell>
          <cell r="AK120"/>
          <cell r="AL120">
            <v>2219100</v>
          </cell>
          <cell r="AM120"/>
          <cell r="AN120"/>
          <cell r="AO120"/>
          <cell r="AP120"/>
          <cell r="AQ120"/>
          <cell r="AR120"/>
          <cell r="AS120">
            <v>0</v>
          </cell>
          <cell r="AT120">
            <v>0</v>
          </cell>
          <cell r="AU120">
            <v>2219100</v>
          </cell>
          <cell r="AV120">
            <v>0</v>
          </cell>
          <cell r="AW120"/>
          <cell r="AX120"/>
          <cell r="AY120">
            <v>0</v>
          </cell>
          <cell r="AZ120"/>
          <cell r="BA120"/>
          <cell r="BB120"/>
          <cell r="BC120"/>
          <cell r="BD120"/>
          <cell r="BE120"/>
          <cell r="BF120">
            <v>0</v>
          </cell>
          <cell r="BG120">
            <v>0</v>
          </cell>
          <cell r="BH120"/>
          <cell r="BI120">
            <v>0</v>
          </cell>
          <cell r="BJ120"/>
          <cell r="BK120"/>
          <cell r="BL120"/>
          <cell r="BM120"/>
          <cell r="BN120"/>
          <cell r="BO120"/>
          <cell r="BP120"/>
          <cell r="BQ120"/>
          <cell r="BR120"/>
          <cell r="BS120" t="str">
            <v/>
          </cell>
          <cell r="BT120"/>
          <cell r="BU120">
            <v>0</v>
          </cell>
          <cell r="BV120"/>
          <cell r="BW120">
            <v>0</v>
          </cell>
          <cell r="BX120">
            <v>0</v>
          </cell>
          <cell r="BY120"/>
          <cell r="BZ120"/>
          <cell r="CA120"/>
          <cell r="CB120">
            <v>0</v>
          </cell>
          <cell r="CC120"/>
          <cell r="CD120"/>
          <cell r="CE120"/>
          <cell r="CF120"/>
          <cell r="CG120"/>
          <cell r="CH120"/>
          <cell r="CI120"/>
          <cell r="CJ120"/>
          <cell r="CK120"/>
          <cell r="CL120"/>
          <cell r="CM120">
            <v>0</v>
          </cell>
          <cell r="CN120"/>
          <cell r="CO120"/>
          <cell r="CP120"/>
          <cell r="CQ120"/>
          <cell r="CR120"/>
          <cell r="CS120"/>
          <cell r="CT120"/>
          <cell r="CU120">
            <v>0</v>
          </cell>
          <cell r="CV120" t="str">
            <v>Applied</v>
          </cell>
          <cell r="CW120"/>
          <cell r="CX120"/>
          <cell r="CY120"/>
          <cell r="CZ120"/>
          <cell r="DA120">
            <v>104</v>
          </cell>
          <cell r="DB120"/>
          <cell r="DC120">
            <v>1664325</v>
          </cell>
          <cell r="DD120"/>
          <cell r="DE120"/>
          <cell r="DF120">
            <v>0</v>
          </cell>
          <cell r="DG120"/>
          <cell r="DH120"/>
          <cell r="DI120"/>
          <cell r="DJ120"/>
          <cell r="DK120"/>
          <cell r="DL120"/>
          <cell r="DM120" t="str">
            <v>Vinod Sathyaseelan</v>
          </cell>
          <cell r="DN120" t="str">
            <v>Perez</v>
          </cell>
          <cell r="DO120" t="str">
            <v>Schultz</v>
          </cell>
          <cell r="DP120">
            <v>1</v>
          </cell>
          <cell r="DQ120">
            <v>1</v>
          </cell>
          <cell r="DR120"/>
        </row>
        <row r="121">
          <cell r="C121">
            <v>152</v>
          </cell>
          <cell r="D121">
            <v>55</v>
          </cell>
          <cell r="E121"/>
          <cell r="F121"/>
          <cell r="G121"/>
          <cell r="H121" t="str">
            <v/>
          </cell>
          <cell r="I121" t="str">
            <v/>
          </cell>
          <cell r="J121"/>
          <cell r="K121"/>
          <cell r="L121">
            <v>0</v>
          </cell>
          <cell r="M121" t="str">
            <v>Schultz</v>
          </cell>
          <cell r="N121" t="str">
            <v>Rehab collection, Hwy 371</v>
          </cell>
          <cell r="O121">
            <v>280973</v>
          </cell>
          <cell r="P121" t="str">
            <v>280973-PS01</v>
          </cell>
          <cell r="Q121">
            <v>302</v>
          </cell>
          <cell r="R121"/>
          <cell r="S121"/>
          <cell r="T121"/>
          <cell r="U121"/>
          <cell r="V121"/>
          <cell r="W121"/>
          <cell r="X121"/>
          <cell r="Y121"/>
          <cell r="Z121"/>
          <cell r="AA121">
            <v>0</v>
          </cell>
          <cell r="AB121"/>
          <cell r="AC121"/>
          <cell r="AD121"/>
          <cell r="AE121"/>
          <cell r="AF121"/>
          <cell r="AG121"/>
          <cell r="AH121"/>
          <cell r="AI121"/>
          <cell r="AJ121"/>
          <cell r="AK121"/>
          <cell r="AL121">
            <v>400000</v>
          </cell>
          <cell r="AM121"/>
          <cell r="AN121"/>
          <cell r="AO121"/>
          <cell r="AP121"/>
          <cell r="AQ121"/>
          <cell r="AR121"/>
          <cell r="AS121">
            <v>0</v>
          </cell>
          <cell r="AT121">
            <v>0</v>
          </cell>
          <cell r="AU121">
            <v>400000</v>
          </cell>
          <cell r="AV121">
            <v>0</v>
          </cell>
          <cell r="AW121"/>
          <cell r="AX121"/>
          <cell r="AY121">
            <v>0</v>
          </cell>
          <cell r="AZ121"/>
          <cell r="BA121"/>
          <cell r="BB121"/>
          <cell r="BC121"/>
          <cell r="BD121"/>
          <cell r="BE121"/>
          <cell r="BF121">
            <v>0</v>
          </cell>
          <cell r="BG121">
            <v>0</v>
          </cell>
          <cell r="BH121"/>
          <cell r="BI121">
            <v>0</v>
          </cell>
          <cell r="BJ121"/>
          <cell r="BK121">
            <v>0</v>
          </cell>
          <cell r="BL121"/>
          <cell r="BM121"/>
          <cell r="BN121"/>
          <cell r="BO121"/>
          <cell r="BP121"/>
          <cell r="BQ121"/>
          <cell r="BR121"/>
          <cell r="BS121"/>
          <cell r="BT121"/>
          <cell r="BU121">
            <v>0</v>
          </cell>
          <cell r="BV121"/>
          <cell r="BW121">
            <v>0</v>
          </cell>
          <cell r="BX121">
            <v>0</v>
          </cell>
          <cell r="BY121"/>
          <cell r="BZ121"/>
          <cell r="CA121"/>
          <cell r="CB121">
            <v>0</v>
          </cell>
          <cell r="CC121"/>
          <cell r="CD121"/>
          <cell r="CE121"/>
          <cell r="CF121"/>
          <cell r="CG121"/>
          <cell r="CH121"/>
          <cell r="CI121"/>
          <cell r="CJ121"/>
          <cell r="CK121"/>
          <cell r="CL121"/>
          <cell r="CM121">
            <v>0</v>
          </cell>
          <cell r="CN121"/>
          <cell r="CO121"/>
          <cell r="CP121"/>
          <cell r="CQ121"/>
          <cell r="CR121"/>
          <cell r="CS121"/>
          <cell r="CT121"/>
          <cell r="CU121">
            <v>0</v>
          </cell>
          <cell r="CV121"/>
          <cell r="CW121"/>
          <cell r="CX121"/>
          <cell r="CY121"/>
          <cell r="CZ121"/>
          <cell r="DA121"/>
          <cell r="DB121"/>
          <cell r="DC121"/>
          <cell r="DD121"/>
          <cell r="DE121"/>
          <cell r="DF121"/>
          <cell r="DG121"/>
          <cell r="DH121"/>
          <cell r="DI121"/>
          <cell r="DJ121"/>
          <cell r="DK121"/>
          <cell r="DL121"/>
          <cell r="DM121"/>
          <cell r="DN121" t="str">
            <v>Schultz</v>
          </cell>
          <cell r="DO121"/>
          <cell r="DP121">
            <v>5</v>
          </cell>
          <cell r="DQ121"/>
          <cell r="DR121"/>
        </row>
        <row r="122">
          <cell r="C122">
            <v>11</v>
          </cell>
          <cell r="D122">
            <v>83</v>
          </cell>
          <cell r="E122">
            <v>11</v>
          </cell>
          <cell r="F122">
            <v>83</v>
          </cell>
          <cell r="G122"/>
          <cell r="H122" t="str">
            <v/>
          </cell>
          <cell r="I122" t="str">
            <v/>
          </cell>
          <cell r="J122" t="str">
            <v/>
          </cell>
          <cell r="K122" t="str">
            <v/>
          </cell>
          <cell r="L122" t="str">
            <v>PER approved</v>
          </cell>
          <cell r="M122" t="str">
            <v>Berrens</v>
          </cell>
          <cell r="N122" t="str">
            <v>Rehab collection ph 2</v>
          </cell>
          <cell r="O122">
            <v>280638</v>
          </cell>
          <cell r="P122" t="str">
            <v>280638-PS02</v>
          </cell>
          <cell r="Q122">
            <v>344</v>
          </cell>
          <cell r="R122"/>
          <cell r="S122" t="str">
            <v>could apply</v>
          </cell>
          <cell r="T122">
            <v>43266</v>
          </cell>
          <cell r="U122">
            <v>0</v>
          </cell>
          <cell r="V122">
            <v>45070</v>
          </cell>
          <cell r="W122">
            <v>45077</v>
          </cell>
          <cell r="X122"/>
          <cell r="Y122"/>
          <cell r="Z122"/>
          <cell r="AA122">
            <v>0</v>
          </cell>
          <cell r="AB122"/>
          <cell r="AC122"/>
          <cell r="AD122"/>
          <cell r="AE122"/>
          <cell r="AF122"/>
          <cell r="AG122">
            <v>0</v>
          </cell>
          <cell r="AH122"/>
          <cell r="AI122"/>
          <cell r="AJ122"/>
          <cell r="AK122"/>
          <cell r="AL122">
            <v>2700000</v>
          </cell>
          <cell r="AM122"/>
          <cell r="AN122"/>
          <cell r="AO122"/>
          <cell r="AP122"/>
          <cell r="AQ122"/>
          <cell r="AR122"/>
          <cell r="AS122">
            <v>0</v>
          </cell>
          <cell r="AT122">
            <v>0</v>
          </cell>
          <cell r="AU122">
            <v>2700000</v>
          </cell>
          <cell r="AV122">
            <v>0</v>
          </cell>
          <cell r="AW122"/>
          <cell r="AX122"/>
          <cell r="AY122">
            <v>0</v>
          </cell>
          <cell r="AZ122"/>
          <cell r="BA122"/>
          <cell r="BB122"/>
          <cell r="BC122"/>
          <cell r="BD122"/>
          <cell r="BE122"/>
          <cell r="BF122">
            <v>0</v>
          </cell>
          <cell r="BG122">
            <v>0</v>
          </cell>
          <cell r="BH122"/>
          <cell r="BI122">
            <v>0</v>
          </cell>
          <cell r="BJ122"/>
          <cell r="BK122">
            <v>1755000</v>
          </cell>
          <cell r="BL122"/>
          <cell r="BM122"/>
          <cell r="BN122"/>
          <cell r="BO122"/>
          <cell r="BP122"/>
          <cell r="BQ122"/>
          <cell r="BR122"/>
          <cell r="BS122" t="str">
            <v/>
          </cell>
          <cell r="BT122"/>
          <cell r="BU122">
            <v>0</v>
          </cell>
          <cell r="BV122"/>
          <cell r="BW122">
            <v>0</v>
          </cell>
          <cell r="BX122">
            <v>0</v>
          </cell>
          <cell r="BY122"/>
          <cell r="BZ122"/>
          <cell r="CA122"/>
          <cell r="CB122">
            <v>0</v>
          </cell>
          <cell r="CC122"/>
          <cell r="CD122"/>
          <cell r="CE122"/>
          <cell r="CF122"/>
          <cell r="CG122"/>
          <cell r="CH122"/>
          <cell r="CI122"/>
          <cell r="CJ122"/>
          <cell r="CK122"/>
          <cell r="CL122"/>
          <cell r="CM122">
            <v>0</v>
          </cell>
          <cell r="CN122"/>
          <cell r="CO122"/>
          <cell r="CP122"/>
          <cell r="CQ122"/>
          <cell r="CR122"/>
          <cell r="CS122"/>
          <cell r="CT122"/>
          <cell r="CU122">
            <v>0</v>
          </cell>
          <cell r="CV122" t="str">
            <v>PER approved</v>
          </cell>
          <cell r="CW122"/>
          <cell r="CX122"/>
          <cell r="CY122"/>
          <cell r="CZ122"/>
          <cell r="DA122">
            <v>93</v>
          </cell>
          <cell r="DB122">
            <v>7</v>
          </cell>
          <cell r="DC122">
            <v>2700000</v>
          </cell>
          <cell r="DD122">
            <v>945000</v>
          </cell>
          <cell r="DE122">
            <v>0</v>
          </cell>
          <cell r="DF122">
            <v>945000</v>
          </cell>
          <cell r="DG122"/>
          <cell r="DH122"/>
          <cell r="DI122"/>
          <cell r="DJ122"/>
          <cell r="DK122"/>
          <cell r="DL122"/>
          <cell r="DM122" t="str">
            <v>Abram Peterson</v>
          </cell>
          <cell r="DN122" t="str">
            <v>Berrens</v>
          </cell>
          <cell r="DO122" t="str">
            <v>Lafontaine</v>
          </cell>
          <cell r="DP122" t="str">
            <v>6W</v>
          </cell>
          <cell r="DQ122">
            <v>5</v>
          </cell>
          <cell r="DR122"/>
        </row>
        <row r="123">
          <cell r="C123">
            <v>77</v>
          </cell>
          <cell r="D123">
            <v>63</v>
          </cell>
          <cell r="E123">
            <v>73</v>
          </cell>
          <cell r="F123">
            <v>63</v>
          </cell>
          <cell r="G123"/>
          <cell r="H123" t="str">
            <v/>
          </cell>
          <cell r="I123" t="str">
            <v/>
          </cell>
          <cell r="J123" t="str">
            <v/>
          </cell>
          <cell r="K123" t="str">
            <v/>
          </cell>
          <cell r="L123">
            <v>0</v>
          </cell>
          <cell r="M123" t="str">
            <v>Berrens</v>
          </cell>
          <cell r="N123" t="str">
            <v>Rehab collection and treatment</v>
          </cell>
          <cell r="O123">
            <v>280718</v>
          </cell>
          <cell r="P123" t="str">
            <v>280718-PS01</v>
          </cell>
          <cell r="Q123">
            <v>197</v>
          </cell>
          <cell r="R123"/>
          <cell r="S123"/>
          <cell r="T123">
            <v>0</v>
          </cell>
          <cell r="U123">
            <v>0</v>
          </cell>
          <cell r="V123">
            <v>0</v>
          </cell>
          <cell r="W123">
            <v>0</v>
          </cell>
          <cell r="X123"/>
          <cell r="Y123"/>
          <cell r="Z123"/>
          <cell r="AA123">
            <v>0</v>
          </cell>
          <cell r="AB123"/>
          <cell r="AC123"/>
          <cell r="AD123"/>
          <cell r="AE123"/>
          <cell r="AF123"/>
          <cell r="AG123">
            <v>0</v>
          </cell>
          <cell r="AH123"/>
          <cell r="AI123"/>
          <cell r="AJ123"/>
          <cell r="AK123"/>
          <cell r="AL123">
            <v>425000</v>
          </cell>
          <cell r="AM123"/>
          <cell r="AN123"/>
          <cell r="AO123"/>
          <cell r="AP123"/>
          <cell r="AQ123"/>
          <cell r="AR123"/>
          <cell r="AS123">
            <v>0</v>
          </cell>
          <cell r="AT123">
            <v>0</v>
          </cell>
          <cell r="AU123">
            <v>425000</v>
          </cell>
          <cell r="AV123">
            <v>0</v>
          </cell>
          <cell r="AW123"/>
          <cell r="AX123"/>
          <cell r="AY123">
            <v>0</v>
          </cell>
          <cell r="AZ123"/>
          <cell r="BA123"/>
          <cell r="BB123"/>
          <cell r="BC123"/>
          <cell r="BD123"/>
          <cell r="BE123"/>
          <cell r="BF123">
            <v>0</v>
          </cell>
          <cell r="BG123">
            <v>0</v>
          </cell>
          <cell r="BH123"/>
          <cell r="BI123">
            <v>0</v>
          </cell>
          <cell r="BJ123"/>
          <cell r="BK123">
            <v>0</v>
          </cell>
          <cell r="BL123"/>
          <cell r="BM123"/>
          <cell r="BN123"/>
          <cell r="BO123"/>
          <cell r="BP123"/>
          <cell r="BQ123"/>
          <cell r="BR123"/>
          <cell r="BS123" t="str">
            <v/>
          </cell>
          <cell r="BT123"/>
          <cell r="BU123">
            <v>0</v>
          </cell>
          <cell r="BV123"/>
          <cell r="BW123">
            <v>0</v>
          </cell>
          <cell r="BX123">
            <v>0</v>
          </cell>
          <cell r="BY123"/>
          <cell r="BZ123"/>
          <cell r="CA123"/>
          <cell r="CB123">
            <v>0</v>
          </cell>
          <cell r="CC123"/>
          <cell r="CD123"/>
          <cell r="CE123"/>
          <cell r="CF123"/>
          <cell r="CG123"/>
          <cell r="CH123"/>
          <cell r="CI123"/>
          <cell r="CJ123"/>
          <cell r="CK123"/>
          <cell r="CL123"/>
          <cell r="CM123">
            <v>0</v>
          </cell>
          <cell r="CN123"/>
          <cell r="CO123"/>
          <cell r="CP123"/>
          <cell r="CQ123"/>
          <cell r="CR123"/>
          <cell r="CS123"/>
          <cell r="CT123"/>
          <cell r="CU123">
            <v>0</v>
          </cell>
          <cell r="CV123"/>
          <cell r="CW123"/>
          <cell r="CX123"/>
          <cell r="CY123"/>
          <cell r="CZ123"/>
          <cell r="DA123"/>
          <cell r="DB123"/>
          <cell r="DC123"/>
          <cell r="DD123"/>
          <cell r="DE123"/>
          <cell r="DF123">
            <v>0</v>
          </cell>
          <cell r="DG123"/>
          <cell r="DH123"/>
          <cell r="DI123"/>
          <cell r="DJ123"/>
          <cell r="DK123"/>
          <cell r="DL123"/>
          <cell r="DM123" t="str">
            <v>Pam Rodewald</v>
          </cell>
          <cell r="DN123" t="str">
            <v>Berrens</v>
          </cell>
          <cell r="DO123" t="str">
            <v>Gallentine</v>
          </cell>
          <cell r="DP123">
            <v>8</v>
          </cell>
          <cell r="DQ123">
            <v>5</v>
          </cell>
          <cell r="DR123"/>
        </row>
        <row r="124">
          <cell r="C124">
            <v>258</v>
          </cell>
          <cell r="D124">
            <v>41</v>
          </cell>
          <cell r="E124">
            <v>246</v>
          </cell>
          <cell r="F124">
            <v>41</v>
          </cell>
          <cell r="G124"/>
          <cell r="H124" t="str">
            <v/>
          </cell>
          <cell r="I124" t="str">
            <v/>
          </cell>
          <cell r="J124" t="str">
            <v/>
          </cell>
          <cell r="K124" t="str">
            <v/>
          </cell>
          <cell r="L124">
            <v>0</v>
          </cell>
          <cell r="M124" t="str">
            <v>Brooksbank</v>
          </cell>
          <cell r="N124" t="str">
            <v>Rehab treatment, UV disinfection</v>
          </cell>
          <cell r="O124">
            <v>280922</v>
          </cell>
          <cell r="P124" t="str">
            <v>280922-PS01</v>
          </cell>
          <cell r="Q124">
            <v>1026</v>
          </cell>
          <cell r="R124"/>
          <cell r="S124"/>
          <cell r="T124">
            <v>0</v>
          </cell>
          <cell r="U124">
            <v>0</v>
          </cell>
          <cell r="V124">
            <v>0</v>
          </cell>
          <cell r="W124">
            <v>0</v>
          </cell>
          <cell r="X124"/>
          <cell r="Y124"/>
          <cell r="Z124"/>
          <cell r="AA124">
            <v>0</v>
          </cell>
          <cell r="AB124"/>
          <cell r="AC124"/>
          <cell r="AD124"/>
          <cell r="AE124"/>
          <cell r="AF124"/>
          <cell r="AG124">
            <v>0</v>
          </cell>
          <cell r="AH124"/>
          <cell r="AI124"/>
          <cell r="AJ124"/>
          <cell r="AK124"/>
          <cell r="AL124">
            <v>1700000</v>
          </cell>
          <cell r="AM124"/>
          <cell r="AN124"/>
          <cell r="AO124"/>
          <cell r="AP124"/>
          <cell r="AQ124"/>
          <cell r="AR124"/>
          <cell r="AS124">
            <v>0</v>
          </cell>
          <cell r="AT124">
            <v>0</v>
          </cell>
          <cell r="AU124">
            <v>1700000</v>
          </cell>
          <cell r="AV124">
            <v>0</v>
          </cell>
          <cell r="AW124"/>
          <cell r="AX124"/>
          <cell r="AY124">
            <v>0</v>
          </cell>
          <cell r="AZ124"/>
          <cell r="BA124"/>
          <cell r="BB124"/>
          <cell r="BC124"/>
          <cell r="BD124"/>
          <cell r="BE124"/>
          <cell r="BF124">
            <v>0</v>
          </cell>
          <cell r="BG124">
            <v>0</v>
          </cell>
          <cell r="BH124"/>
          <cell r="BI124">
            <v>0</v>
          </cell>
          <cell r="BJ124"/>
          <cell r="BK124">
            <v>0</v>
          </cell>
          <cell r="BL124"/>
          <cell r="BM124"/>
          <cell r="BN124"/>
          <cell r="BO124"/>
          <cell r="BP124"/>
          <cell r="BQ124"/>
          <cell r="BR124"/>
          <cell r="BS124"/>
          <cell r="BT124"/>
          <cell r="BU124">
            <v>0</v>
          </cell>
          <cell r="BV124"/>
          <cell r="BW124">
            <v>0</v>
          </cell>
          <cell r="BX124">
            <v>0</v>
          </cell>
          <cell r="BY124"/>
          <cell r="BZ124"/>
          <cell r="CA124"/>
          <cell r="CB124">
            <v>0</v>
          </cell>
          <cell r="CC124"/>
          <cell r="CD124"/>
          <cell r="CE124"/>
          <cell r="CF124"/>
          <cell r="CG124"/>
          <cell r="CH124"/>
          <cell r="CI124"/>
          <cell r="CJ124"/>
          <cell r="CK124"/>
          <cell r="CL124"/>
          <cell r="CM124">
            <v>0</v>
          </cell>
          <cell r="CN124"/>
          <cell r="CO124"/>
          <cell r="CP124"/>
          <cell r="CQ124"/>
          <cell r="CR124"/>
          <cell r="CS124"/>
          <cell r="CT124"/>
          <cell r="CU124">
            <v>0</v>
          </cell>
          <cell r="CV124"/>
          <cell r="CW124"/>
          <cell r="CX124"/>
          <cell r="CY124"/>
          <cell r="CZ124"/>
          <cell r="DA124"/>
          <cell r="DB124"/>
          <cell r="DC124"/>
          <cell r="DD124"/>
          <cell r="DE124"/>
          <cell r="DF124"/>
          <cell r="DG124"/>
          <cell r="DH124"/>
          <cell r="DI124"/>
          <cell r="DJ124"/>
          <cell r="DK124"/>
          <cell r="DL124"/>
          <cell r="DM124" t="str">
            <v>Corey Hower</v>
          </cell>
          <cell r="DN124" t="str">
            <v>Brooksbank</v>
          </cell>
          <cell r="DO124" t="str">
            <v>Gallentine</v>
          </cell>
          <cell r="DP124">
            <v>10</v>
          </cell>
          <cell r="DQ124">
            <v>7</v>
          </cell>
          <cell r="DR124"/>
        </row>
        <row r="125">
          <cell r="C125">
            <v>103</v>
          </cell>
          <cell r="D125">
            <v>60</v>
          </cell>
          <cell r="E125">
            <v>101</v>
          </cell>
          <cell r="F125">
            <v>60</v>
          </cell>
          <cell r="G125">
            <v>2022</v>
          </cell>
          <cell r="H125" t="str">
            <v/>
          </cell>
          <cell r="I125" t="str">
            <v/>
          </cell>
          <cell r="J125" t="str">
            <v>Yes</v>
          </cell>
          <cell r="K125" t="str">
            <v/>
          </cell>
          <cell r="L125">
            <v>0</v>
          </cell>
          <cell r="M125" t="str">
            <v>Bradshaw</v>
          </cell>
          <cell r="N125" t="str">
            <v>Rehab collection Ph 3</v>
          </cell>
          <cell r="O125">
            <v>280502</v>
          </cell>
          <cell r="P125" t="str">
            <v>280502-PS03</v>
          </cell>
          <cell r="Q125">
            <v>805</v>
          </cell>
          <cell r="R125"/>
          <cell r="S125" t="str">
            <v>Exempt</v>
          </cell>
          <cell r="T125">
            <v>42425</v>
          </cell>
          <cell r="U125">
            <v>42549</v>
          </cell>
          <cell r="V125"/>
          <cell r="W125"/>
          <cell r="X125"/>
          <cell r="Y125"/>
          <cell r="Z125"/>
          <cell r="AA125">
            <v>0</v>
          </cell>
          <cell r="AB125"/>
          <cell r="AC125" t="str">
            <v>pca wants to keep on 25 PPL</v>
          </cell>
          <cell r="AD125"/>
          <cell r="AE125"/>
          <cell r="AF125"/>
          <cell r="AG125"/>
          <cell r="AH125"/>
          <cell r="AI125"/>
          <cell r="AJ125"/>
          <cell r="AK125" t="str">
            <v>pca wants to keep on 25 PPL</v>
          </cell>
          <cell r="AL125"/>
          <cell r="AM125"/>
          <cell r="AN125"/>
          <cell r="AO125"/>
          <cell r="AP125"/>
          <cell r="AQ125"/>
          <cell r="AR125"/>
          <cell r="AS125">
            <v>0</v>
          </cell>
          <cell r="AT125">
            <v>0</v>
          </cell>
          <cell r="AU125">
            <v>0</v>
          </cell>
          <cell r="AV125">
            <v>0</v>
          </cell>
          <cell r="AW125"/>
          <cell r="AX125"/>
          <cell r="AY125">
            <v>0</v>
          </cell>
          <cell r="AZ125"/>
          <cell r="BA125"/>
          <cell r="BB125"/>
          <cell r="BC125"/>
          <cell r="BD125"/>
          <cell r="BE125"/>
          <cell r="BF125" t="str">
            <v>WIF</v>
          </cell>
          <cell r="BG125">
            <v>0</v>
          </cell>
          <cell r="BH125"/>
          <cell r="BI125">
            <v>0</v>
          </cell>
          <cell r="BJ125"/>
          <cell r="BK125">
            <v>0</v>
          </cell>
          <cell r="BL125"/>
          <cell r="BM125"/>
          <cell r="BN125"/>
          <cell r="BO125"/>
          <cell r="BP125"/>
          <cell r="BQ125"/>
          <cell r="BR125"/>
          <cell r="BS125" t="str">
            <v/>
          </cell>
          <cell r="BT125"/>
          <cell r="BU125">
            <v>0</v>
          </cell>
          <cell r="BV125"/>
          <cell r="BW125">
            <v>0</v>
          </cell>
          <cell r="BX125">
            <v>0</v>
          </cell>
          <cell r="BY125"/>
          <cell r="BZ125"/>
          <cell r="CA125"/>
          <cell r="CB125">
            <v>0</v>
          </cell>
          <cell r="CC125"/>
          <cell r="CD125"/>
          <cell r="CE125"/>
          <cell r="CF125"/>
          <cell r="CG125"/>
          <cell r="CH125"/>
          <cell r="CI125"/>
          <cell r="CJ125"/>
          <cell r="CK125"/>
          <cell r="CL125"/>
          <cell r="CM125">
            <v>0</v>
          </cell>
          <cell r="CN125"/>
          <cell r="CO125"/>
          <cell r="CP125"/>
          <cell r="CQ125"/>
          <cell r="CR125"/>
          <cell r="CS125"/>
          <cell r="CT125"/>
          <cell r="CU125">
            <v>0</v>
          </cell>
          <cell r="CV125"/>
          <cell r="CW125"/>
          <cell r="CX125"/>
          <cell r="CY125"/>
          <cell r="CZ125"/>
          <cell r="DA125"/>
          <cell r="DB125"/>
          <cell r="DC125"/>
          <cell r="DD125"/>
          <cell r="DE125"/>
          <cell r="DF125"/>
          <cell r="DG125"/>
          <cell r="DH125"/>
          <cell r="DI125"/>
          <cell r="DJ125"/>
          <cell r="DK125"/>
          <cell r="DL125"/>
          <cell r="DM125" t="str">
            <v>Vinod Sathyaseelan</v>
          </cell>
          <cell r="DN125" t="str">
            <v>Bradshaw</v>
          </cell>
          <cell r="DO125" t="str">
            <v>Gallentine</v>
          </cell>
          <cell r="DP125">
            <v>4</v>
          </cell>
          <cell r="DQ125">
            <v>1</v>
          </cell>
          <cell r="DR125"/>
        </row>
        <row r="126">
          <cell r="C126">
            <v>102</v>
          </cell>
          <cell r="D126">
            <v>60</v>
          </cell>
          <cell r="E126">
            <v>102</v>
          </cell>
          <cell r="F126">
            <v>60</v>
          </cell>
          <cell r="G126">
            <v>2023</v>
          </cell>
          <cell r="H126" t="str">
            <v>Yes</v>
          </cell>
          <cell r="I126" t="str">
            <v/>
          </cell>
          <cell r="J126" t="str">
            <v>Yes</v>
          </cell>
          <cell r="K126" t="str">
            <v/>
          </cell>
          <cell r="L126">
            <v>0</v>
          </cell>
          <cell r="M126" t="str">
            <v>Bradshaw</v>
          </cell>
          <cell r="N126" t="str">
            <v>Rehab collection, main LS and FM</v>
          </cell>
          <cell r="O126">
            <v>280816</v>
          </cell>
          <cell r="P126" t="str">
            <v>280816-PS01</v>
          </cell>
          <cell r="Q126">
            <v>820</v>
          </cell>
          <cell r="R126"/>
          <cell r="S126" t="str">
            <v>Exempt</v>
          </cell>
          <cell r="T126">
            <v>44619</v>
          </cell>
          <cell r="U126">
            <v>44756</v>
          </cell>
          <cell r="V126">
            <v>45019</v>
          </cell>
          <cell r="W126">
            <v>45104</v>
          </cell>
          <cell r="X126" t="str">
            <v>certified</v>
          </cell>
          <cell r="Y126">
            <v>6510000</v>
          </cell>
          <cell r="Z126"/>
          <cell r="AA126">
            <v>1510000</v>
          </cell>
          <cell r="AB126" t="str">
            <v>23 Carryover</v>
          </cell>
          <cell r="AC126"/>
          <cell r="AD126" t="str">
            <v>loan app</v>
          </cell>
          <cell r="AE126">
            <v>6500000</v>
          </cell>
          <cell r="AF126"/>
          <cell r="AG126">
            <v>1500000</v>
          </cell>
          <cell r="AH126" t="str">
            <v>23 Carryover</v>
          </cell>
          <cell r="AI126">
            <v>45809</v>
          </cell>
          <cell r="AJ126">
            <v>46174</v>
          </cell>
          <cell r="AK126"/>
          <cell r="AL126">
            <v>6510000</v>
          </cell>
          <cell r="AM126">
            <v>45083</v>
          </cell>
          <cell r="AN126">
            <v>45105</v>
          </cell>
          <cell r="AO126">
            <v>1</v>
          </cell>
          <cell r="AP126">
            <v>6500000</v>
          </cell>
          <cell r="AQ126">
            <v>2023</v>
          </cell>
          <cell r="AR126"/>
          <cell r="AS126">
            <v>0</v>
          </cell>
          <cell r="AT126">
            <v>0</v>
          </cell>
          <cell r="AU126">
            <v>6510000</v>
          </cell>
          <cell r="AV126">
            <v>6510000</v>
          </cell>
          <cell r="AW126">
            <v>5000000</v>
          </cell>
          <cell r="AX126"/>
          <cell r="AY126">
            <v>1510000</v>
          </cell>
          <cell r="AZ126"/>
          <cell r="BA126"/>
          <cell r="BB126"/>
          <cell r="BC126"/>
          <cell r="BD126"/>
          <cell r="BE126">
            <v>45308</v>
          </cell>
          <cell r="BF126" t="str">
            <v>2024 WIF</v>
          </cell>
          <cell r="BG126">
            <v>5000000</v>
          </cell>
          <cell r="BH126"/>
          <cell r="BI126">
            <v>5000000</v>
          </cell>
          <cell r="BJ126"/>
          <cell r="BK126">
            <v>0</v>
          </cell>
          <cell r="BL126"/>
          <cell r="BM126"/>
          <cell r="BN126"/>
          <cell r="BO126"/>
          <cell r="BP126"/>
          <cell r="BQ126"/>
          <cell r="BR126"/>
          <cell r="BS126" t="str">
            <v/>
          </cell>
          <cell r="BT126"/>
          <cell r="BU126">
            <v>0</v>
          </cell>
          <cell r="BV126"/>
          <cell r="BW126">
            <v>0</v>
          </cell>
          <cell r="BX126">
            <v>0</v>
          </cell>
          <cell r="BY126"/>
          <cell r="BZ126"/>
          <cell r="CA126"/>
          <cell r="CB126">
            <v>0</v>
          </cell>
          <cell r="CC126"/>
          <cell r="CD126"/>
          <cell r="CE126"/>
          <cell r="CF126"/>
          <cell r="CG126"/>
          <cell r="CH126"/>
          <cell r="CI126"/>
          <cell r="CJ126"/>
          <cell r="CK126"/>
          <cell r="CL126"/>
          <cell r="CM126">
            <v>0</v>
          </cell>
          <cell r="CN126"/>
          <cell r="CO126"/>
          <cell r="CP126"/>
          <cell r="CQ126"/>
          <cell r="CR126"/>
          <cell r="CS126"/>
          <cell r="CT126"/>
          <cell r="CU126">
            <v>0</v>
          </cell>
          <cell r="CV126"/>
          <cell r="CW126"/>
          <cell r="CX126"/>
          <cell r="CY126"/>
          <cell r="CZ126"/>
          <cell r="DA126"/>
          <cell r="DB126"/>
          <cell r="DC126"/>
          <cell r="DD126"/>
          <cell r="DE126"/>
          <cell r="DF126">
            <v>0</v>
          </cell>
          <cell r="DG126"/>
          <cell r="DH126"/>
          <cell r="DI126"/>
          <cell r="DJ126"/>
          <cell r="DK126"/>
          <cell r="DL126"/>
          <cell r="DM126" t="str">
            <v>Brian Fitzpatrick</v>
          </cell>
          <cell r="DN126" t="str">
            <v>Bradshaw</v>
          </cell>
          <cell r="DO126" t="str">
            <v>Lafontaine</v>
          </cell>
          <cell r="DP126">
            <v>4</v>
          </cell>
          <cell r="DQ126">
            <v>1</v>
          </cell>
          <cell r="DR126"/>
        </row>
        <row r="127">
          <cell r="C127">
            <v>42</v>
          </cell>
          <cell r="D127">
            <v>71</v>
          </cell>
          <cell r="E127">
            <v>41</v>
          </cell>
          <cell r="F127">
            <v>71</v>
          </cell>
          <cell r="G127"/>
          <cell r="H127" t="str">
            <v/>
          </cell>
          <cell r="I127" t="str">
            <v/>
          </cell>
          <cell r="J127" t="str">
            <v/>
          </cell>
          <cell r="K127" t="str">
            <v/>
          </cell>
          <cell r="L127">
            <v>0</v>
          </cell>
          <cell r="M127" t="str">
            <v>Berrens</v>
          </cell>
          <cell r="N127" t="str">
            <v>Rehab collection and treatment</v>
          </cell>
          <cell r="O127">
            <v>280709</v>
          </cell>
          <cell r="P127" t="str">
            <v>280709-PS01</v>
          </cell>
          <cell r="Q127">
            <v>670</v>
          </cell>
          <cell r="R127"/>
          <cell r="S127"/>
          <cell r="T127">
            <v>0</v>
          </cell>
          <cell r="U127">
            <v>0</v>
          </cell>
          <cell r="V127">
            <v>0</v>
          </cell>
          <cell r="W127">
            <v>0</v>
          </cell>
          <cell r="X127"/>
          <cell r="Y127"/>
          <cell r="Z127"/>
          <cell r="AA127">
            <v>0</v>
          </cell>
          <cell r="AD127"/>
          <cell r="AE127"/>
          <cell r="AF127"/>
          <cell r="AG127">
            <v>0</v>
          </cell>
          <cell r="AH127"/>
          <cell r="AK127"/>
          <cell r="AL127">
            <v>1750000</v>
          </cell>
          <cell r="AM127"/>
          <cell r="AO127"/>
          <cell r="AP127"/>
          <cell r="AQ127"/>
          <cell r="AR127"/>
          <cell r="AS127">
            <v>0</v>
          </cell>
          <cell r="AT127">
            <v>0</v>
          </cell>
          <cell r="AU127">
            <v>1750000</v>
          </cell>
          <cell r="AV127">
            <v>0</v>
          </cell>
          <cell r="AW127"/>
          <cell r="AX127"/>
          <cell r="AY127">
            <v>0</v>
          </cell>
          <cell r="BF127">
            <v>0</v>
          </cell>
          <cell r="BG127">
            <v>0</v>
          </cell>
          <cell r="BH127"/>
          <cell r="BI127">
            <v>0</v>
          </cell>
          <cell r="BK127">
            <v>0</v>
          </cell>
          <cell r="BM127"/>
          <cell r="BS127" t="str">
            <v/>
          </cell>
          <cell r="BU127">
            <v>0</v>
          </cell>
          <cell r="BW127">
            <v>0</v>
          </cell>
          <cell r="BX127">
            <v>0</v>
          </cell>
          <cell r="BY127"/>
          <cell r="BZ127"/>
          <cell r="CA127"/>
          <cell r="CB127">
            <v>0</v>
          </cell>
          <cell r="CC127"/>
          <cell r="CF127"/>
          <cell r="CK127"/>
          <cell r="CL127"/>
          <cell r="CM127">
            <v>0</v>
          </cell>
          <cell r="CN127"/>
          <cell r="CU127">
            <v>0</v>
          </cell>
          <cell r="DC127"/>
          <cell r="DD127"/>
          <cell r="DE127"/>
          <cell r="DF127">
            <v>0</v>
          </cell>
          <cell r="DG127"/>
          <cell r="DH127"/>
          <cell r="DI127"/>
          <cell r="DJ127"/>
          <cell r="DK127"/>
          <cell r="DL127"/>
          <cell r="DM127" t="str">
            <v>Pam Rodewald</v>
          </cell>
          <cell r="DN127" t="str">
            <v>Berrens</v>
          </cell>
          <cell r="DO127" t="str">
            <v>Gallentine</v>
          </cell>
          <cell r="DP127">
            <v>8</v>
          </cell>
          <cell r="DQ127">
            <v>5</v>
          </cell>
          <cell r="DR127"/>
        </row>
        <row r="128">
          <cell r="C128">
            <v>19</v>
          </cell>
          <cell r="D128">
            <v>78</v>
          </cell>
          <cell r="E128"/>
          <cell r="F128"/>
          <cell r="G128"/>
          <cell r="H128" t="str">
            <v/>
          </cell>
          <cell r="I128" t="str">
            <v/>
          </cell>
          <cell r="J128"/>
          <cell r="L128">
            <v>0</v>
          </cell>
          <cell r="M128" t="str">
            <v>Barrett</v>
          </cell>
          <cell r="N128" t="str">
            <v>Rehab main LS</v>
          </cell>
          <cell r="O128">
            <v>280961</v>
          </cell>
          <cell r="P128" t="str">
            <v>280961-PS01</v>
          </cell>
          <cell r="Q128">
            <v>749</v>
          </cell>
          <cell r="R128"/>
          <cell r="S128"/>
          <cell r="T128"/>
          <cell r="U128"/>
          <cell r="X128"/>
          <cell r="Y128"/>
          <cell r="Z128"/>
          <cell r="AA128">
            <v>0</v>
          </cell>
          <cell r="AB128"/>
          <cell r="AC128"/>
          <cell r="AD128"/>
          <cell r="AE128"/>
          <cell r="AF128"/>
          <cell r="AG128"/>
          <cell r="AH128"/>
          <cell r="AI128"/>
          <cell r="AJ128"/>
          <cell r="AK128"/>
          <cell r="AL128">
            <v>2100000</v>
          </cell>
          <cell r="AM128"/>
          <cell r="AN128"/>
          <cell r="AO128"/>
          <cell r="AP128"/>
          <cell r="AQ128"/>
          <cell r="AR128"/>
          <cell r="AS128">
            <v>0</v>
          </cell>
          <cell r="AT128">
            <v>0</v>
          </cell>
          <cell r="AU128">
            <v>2100000</v>
          </cell>
          <cell r="AV128">
            <v>0</v>
          </cell>
          <cell r="AW128"/>
          <cell r="AX128"/>
          <cell r="AY128">
            <v>0</v>
          </cell>
          <cell r="AZ128"/>
          <cell r="BA128"/>
          <cell r="BB128"/>
          <cell r="BC128"/>
          <cell r="BD128"/>
          <cell r="BE128"/>
          <cell r="BF128">
            <v>0</v>
          </cell>
          <cell r="BG128">
            <v>0</v>
          </cell>
          <cell r="BH128"/>
          <cell r="BI128">
            <v>0</v>
          </cell>
          <cell r="BJ128"/>
          <cell r="BK128">
            <v>0</v>
          </cell>
          <cell r="BM128"/>
          <cell r="BO128"/>
          <cell r="BP128"/>
          <cell r="BQ128"/>
          <cell r="BR128"/>
          <cell r="BS128"/>
          <cell r="BT128"/>
          <cell r="BU128">
            <v>0</v>
          </cell>
          <cell r="BV128"/>
          <cell r="BW128">
            <v>0</v>
          </cell>
          <cell r="BX128">
            <v>0</v>
          </cell>
          <cell r="BY128"/>
          <cell r="BZ128"/>
          <cell r="CA128"/>
          <cell r="CB128">
            <v>0</v>
          </cell>
          <cell r="CC128"/>
          <cell r="CD128"/>
          <cell r="CE128"/>
          <cell r="CF128"/>
          <cell r="CG128"/>
          <cell r="CH128"/>
          <cell r="CI128"/>
          <cell r="CJ128"/>
          <cell r="CK128"/>
          <cell r="CL128"/>
          <cell r="CM128">
            <v>0</v>
          </cell>
          <cell r="CN128"/>
          <cell r="CO128"/>
          <cell r="CP128"/>
          <cell r="CQ128"/>
          <cell r="CR128"/>
          <cell r="CS128"/>
          <cell r="CT128"/>
          <cell r="CU128">
            <v>0</v>
          </cell>
          <cell r="CV128"/>
          <cell r="CW128"/>
          <cell r="CX128"/>
          <cell r="CY128"/>
          <cell r="CZ128"/>
          <cell r="DA128"/>
          <cell r="DB128"/>
          <cell r="DC128"/>
          <cell r="DD128"/>
          <cell r="DE128"/>
          <cell r="DF128"/>
          <cell r="DG128"/>
          <cell r="DH128"/>
          <cell r="DI128"/>
          <cell r="DJ128"/>
          <cell r="DK128"/>
          <cell r="DL128"/>
          <cell r="DM128"/>
          <cell r="DN128" t="str">
            <v>Barrett</v>
          </cell>
          <cell r="DO128"/>
          <cell r="DP128" t="str">
            <v>7W</v>
          </cell>
          <cell r="DQ128"/>
          <cell r="DR128"/>
        </row>
        <row r="129">
          <cell r="C129">
            <v>95</v>
          </cell>
          <cell r="D129">
            <v>61</v>
          </cell>
          <cell r="E129"/>
          <cell r="F129"/>
          <cell r="G129"/>
          <cell r="H129" t="str">
            <v/>
          </cell>
          <cell r="I129" t="str">
            <v/>
          </cell>
          <cell r="J129"/>
          <cell r="K129"/>
          <cell r="L129">
            <v>0</v>
          </cell>
          <cell r="M129" t="str">
            <v>Berrens</v>
          </cell>
          <cell r="N129" t="str">
            <v>Rehab collection and treatment</v>
          </cell>
          <cell r="O129">
            <v>280823</v>
          </cell>
          <cell r="P129" t="str">
            <v>280823-PS01</v>
          </cell>
          <cell r="Q129">
            <v>163</v>
          </cell>
          <cell r="R129"/>
          <cell r="S129"/>
          <cell r="T129"/>
          <cell r="U129"/>
          <cell r="V129"/>
          <cell r="W129"/>
          <cell r="X129"/>
          <cell r="Y129"/>
          <cell r="Z129"/>
          <cell r="AA129">
            <v>0</v>
          </cell>
          <cell r="AB129"/>
          <cell r="AC129"/>
          <cell r="AD129"/>
          <cell r="AE129"/>
          <cell r="AF129"/>
          <cell r="AG129"/>
          <cell r="AH129"/>
          <cell r="AI129"/>
          <cell r="AJ129"/>
          <cell r="AK129"/>
          <cell r="AL129">
            <v>3077000</v>
          </cell>
          <cell r="AM129"/>
          <cell r="AN129"/>
          <cell r="AO129"/>
          <cell r="AP129"/>
          <cell r="AQ129"/>
          <cell r="AR129"/>
          <cell r="AS129">
            <v>0</v>
          </cell>
          <cell r="AT129">
            <v>0</v>
          </cell>
          <cell r="AU129">
            <v>3077000</v>
          </cell>
          <cell r="AV129">
            <v>0</v>
          </cell>
          <cell r="AW129"/>
          <cell r="AX129"/>
          <cell r="AY129">
            <v>0</v>
          </cell>
          <cell r="AZ129"/>
          <cell r="BA129"/>
          <cell r="BB129"/>
          <cell r="BC129"/>
          <cell r="BD129"/>
          <cell r="BE129"/>
          <cell r="BF129">
            <v>0</v>
          </cell>
          <cell r="BG129">
            <v>0</v>
          </cell>
          <cell r="BH129"/>
          <cell r="BI129">
            <v>0</v>
          </cell>
          <cell r="BJ129"/>
          <cell r="BK129">
            <v>0</v>
          </cell>
          <cell r="BL129"/>
          <cell r="BM129"/>
          <cell r="BN129"/>
          <cell r="BO129"/>
          <cell r="BP129"/>
          <cell r="BQ129"/>
          <cell r="BR129"/>
          <cell r="BS129"/>
          <cell r="BT129"/>
          <cell r="BU129">
            <v>0</v>
          </cell>
          <cell r="BV129"/>
          <cell r="BW129">
            <v>0</v>
          </cell>
          <cell r="BX129">
            <v>0</v>
          </cell>
          <cell r="BY129"/>
          <cell r="BZ129"/>
          <cell r="CA129"/>
          <cell r="CB129">
            <v>0</v>
          </cell>
          <cell r="CC129"/>
          <cell r="CD129"/>
          <cell r="CE129"/>
          <cell r="CF129"/>
          <cell r="CG129"/>
          <cell r="CH129"/>
          <cell r="CI129"/>
          <cell r="CJ129"/>
          <cell r="CK129"/>
          <cell r="CL129"/>
          <cell r="CM129">
            <v>0</v>
          </cell>
          <cell r="CN129"/>
          <cell r="CO129"/>
          <cell r="CP129"/>
          <cell r="CQ129"/>
          <cell r="CR129"/>
          <cell r="CS129"/>
          <cell r="CT129"/>
          <cell r="CU129">
            <v>0</v>
          </cell>
          <cell r="CV129"/>
          <cell r="CW129"/>
          <cell r="CX129"/>
          <cell r="CY129"/>
          <cell r="CZ129"/>
          <cell r="DA129"/>
          <cell r="DB129"/>
          <cell r="DC129"/>
          <cell r="DD129"/>
          <cell r="DE129"/>
          <cell r="DF129"/>
          <cell r="DG129"/>
          <cell r="DH129"/>
          <cell r="DI129"/>
          <cell r="DJ129"/>
          <cell r="DK129"/>
          <cell r="DL129"/>
          <cell r="DM129"/>
          <cell r="DN129" t="str">
            <v>Berrens</v>
          </cell>
          <cell r="DO129"/>
          <cell r="DP129">
            <v>8</v>
          </cell>
          <cell r="DQ129"/>
          <cell r="DR129"/>
        </row>
        <row r="130">
          <cell r="C130">
            <v>156.1</v>
          </cell>
          <cell r="D130">
            <v>54</v>
          </cell>
          <cell r="E130">
            <v>144.1</v>
          </cell>
          <cell r="F130">
            <v>54</v>
          </cell>
          <cell r="G130"/>
          <cell r="H130" t="str">
            <v/>
          </cell>
          <cell r="I130" t="str">
            <v>Yes</v>
          </cell>
          <cell r="J130" t="str">
            <v/>
          </cell>
          <cell r="K130" t="str">
            <v/>
          </cell>
          <cell r="L130">
            <v>0</v>
          </cell>
          <cell r="M130" t="str">
            <v>Brooksbank</v>
          </cell>
          <cell r="N130" t="str">
            <v>Rehab collection ph1 - Jackson, Lincoln, Spruce</v>
          </cell>
          <cell r="O130">
            <v>280585</v>
          </cell>
          <cell r="P130" t="str">
            <v>280585-PS02</v>
          </cell>
          <cell r="Q130">
            <v>949</v>
          </cell>
          <cell r="R130"/>
          <cell r="S130" t="str">
            <v>could apply</v>
          </cell>
          <cell r="T130">
            <v>43159</v>
          </cell>
          <cell r="U130">
            <v>43276</v>
          </cell>
          <cell r="V130">
            <v>43550</v>
          </cell>
          <cell r="W130">
            <v>44005</v>
          </cell>
          <cell r="X130">
            <v>45448</v>
          </cell>
          <cell r="Y130">
            <v>483300</v>
          </cell>
          <cell r="Z130"/>
          <cell r="AA130">
            <v>483300</v>
          </cell>
          <cell r="AB130" t="str">
            <v>Part B</v>
          </cell>
          <cell r="AC130"/>
          <cell r="AD130"/>
          <cell r="AE130"/>
          <cell r="AF130"/>
          <cell r="AG130">
            <v>0</v>
          </cell>
          <cell r="AH130"/>
          <cell r="AI130">
            <v>45717</v>
          </cell>
          <cell r="AJ130">
            <v>45931</v>
          </cell>
          <cell r="AK130" t="str">
            <v>with DW; 2nd phase of 280585</v>
          </cell>
          <cell r="AL130">
            <v>483300</v>
          </cell>
          <cell r="AM130"/>
          <cell r="AN130"/>
          <cell r="AO130"/>
          <cell r="AP130"/>
          <cell r="AQ130"/>
          <cell r="AR130"/>
          <cell r="AS130">
            <v>0</v>
          </cell>
          <cell r="AT130">
            <v>0</v>
          </cell>
          <cell r="AU130">
            <v>483300</v>
          </cell>
          <cell r="AV130">
            <v>483300</v>
          </cell>
          <cell r="AW130"/>
          <cell r="AX130"/>
          <cell r="AY130">
            <v>483300</v>
          </cell>
          <cell r="AZ130"/>
          <cell r="BA130"/>
          <cell r="BB130"/>
          <cell r="BC130"/>
          <cell r="BD130"/>
          <cell r="BE130"/>
          <cell r="BF130" t="str">
            <v>2020 Survey</v>
          </cell>
          <cell r="BG130">
            <v>0</v>
          </cell>
          <cell r="BH130"/>
          <cell r="BI130">
            <v>0</v>
          </cell>
          <cell r="BJ130"/>
          <cell r="BK130">
            <v>0</v>
          </cell>
          <cell r="BL130"/>
          <cell r="BM130"/>
          <cell r="BN130"/>
          <cell r="BO130"/>
          <cell r="BP130"/>
          <cell r="BQ130"/>
          <cell r="BR130"/>
          <cell r="BS130" t="str">
            <v/>
          </cell>
          <cell r="BU130">
            <v>0</v>
          </cell>
          <cell r="BV130"/>
          <cell r="BW130">
            <v>0</v>
          </cell>
          <cell r="BX130">
            <v>0</v>
          </cell>
          <cell r="BY130"/>
          <cell r="BZ130"/>
          <cell r="CA130"/>
          <cell r="CB130">
            <v>0</v>
          </cell>
          <cell r="CC130"/>
          <cell r="CD130"/>
          <cell r="CE130"/>
          <cell r="CF130"/>
          <cell r="CG130"/>
          <cell r="CH130"/>
          <cell r="CI130"/>
          <cell r="CJ130"/>
          <cell r="CK130"/>
          <cell r="CL130"/>
          <cell r="CM130">
            <v>0</v>
          </cell>
          <cell r="CN130"/>
          <cell r="CO130"/>
          <cell r="CP130"/>
          <cell r="CQ130"/>
          <cell r="CR130"/>
          <cell r="CS130"/>
          <cell r="CT130"/>
          <cell r="CU130">
            <v>0</v>
          </cell>
          <cell r="CV130"/>
          <cell r="CW130"/>
          <cell r="CX130"/>
          <cell r="CY130"/>
          <cell r="CZ130"/>
          <cell r="DA130"/>
          <cell r="DB130"/>
          <cell r="DC130"/>
          <cell r="DD130"/>
          <cell r="DE130"/>
          <cell r="DF130">
            <v>0</v>
          </cell>
          <cell r="DG130"/>
          <cell r="DH130"/>
          <cell r="DI130"/>
          <cell r="DJ130"/>
          <cell r="DK130"/>
          <cell r="DL130"/>
          <cell r="DM130" t="str">
            <v>Corey Hower</v>
          </cell>
          <cell r="DN130" t="str">
            <v>Brooksbank</v>
          </cell>
          <cell r="DO130" t="str">
            <v>Lafontaine</v>
          </cell>
          <cell r="DP130">
            <v>10</v>
          </cell>
          <cell r="DQ130">
            <v>7</v>
          </cell>
          <cell r="DR130"/>
        </row>
        <row r="131">
          <cell r="C131">
            <v>156.19999999999999</v>
          </cell>
          <cell r="D131">
            <v>54</v>
          </cell>
          <cell r="E131">
            <v>144.19999999999999</v>
          </cell>
          <cell r="F131">
            <v>54</v>
          </cell>
          <cell r="G131"/>
          <cell r="H131" t="str">
            <v/>
          </cell>
          <cell r="I131" t="str">
            <v/>
          </cell>
          <cell r="J131" t="str">
            <v/>
          </cell>
          <cell r="K131" t="str">
            <v/>
          </cell>
          <cell r="L131">
            <v>0</v>
          </cell>
          <cell r="M131" t="str">
            <v>Brooksbank</v>
          </cell>
          <cell r="N131" t="str">
            <v>Rehab collection ph 2, TH 16</v>
          </cell>
          <cell r="O131">
            <v>280585</v>
          </cell>
          <cell r="P131" t="str">
            <v>280585-PS03</v>
          </cell>
          <cell r="Q131">
            <v>949</v>
          </cell>
          <cell r="R131"/>
          <cell r="S131" t="str">
            <v>could apply</v>
          </cell>
          <cell r="T131">
            <v>43159</v>
          </cell>
          <cell r="U131">
            <v>43276</v>
          </cell>
          <cell r="V131">
            <v>43550</v>
          </cell>
          <cell r="W131">
            <v>44005</v>
          </cell>
          <cell r="X131"/>
          <cell r="Y131"/>
          <cell r="Z131"/>
          <cell r="AA131">
            <v>0</v>
          </cell>
          <cell r="AB131"/>
          <cell r="AC131"/>
          <cell r="AD131"/>
          <cell r="AE131"/>
          <cell r="AF131"/>
          <cell r="AG131">
            <v>0</v>
          </cell>
          <cell r="AH131"/>
          <cell r="AI131"/>
          <cell r="AJ131"/>
          <cell r="AK131" t="str">
            <v>Timing depends on MnDOT</v>
          </cell>
          <cell r="AL131">
            <v>2951855</v>
          </cell>
          <cell r="AM131"/>
          <cell r="AN131"/>
          <cell r="AO131"/>
          <cell r="AP131"/>
          <cell r="AQ131"/>
          <cell r="AR131"/>
          <cell r="AS131">
            <v>0</v>
          </cell>
          <cell r="AT131">
            <v>0</v>
          </cell>
          <cell r="AU131">
            <v>2951855</v>
          </cell>
          <cell r="AV131">
            <v>0</v>
          </cell>
          <cell r="AW131"/>
          <cell r="AX131"/>
          <cell r="AY131">
            <v>0</v>
          </cell>
          <cell r="AZ131"/>
          <cell r="BA131"/>
          <cell r="BB131"/>
          <cell r="BC131"/>
          <cell r="BD131"/>
          <cell r="BE131"/>
          <cell r="BF131" t="str">
            <v>2020 Survey</v>
          </cell>
          <cell r="BG131">
            <v>0</v>
          </cell>
          <cell r="BH131"/>
          <cell r="BI131">
            <v>2361484</v>
          </cell>
          <cell r="BJ131"/>
          <cell r="BK131">
            <v>0</v>
          </cell>
          <cell r="BL131"/>
          <cell r="BM131"/>
          <cell r="BN131"/>
          <cell r="BO131"/>
          <cell r="BP131"/>
          <cell r="BQ131"/>
          <cell r="BR131"/>
          <cell r="BS131" t="str">
            <v/>
          </cell>
          <cell r="BT131"/>
          <cell r="BU131">
            <v>0</v>
          </cell>
          <cell r="BV131"/>
          <cell r="BW131">
            <v>0</v>
          </cell>
          <cell r="BX131">
            <v>0</v>
          </cell>
          <cell r="BY131"/>
          <cell r="BZ131"/>
          <cell r="CA131"/>
          <cell r="CB131">
            <v>0</v>
          </cell>
          <cell r="CC131"/>
          <cell r="CD131"/>
          <cell r="CE131"/>
          <cell r="CF131"/>
          <cell r="CG131"/>
          <cell r="CH131"/>
          <cell r="CI131"/>
          <cell r="CJ131"/>
          <cell r="CK131"/>
          <cell r="CL131"/>
          <cell r="CM131">
            <v>0</v>
          </cell>
          <cell r="CN131"/>
          <cell r="CO131"/>
          <cell r="CP131"/>
          <cell r="CQ131"/>
          <cell r="CR131"/>
          <cell r="CS131"/>
          <cell r="CT131"/>
          <cell r="CU131">
            <v>0</v>
          </cell>
          <cell r="CV131"/>
          <cell r="CW131"/>
          <cell r="CX131"/>
          <cell r="CY131"/>
          <cell r="CZ131"/>
          <cell r="DA131"/>
          <cell r="DB131"/>
          <cell r="DC131"/>
          <cell r="DD131"/>
          <cell r="DE131"/>
          <cell r="DF131">
            <v>0</v>
          </cell>
          <cell r="DG131"/>
          <cell r="DH131"/>
          <cell r="DI131"/>
          <cell r="DJ131"/>
          <cell r="DK131"/>
          <cell r="DL131"/>
          <cell r="DM131" t="str">
            <v>Corey Hower</v>
          </cell>
          <cell r="DN131" t="str">
            <v>Brooksbank</v>
          </cell>
          <cell r="DO131" t="str">
            <v>Lafontaine</v>
          </cell>
          <cell r="DP131">
            <v>10</v>
          </cell>
          <cell r="DQ131">
            <v>7</v>
          </cell>
          <cell r="DR131"/>
        </row>
        <row r="132">
          <cell r="C132">
            <v>194</v>
          </cell>
          <cell r="D132">
            <v>49</v>
          </cell>
          <cell r="E132">
            <v>183</v>
          </cell>
          <cell r="F132">
            <v>49</v>
          </cell>
          <cell r="G132" t="str">
            <v/>
          </cell>
          <cell r="H132" t="str">
            <v/>
          </cell>
          <cell r="I132" t="str">
            <v/>
          </cell>
          <cell r="J132" t="str">
            <v/>
          </cell>
          <cell r="K132" t="str">
            <v/>
          </cell>
          <cell r="L132" t="str">
            <v>RD Commit</v>
          </cell>
          <cell r="M132" t="str">
            <v>Barrett</v>
          </cell>
          <cell r="N132" t="str">
            <v>Rehab collection, Ph 2</v>
          </cell>
          <cell r="O132">
            <v>279880</v>
          </cell>
          <cell r="P132" t="str">
            <v>279880-PS02</v>
          </cell>
          <cell r="Q132">
            <v>2016</v>
          </cell>
          <cell r="R132">
            <v>0</v>
          </cell>
          <cell r="S132"/>
          <cell r="T132">
            <v>0</v>
          </cell>
          <cell r="U132">
            <v>0</v>
          </cell>
          <cell r="V132">
            <v>0</v>
          </cell>
          <cell r="W132">
            <v>0</v>
          </cell>
          <cell r="X132"/>
          <cell r="Y132"/>
          <cell r="Z132"/>
          <cell r="AA132">
            <v>0</v>
          </cell>
          <cell r="AB132"/>
          <cell r="AC132"/>
          <cell r="AD132"/>
          <cell r="AE132"/>
          <cell r="AF132"/>
          <cell r="AG132">
            <v>0</v>
          </cell>
          <cell r="AH132"/>
          <cell r="AI132"/>
          <cell r="AJ132"/>
          <cell r="AK132" t="str">
            <v>Phase 1 done in 2011</v>
          </cell>
          <cell r="AL132">
            <v>7625500</v>
          </cell>
          <cell r="AM132"/>
          <cell r="AN132"/>
          <cell r="AO132"/>
          <cell r="AP132"/>
          <cell r="AQ132"/>
          <cell r="AR132"/>
          <cell r="AS132">
            <v>0</v>
          </cell>
          <cell r="AT132">
            <v>0</v>
          </cell>
          <cell r="AU132">
            <v>7625500</v>
          </cell>
          <cell r="AV132">
            <v>0</v>
          </cell>
          <cell r="AW132"/>
          <cell r="AX132"/>
          <cell r="AY132">
            <v>0</v>
          </cell>
          <cell r="AZ132"/>
          <cell r="BA132"/>
          <cell r="BB132"/>
          <cell r="BC132"/>
          <cell r="BD132"/>
          <cell r="BE132"/>
          <cell r="BF132" t="str">
            <v>2011 survey</v>
          </cell>
          <cell r="BG132">
            <v>0</v>
          </cell>
          <cell r="BH132"/>
          <cell r="BI132">
            <v>0</v>
          </cell>
          <cell r="BJ132"/>
          <cell r="BK132">
            <v>0</v>
          </cell>
          <cell r="BL132"/>
          <cell r="BM132"/>
          <cell r="BN132"/>
          <cell r="BO132"/>
          <cell r="BP132"/>
          <cell r="BQ132"/>
          <cell r="BR132"/>
          <cell r="BS132" t="str">
            <v/>
          </cell>
          <cell r="BT132"/>
          <cell r="BU132">
            <v>0</v>
          </cell>
          <cell r="BV132"/>
          <cell r="BW132">
            <v>0</v>
          </cell>
          <cell r="BX132">
            <v>0</v>
          </cell>
          <cell r="BY132"/>
          <cell r="BZ132"/>
          <cell r="CA132"/>
          <cell r="CB132">
            <v>0</v>
          </cell>
          <cell r="CC132"/>
          <cell r="CD132"/>
          <cell r="CE132"/>
          <cell r="CF132"/>
          <cell r="CG132"/>
          <cell r="CH132"/>
          <cell r="CI132"/>
          <cell r="CJ132"/>
          <cell r="CK132"/>
          <cell r="CL132"/>
          <cell r="CM132">
            <v>0</v>
          </cell>
          <cell r="CN132"/>
          <cell r="CO132"/>
          <cell r="CP132"/>
          <cell r="CQ132"/>
          <cell r="CR132"/>
          <cell r="CS132"/>
          <cell r="CT132"/>
          <cell r="CU132">
            <v>0</v>
          </cell>
          <cell r="CV132" t="str">
            <v>RD Commit</v>
          </cell>
          <cell r="CW132"/>
          <cell r="CX132">
            <v>45344</v>
          </cell>
          <cell r="CY132"/>
          <cell r="CZ132"/>
          <cell r="DA132">
            <v>660</v>
          </cell>
          <cell r="DB132">
            <v>117</v>
          </cell>
          <cell r="DC132"/>
          <cell r="DD132"/>
          <cell r="DE132"/>
          <cell r="DF132">
            <v>7625500</v>
          </cell>
          <cell r="DG132"/>
          <cell r="DH132"/>
          <cell r="DI132"/>
          <cell r="DJ132"/>
          <cell r="DK132"/>
          <cell r="DL132"/>
          <cell r="DM132" t="str">
            <v>Julie Henderson</v>
          </cell>
          <cell r="DN132" t="str">
            <v>Barrett</v>
          </cell>
          <cell r="DO132" t="str">
            <v>Barrett</v>
          </cell>
          <cell r="DP132" t="str">
            <v>7W</v>
          </cell>
          <cell r="DQ132">
            <v>4</v>
          </cell>
          <cell r="DR132"/>
        </row>
        <row r="133">
          <cell r="C133">
            <v>198</v>
          </cell>
          <cell r="D133">
            <v>48</v>
          </cell>
          <cell r="E133">
            <v>185</v>
          </cell>
          <cell r="F133">
            <v>48</v>
          </cell>
          <cell r="G133" t="str">
            <v/>
          </cell>
          <cell r="H133" t="str">
            <v/>
          </cell>
          <cell r="I133" t="str">
            <v/>
          </cell>
          <cell r="J133" t="str">
            <v/>
          </cell>
          <cell r="K133" t="str">
            <v/>
          </cell>
          <cell r="L133">
            <v>0</v>
          </cell>
          <cell r="M133" t="str">
            <v>Montoya</v>
          </cell>
          <cell r="N133" t="str">
            <v>Dickman Industrial Park Wet Extended Detention Basin</v>
          </cell>
          <cell r="O133">
            <v>280323</v>
          </cell>
          <cell r="P133" t="str">
            <v>280323-PS02</v>
          </cell>
          <cell r="Q133">
            <v>34000</v>
          </cell>
          <cell r="R133">
            <v>0</v>
          </cell>
          <cell r="S133"/>
          <cell r="T133">
            <v>0</v>
          </cell>
          <cell r="U133">
            <v>0</v>
          </cell>
          <cell r="V133">
            <v>0</v>
          </cell>
          <cell r="W133">
            <v>0</v>
          </cell>
          <cell r="X133"/>
          <cell r="Y133"/>
          <cell r="Z133"/>
          <cell r="AA133">
            <v>0</v>
          </cell>
          <cell r="AB133"/>
          <cell r="AC133"/>
          <cell r="AD133"/>
          <cell r="AE133"/>
          <cell r="AF133"/>
          <cell r="AG133">
            <v>0</v>
          </cell>
          <cell r="AH133"/>
          <cell r="AI133">
            <v>44757</v>
          </cell>
          <cell r="AJ133">
            <v>44866</v>
          </cell>
          <cell r="AK133" t="str">
            <v>Dickman Extended Detention Basin</v>
          </cell>
          <cell r="AL133">
            <v>1182969</v>
          </cell>
          <cell r="AM133"/>
          <cell r="AN133"/>
          <cell r="AO133"/>
          <cell r="AP133"/>
          <cell r="AQ133"/>
          <cell r="AR133"/>
          <cell r="AS133">
            <v>0</v>
          </cell>
          <cell r="AT133">
            <v>0</v>
          </cell>
          <cell r="AU133">
            <v>1182969</v>
          </cell>
          <cell r="AV133">
            <v>0</v>
          </cell>
          <cell r="AW133"/>
          <cell r="AX133"/>
          <cell r="AY133">
            <v>0</v>
          </cell>
          <cell r="AZ133"/>
          <cell r="BA133"/>
          <cell r="BB133"/>
          <cell r="BC133"/>
          <cell r="BD133"/>
          <cell r="BE133"/>
          <cell r="BF133">
            <v>0</v>
          </cell>
          <cell r="BG133"/>
          <cell r="BH133"/>
          <cell r="BI133"/>
          <cell r="BJ133"/>
          <cell r="BK133"/>
          <cell r="BL133"/>
          <cell r="BM133"/>
          <cell r="BN133"/>
          <cell r="BO133"/>
          <cell r="BP133"/>
          <cell r="BQ133"/>
          <cell r="BR133"/>
          <cell r="BS133" t="str">
            <v/>
          </cell>
          <cell r="BT133"/>
          <cell r="BU133">
            <v>0</v>
          </cell>
          <cell r="BV133"/>
          <cell r="BW133">
            <v>0</v>
          </cell>
          <cell r="BX133">
            <v>0</v>
          </cell>
          <cell r="BY133"/>
          <cell r="BZ133"/>
          <cell r="CA133"/>
          <cell r="CB133">
            <v>0</v>
          </cell>
          <cell r="CC133"/>
          <cell r="CD133"/>
          <cell r="CE133"/>
          <cell r="CF133"/>
          <cell r="CG133"/>
          <cell r="CH133"/>
          <cell r="CI133"/>
          <cell r="CJ133"/>
          <cell r="CK133"/>
          <cell r="CL133"/>
          <cell r="CM133">
            <v>0</v>
          </cell>
          <cell r="CN133"/>
          <cell r="CO133"/>
          <cell r="CP133"/>
          <cell r="CQ133"/>
          <cell r="CR133"/>
          <cell r="CS133"/>
          <cell r="CT133"/>
          <cell r="CU133">
            <v>0</v>
          </cell>
          <cell r="CV133"/>
          <cell r="CW133"/>
          <cell r="CX133"/>
          <cell r="CY133"/>
          <cell r="CZ133"/>
          <cell r="DA133"/>
          <cell r="DB133"/>
          <cell r="DC133"/>
          <cell r="DD133"/>
          <cell r="DE133"/>
          <cell r="DF133">
            <v>0</v>
          </cell>
          <cell r="DG133"/>
          <cell r="DH133"/>
          <cell r="DI133"/>
          <cell r="DJ133"/>
          <cell r="DK133"/>
          <cell r="DL133"/>
          <cell r="DM133">
            <v>0</v>
          </cell>
          <cell r="DN133" t="str">
            <v>Montoya</v>
          </cell>
          <cell r="DO133" t="str">
            <v>Sabie</v>
          </cell>
          <cell r="DP133">
            <v>11</v>
          </cell>
          <cell r="DQ133">
            <v>4</v>
          </cell>
          <cell r="DR133"/>
        </row>
        <row r="134">
          <cell r="C134">
            <v>210</v>
          </cell>
          <cell r="D134">
            <v>47</v>
          </cell>
          <cell r="E134">
            <v>199</v>
          </cell>
          <cell r="F134">
            <v>47</v>
          </cell>
          <cell r="G134"/>
          <cell r="H134" t="str">
            <v/>
          </cell>
          <cell r="I134" t="str">
            <v/>
          </cell>
          <cell r="J134" t="str">
            <v/>
          </cell>
          <cell r="K134" t="str">
            <v/>
          </cell>
          <cell r="L134">
            <v>0</v>
          </cell>
          <cell r="M134" t="str">
            <v>Montoya</v>
          </cell>
          <cell r="N134" t="str">
            <v>Dawn Way neighborhood rain gardens and infiltration chambers</v>
          </cell>
          <cell r="O134">
            <v>280840</v>
          </cell>
          <cell r="P134" t="str">
            <v>280840-PS01</v>
          </cell>
          <cell r="Q134">
            <v>35801</v>
          </cell>
          <cell r="R134"/>
          <cell r="S134"/>
          <cell r="T134">
            <v>0</v>
          </cell>
          <cell r="U134">
            <v>0</v>
          </cell>
          <cell r="V134">
            <v>0</v>
          </cell>
          <cell r="W134">
            <v>0</v>
          </cell>
          <cell r="X134"/>
          <cell r="Y134"/>
          <cell r="Z134"/>
          <cell r="AA134">
            <v>0</v>
          </cell>
          <cell r="AB134"/>
          <cell r="AC134"/>
          <cell r="AD134"/>
          <cell r="AE134"/>
          <cell r="AF134"/>
          <cell r="AG134">
            <v>0</v>
          </cell>
          <cell r="AH134"/>
          <cell r="AI134"/>
          <cell r="AJ134"/>
          <cell r="AK134"/>
          <cell r="AL134">
            <v>3724000</v>
          </cell>
          <cell r="AM134"/>
          <cell r="AN134"/>
          <cell r="AO134"/>
          <cell r="AP134"/>
          <cell r="AQ134"/>
          <cell r="AR134"/>
          <cell r="AS134">
            <v>0</v>
          </cell>
          <cell r="AT134">
            <v>0</v>
          </cell>
          <cell r="AU134">
            <v>3724000</v>
          </cell>
          <cell r="AV134">
            <v>0</v>
          </cell>
          <cell r="AW134"/>
          <cell r="AX134"/>
          <cell r="AY134">
            <v>0</v>
          </cell>
          <cell r="AZ134"/>
          <cell r="BA134"/>
          <cell r="BB134"/>
          <cell r="BC134"/>
          <cell r="BD134"/>
          <cell r="BE134"/>
          <cell r="BF134"/>
          <cell r="BG134"/>
          <cell r="BH134"/>
          <cell r="BI134"/>
          <cell r="BJ134"/>
          <cell r="BK134">
            <v>0</v>
          </cell>
          <cell r="BL134">
            <v>44770</v>
          </cell>
          <cell r="BM134">
            <v>718100</v>
          </cell>
          <cell r="BN134">
            <v>1</v>
          </cell>
          <cell r="BO134" t="str">
            <v>FY23 new</v>
          </cell>
          <cell r="BP134"/>
          <cell r="BQ134"/>
          <cell r="BR134"/>
          <cell r="BS134" t="str">
            <v/>
          </cell>
          <cell r="BT134"/>
          <cell r="BU134">
            <v>3724000</v>
          </cell>
          <cell r="BV134"/>
          <cell r="BW134">
            <v>3724000</v>
          </cell>
          <cell r="BX134">
            <v>2979200</v>
          </cell>
          <cell r="BY134"/>
          <cell r="BZ134"/>
          <cell r="CA134"/>
          <cell r="CB134">
            <v>0</v>
          </cell>
          <cell r="CC134"/>
          <cell r="CD134"/>
          <cell r="CE134"/>
          <cell r="CF134"/>
          <cell r="CG134"/>
          <cell r="CH134"/>
          <cell r="CI134"/>
          <cell r="CJ134"/>
          <cell r="CK134"/>
          <cell r="CL134"/>
          <cell r="CM134">
            <v>0</v>
          </cell>
          <cell r="CN134"/>
          <cell r="CO134"/>
          <cell r="CP134"/>
          <cell r="CQ134"/>
          <cell r="CR134"/>
          <cell r="CS134"/>
          <cell r="CT134"/>
          <cell r="CU134">
            <v>0</v>
          </cell>
          <cell r="CV134"/>
          <cell r="CW134"/>
          <cell r="CX134"/>
          <cell r="CY134"/>
          <cell r="CZ134"/>
          <cell r="DA134"/>
          <cell r="DB134"/>
          <cell r="DC134"/>
          <cell r="DD134"/>
          <cell r="DE134"/>
          <cell r="DF134">
            <v>0</v>
          </cell>
          <cell r="DG134"/>
          <cell r="DH134"/>
          <cell r="DI134"/>
          <cell r="DJ134"/>
          <cell r="DK134"/>
          <cell r="DL134"/>
          <cell r="DM134">
            <v>0</v>
          </cell>
          <cell r="DN134" t="str">
            <v>Montoya</v>
          </cell>
          <cell r="DO134" t="str">
            <v>Lafontaine</v>
          </cell>
          <cell r="DP134">
            <v>11</v>
          </cell>
          <cell r="DQ134">
            <v>4</v>
          </cell>
          <cell r="DR134"/>
        </row>
        <row r="135">
          <cell r="C135">
            <v>118</v>
          </cell>
          <cell r="D135">
            <v>58</v>
          </cell>
          <cell r="E135">
            <v>110</v>
          </cell>
          <cell r="F135">
            <v>58</v>
          </cell>
          <cell r="G135"/>
          <cell r="H135" t="str">
            <v/>
          </cell>
          <cell r="I135" t="str">
            <v/>
          </cell>
          <cell r="J135" t="str">
            <v/>
          </cell>
          <cell r="K135" t="str">
            <v/>
          </cell>
          <cell r="L135">
            <v>0</v>
          </cell>
          <cell r="M135" t="str">
            <v>Berrens</v>
          </cell>
          <cell r="N135" t="str">
            <v>Rehab collection</v>
          </cell>
          <cell r="O135">
            <v>280646</v>
          </cell>
          <cell r="P135" t="str">
            <v>280646-PS01</v>
          </cell>
          <cell r="Q135">
            <v>205</v>
          </cell>
          <cell r="R135"/>
          <cell r="S135"/>
          <cell r="T135">
            <v>0</v>
          </cell>
          <cell r="U135">
            <v>0</v>
          </cell>
          <cell r="V135">
            <v>0</v>
          </cell>
          <cell r="W135">
            <v>0</v>
          </cell>
          <cell r="X135"/>
          <cell r="Y135"/>
          <cell r="Z135"/>
          <cell r="AA135">
            <v>0</v>
          </cell>
          <cell r="AB135"/>
          <cell r="AC135"/>
          <cell r="AD135"/>
          <cell r="AE135"/>
          <cell r="AF135"/>
          <cell r="AG135">
            <v>0</v>
          </cell>
          <cell r="AH135"/>
          <cell r="AI135"/>
          <cell r="AJ135"/>
          <cell r="AK135"/>
          <cell r="AL135">
            <v>181100</v>
          </cell>
          <cell r="AM135"/>
          <cell r="AN135"/>
          <cell r="AO135"/>
          <cell r="AP135"/>
          <cell r="AQ135"/>
          <cell r="AR135"/>
          <cell r="AS135">
            <v>0</v>
          </cell>
          <cell r="AT135">
            <v>0</v>
          </cell>
          <cell r="AU135">
            <v>181100</v>
          </cell>
          <cell r="AV135">
            <v>0</v>
          </cell>
          <cell r="AW135"/>
          <cell r="AX135"/>
          <cell r="AY135">
            <v>0</v>
          </cell>
          <cell r="AZ135"/>
          <cell r="BA135"/>
          <cell r="BB135"/>
          <cell r="BC135"/>
          <cell r="BD135"/>
          <cell r="BE135"/>
          <cell r="BF135">
            <v>0</v>
          </cell>
          <cell r="BG135">
            <v>0</v>
          </cell>
          <cell r="BH135"/>
          <cell r="BI135">
            <v>0</v>
          </cell>
          <cell r="BJ135"/>
          <cell r="BK135">
            <v>0</v>
          </cell>
          <cell r="BL135"/>
          <cell r="BM135"/>
          <cell r="BN135"/>
          <cell r="BO135"/>
          <cell r="BP135"/>
          <cell r="BQ135"/>
          <cell r="BR135"/>
          <cell r="BS135" t="str">
            <v/>
          </cell>
          <cell r="BT135"/>
          <cell r="BU135">
            <v>0</v>
          </cell>
          <cell r="BV135"/>
          <cell r="BW135">
            <v>0</v>
          </cell>
          <cell r="BX135">
            <v>0</v>
          </cell>
          <cell r="BY135"/>
          <cell r="BZ135"/>
          <cell r="CA135"/>
          <cell r="CB135">
            <v>0</v>
          </cell>
          <cell r="CC135"/>
          <cell r="CD135"/>
          <cell r="CE135"/>
          <cell r="CF135"/>
          <cell r="CG135"/>
          <cell r="CH135"/>
          <cell r="CI135"/>
          <cell r="CJ135"/>
          <cell r="CK135"/>
          <cell r="CL135"/>
          <cell r="CM135">
            <v>0</v>
          </cell>
          <cell r="CN135"/>
          <cell r="CO135"/>
          <cell r="CP135"/>
          <cell r="CQ135"/>
          <cell r="CR135"/>
          <cell r="CS135"/>
          <cell r="CT135"/>
          <cell r="CU135">
            <v>0</v>
          </cell>
          <cell r="CV135"/>
          <cell r="CW135"/>
          <cell r="CX135"/>
          <cell r="CY135"/>
          <cell r="CZ135"/>
          <cell r="DA135"/>
          <cell r="DB135"/>
          <cell r="DC135"/>
          <cell r="DD135"/>
          <cell r="DE135"/>
          <cell r="DF135">
            <v>0</v>
          </cell>
          <cell r="DG135"/>
          <cell r="DH135"/>
          <cell r="DI135"/>
          <cell r="DJ135"/>
          <cell r="DK135"/>
          <cell r="DL135"/>
          <cell r="DM135" t="str">
            <v>Abram Peterson</v>
          </cell>
          <cell r="DN135" t="str">
            <v>Berrens</v>
          </cell>
          <cell r="DO135" t="str">
            <v>Gallentine</v>
          </cell>
          <cell r="DP135">
            <v>8</v>
          </cell>
          <cell r="DQ135">
            <v>5</v>
          </cell>
          <cell r="DR135"/>
        </row>
        <row r="136">
          <cell r="C136">
            <v>109</v>
          </cell>
          <cell r="D136">
            <v>58</v>
          </cell>
          <cell r="E136">
            <v>262</v>
          </cell>
          <cell r="F136">
            <v>38</v>
          </cell>
          <cell r="G136"/>
          <cell r="H136" t="str">
            <v/>
          </cell>
          <cell r="I136" t="str">
            <v/>
          </cell>
          <cell r="J136" t="str">
            <v/>
          </cell>
          <cell r="K136" t="str">
            <v/>
          </cell>
          <cell r="L136">
            <v>0</v>
          </cell>
          <cell r="M136" t="str">
            <v>Berrens</v>
          </cell>
          <cell r="N136" t="str">
            <v>Rehab collection, FM</v>
          </cell>
          <cell r="O136">
            <v>280835</v>
          </cell>
          <cell r="P136" t="str">
            <v>280835-PS01</v>
          </cell>
          <cell r="Q136">
            <v>3201</v>
          </cell>
          <cell r="R136"/>
          <cell r="S136"/>
          <cell r="T136">
            <v>0</v>
          </cell>
          <cell r="U136">
            <v>0</v>
          </cell>
          <cell r="V136">
            <v>0</v>
          </cell>
          <cell r="W136">
            <v>0</v>
          </cell>
          <cell r="X136"/>
          <cell r="Y136"/>
          <cell r="Z136"/>
          <cell r="AA136">
            <v>0</v>
          </cell>
          <cell r="AB136"/>
          <cell r="AC136"/>
          <cell r="AD136">
            <v>45079</v>
          </cell>
          <cell r="AE136">
            <v>3100000</v>
          </cell>
          <cell r="AF136"/>
          <cell r="AG136">
            <v>3100000</v>
          </cell>
          <cell r="AH136" t="str">
            <v>Below fundable</v>
          </cell>
          <cell r="AI136">
            <v>45413</v>
          </cell>
          <cell r="AJ136">
            <v>45536</v>
          </cell>
          <cell r="AK136"/>
          <cell r="AL136">
            <v>3100000</v>
          </cell>
          <cell r="AM136"/>
          <cell r="AN136"/>
          <cell r="AO136"/>
          <cell r="AP136"/>
          <cell r="AQ136"/>
          <cell r="AR136"/>
          <cell r="AS136">
            <v>0</v>
          </cell>
          <cell r="AT136">
            <v>0</v>
          </cell>
          <cell r="AU136">
            <v>3100000</v>
          </cell>
          <cell r="AV136">
            <v>0</v>
          </cell>
          <cell r="AW136"/>
          <cell r="AX136"/>
          <cell r="AY136">
            <v>0</v>
          </cell>
          <cell r="AZ136"/>
          <cell r="BA136"/>
          <cell r="BB136"/>
          <cell r="BC136"/>
          <cell r="BD136"/>
          <cell r="BE136"/>
          <cell r="BF136">
            <v>0</v>
          </cell>
          <cell r="BG136">
            <v>0</v>
          </cell>
          <cell r="BH136"/>
          <cell r="BI136">
            <v>0</v>
          </cell>
          <cell r="BJ136"/>
          <cell r="BK136">
            <v>0</v>
          </cell>
          <cell r="BL136"/>
          <cell r="BM136"/>
          <cell r="BN136"/>
          <cell r="BO136"/>
          <cell r="BP136"/>
          <cell r="BQ136"/>
          <cell r="BR136"/>
          <cell r="BS136" t="str">
            <v/>
          </cell>
          <cell r="BT136"/>
          <cell r="BU136">
            <v>0</v>
          </cell>
          <cell r="BV136"/>
          <cell r="BW136">
            <v>0</v>
          </cell>
          <cell r="BX136">
            <v>0</v>
          </cell>
          <cell r="BY136"/>
          <cell r="BZ136"/>
          <cell r="CA136"/>
          <cell r="CB136">
            <v>0</v>
          </cell>
          <cell r="CC136"/>
          <cell r="CD136"/>
          <cell r="CE136"/>
          <cell r="CF136"/>
          <cell r="CG136"/>
          <cell r="CH136"/>
          <cell r="CI136"/>
          <cell r="CJ136"/>
          <cell r="CK136"/>
          <cell r="CL136"/>
          <cell r="CM136">
            <v>0</v>
          </cell>
          <cell r="CN136"/>
          <cell r="CO136"/>
          <cell r="CP136"/>
          <cell r="CQ136"/>
          <cell r="CR136"/>
          <cell r="CS136"/>
          <cell r="CT136"/>
          <cell r="CU136">
            <v>0</v>
          </cell>
          <cell r="CV136"/>
          <cell r="CW136"/>
          <cell r="CX136"/>
          <cell r="CY136"/>
          <cell r="CZ136"/>
          <cell r="DA136"/>
          <cell r="DB136"/>
          <cell r="DC136"/>
          <cell r="DD136"/>
          <cell r="DE136"/>
          <cell r="DF136">
            <v>0</v>
          </cell>
          <cell r="DG136"/>
          <cell r="DH136"/>
          <cell r="DI136"/>
          <cell r="DJ136"/>
          <cell r="DK136"/>
          <cell r="DL136"/>
          <cell r="DM136" t="str">
            <v>Pam Rodewald</v>
          </cell>
          <cell r="DN136" t="str">
            <v>Berrens</v>
          </cell>
          <cell r="DO136" t="str">
            <v>Lafontaine</v>
          </cell>
          <cell r="DP136">
            <v>8</v>
          </cell>
          <cell r="DQ136">
            <v>5</v>
          </cell>
          <cell r="DR136"/>
        </row>
        <row r="137">
          <cell r="C137">
            <v>173</v>
          </cell>
          <cell r="D137">
            <v>52</v>
          </cell>
          <cell r="E137">
            <v>161</v>
          </cell>
          <cell r="F137">
            <v>52</v>
          </cell>
          <cell r="G137"/>
          <cell r="H137" t="str">
            <v/>
          </cell>
          <cell r="I137" t="str">
            <v/>
          </cell>
          <cell r="J137" t="str">
            <v/>
          </cell>
          <cell r="K137" t="str">
            <v/>
          </cell>
          <cell r="L137">
            <v>0</v>
          </cell>
          <cell r="M137" t="str">
            <v>Montoya</v>
          </cell>
          <cell r="N137" t="str">
            <v>Rehab treatment</v>
          </cell>
          <cell r="O137">
            <v>280781</v>
          </cell>
          <cell r="P137" t="str">
            <v>280781-PS01</v>
          </cell>
          <cell r="Q137">
            <v>6148</v>
          </cell>
          <cell r="R137"/>
          <cell r="S137" t="str">
            <v>could apply</v>
          </cell>
          <cell r="T137">
            <v>44260</v>
          </cell>
          <cell r="U137">
            <v>44915</v>
          </cell>
          <cell r="V137">
            <v>0</v>
          </cell>
          <cell r="W137">
            <v>0</v>
          </cell>
          <cell r="X137"/>
          <cell r="Y137"/>
          <cell r="Z137"/>
          <cell r="AA137">
            <v>0</v>
          </cell>
          <cell r="AB137"/>
          <cell r="AC137"/>
          <cell r="AD137"/>
          <cell r="AE137"/>
          <cell r="AF137"/>
          <cell r="AG137">
            <v>0</v>
          </cell>
          <cell r="AH137"/>
          <cell r="AI137">
            <v>44774</v>
          </cell>
          <cell r="AJ137">
            <v>45231</v>
          </cell>
          <cell r="AK137"/>
          <cell r="AL137">
            <v>16540000</v>
          </cell>
          <cell r="AM137"/>
          <cell r="AN137"/>
          <cell r="AO137"/>
          <cell r="AP137"/>
          <cell r="AQ137"/>
          <cell r="AR137"/>
          <cell r="AS137">
            <v>0</v>
          </cell>
          <cell r="AT137">
            <v>0</v>
          </cell>
          <cell r="AU137">
            <v>16540000</v>
          </cell>
          <cell r="AV137">
            <v>0</v>
          </cell>
          <cell r="AW137"/>
          <cell r="AX137"/>
          <cell r="AY137">
            <v>0</v>
          </cell>
          <cell r="AZ137"/>
          <cell r="BA137"/>
          <cell r="BB137"/>
          <cell r="BC137"/>
          <cell r="BD137"/>
          <cell r="BE137"/>
          <cell r="BF137">
            <v>0</v>
          </cell>
          <cell r="BG137">
            <v>0</v>
          </cell>
          <cell r="BH137"/>
          <cell r="BI137">
            <v>0</v>
          </cell>
          <cell r="BJ137"/>
          <cell r="BK137">
            <v>0</v>
          </cell>
          <cell r="BL137"/>
          <cell r="BM137"/>
          <cell r="BN137"/>
          <cell r="BO137"/>
          <cell r="BP137"/>
          <cell r="BQ137"/>
          <cell r="BR137"/>
          <cell r="BS137"/>
          <cell r="BT137"/>
          <cell r="BU137">
            <v>0</v>
          </cell>
          <cell r="BV137"/>
          <cell r="BW137">
            <v>0</v>
          </cell>
          <cell r="BX137">
            <v>0</v>
          </cell>
          <cell r="BY137"/>
          <cell r="BZ137"/>
          <cell r="CA137"/>
          <cell r="CB137">
            <v>0</v>
          </cell>
          <cell r="CC137"/>
          <cell r="CD137"/>
          <cell r="CE137"/>
          <cell r="CF137"/>
          <cell r="CG137"/>
          <cell r="CH137"/>
          <cell r="CI137"/>
          <cell r="CJ137"/>
          <cell r="CK137"/>
          <cell r="CL137"/>
          <cell r="CM137">
            <v>0</v>
          </cell>
          <cell r="CN137"/>
          <cell r="CO137"/>
          <cell r="CP137"/>
          <cell r="CQ137"/>
          <cell r="CR137"/>
          <cell r="CS137"/>
          <cell r="CT137"/>
          <cell r="CU137">
            <v>0</v>
          </cell>
          <cell r="CV137"/>
          <cell r="CW137"/>
          <cell r="CX137"/>
          <cell r="CY137"/>
          <cell r="CZ137"/>
          <cell r="DA137"/>
          <cell r="DB137"/>
          <cell r="DC137"/>
          <cell r="DD137"/>
          <cell r="DE137"/>
          <cell r="DF137">
            <v>0</v>
          </cell>
          <cell r="DG137"/>
          <cell r="DH137"/>
          <cell r="DI137"/>
          <cell r="DJ137"/>
          <cell r="DK137"/>
          <cell r="DL137"/>
          <cell r="DM137" t="str">
            <v>Benjamin Carlson</v>
          </cell>
          <cell r="DN137" t="str">
            <v>Montoya</v>
          </cell>
          <cell r="DO137"/>
          <cell r="DP137">
            <v>11</v>
          </cell>
          <cell r="DQ137">
            <v>4</v>
          </cell>
          <cell r="DR137"/>
        </row>
        <row r="138">
          <cell r="C138">
            <v>234</v>
          </cell>
          <cell r="D138">
            <v>45</v>
          </cell>
          <cell r="E138"/>
          <cell r="F138"/>
          <cell r="G138"/>
          <cell r="H138" t="str">
            <v/>
          </cell>
          <cell r="I138" t="str">
            <v/>
          </cell>
          <cell r="J138"/>
          <cell r="K138"/>
          <cell r="L138">
            <v>0</v>
          </cell>
          <cell r="M138" t="str">
            <v>Bradshaw</v>
          </cell>
          <cell r="N138" t="str">
            <v>Unsewered, LSTS</v>
          </cell>
          <cell r="O138">
            <v>280981</v>
          </cell>
          <cell r="P138" t="str">
            <v>280981-PS01</v>
          </cell>
          <cell r="Q138">
            <v>140</v>
          </cell>
          <cell r="R138"/>
          <cell r="S138"/>
          <cell r="T138"/>
          <cell r="U138">
            <v>45471</v>
          </cell>
          <cell r="V138"/>
          <cell r="W138"/>
          <cell r="X138"/>
          <cell r="Y138"/>
          <cell r="Z138"/>
          <cell r="AA138">
            <v>0</v>
          </cell>
          <cell r="AB138"/>
          <cell r="AC138"/>
          <cell r="AD138"/>
          <cell r="AE138"/>
          <cell r="AF138"/>
          <cell r="AG138"/>
          <cell r="AH138"/>
          <cell r="AI138"/>
          <cell r="AJ138"/>
          <cell r="AK138"/>
          <cell r="AL138">
            <v>52074000</v>
          </cell>
          <cell r="AM138"/>
          <cell r="AN138"/>
          <cell r="AO138"/>
          <cell r="AP138"/>
          <cell r="AQ138"/>
          <cell r="AR138"/>
          <cell r="AS138">
            <v>0</v>
          </cell>
          <cell r="AT138">
            <v>0</v>
          </cell>
          <cell r="AU138">
            <v>52074000</v>
          </cell>
          <cell r="AV138">
            <v>0</v>
          </cell>
          <cell r="AW138"/>
          <cell r="AX138"/>
          <cell r="AY138">
            <v>0</v>
          </cell>
          <cell r="AZ138"/>
          <cell r="BA138"/>
          <cell r="BB138"/>
          <cell r="BC138"/>
          <cell r="BD138"/>
          <cell r="BE138"/>
          <cell r="BF138">
            <v>0</v>
          </cell>
          <cell r="BG138">
            <v>0</v>
          </cell>
          <cell r="BH138"/>
          <cell r="BI138">
            <v>0</v>
          </cell>
          <cell r="BJ138"/>
          <cell r="BK138">
            <v>0</v>
          </cell>
          <cell r="BL138"/>
          <cell r="BM138"/>
          <cell r="BN138"/>
          <cell r="BO138"/>
          <cell r="BP138"/>
          <cell r="BQ138"/>
          <cell r="BR138"/>
          <cell r="BS138"/>
          <cell r="BT138"/>
          <cell r="BU138">
            <v>0</v>
          </cell>
          <cell r="BV138"/>
          <cell r="BW138">
            <v>0</v>
          </cell>
          <cell r="BX138">
            <v>0</v>
          </cell>
          <cell r="BY138"/>
          <cell r="BZ138"/>
          <cell r="CA138"/>
          <cell r="CB138">
            <v>0</v>
          </cell>
          <cell r="CC138"/>
          <cell r="CD138"/>
          <cell r="CE138"/>
          <cell r="CF138"/>
          <cell r="CG138"/>
          <cell r="CH138"/>
          <cell r="CI138"/>
          <cell r="CJ138"/>
          <cell r="CK138"/>
          <cell r="CL138"/>
          <cell r="CM138">
            <v>0</v>
          </cell>
          <cell r="CN138"/>
          <cell r="CO138"/>
          <cell r="CP138"/>
          <cell r="CQ138"/>
          <cell r="CR138"/>
          <cell r="CS138"/>
          <cell r="CT138"/>
          <cell r="CU138">
            <v>0</v>
          </cell>
          <cell r="CV138"/>
          <cell r="CW138"/>
          <cell r="CX138"/>
          <cell r="CY138"/>
          <cell r="CZ138"/>
          <cell r="DA138"/>
          <cell r="DB138"/>
          <cell r="DC138"/>
          <cell r="DD138"/>
          <cell r="DE138"/>
          <cell r="DF138"/>
          <cell r="DG138"/>
          <cell r="DH138"/>
          <cell r="DI138"/>
          <cell r="DJ138"/>
          <cell r="DK138"/>
          <cell r="DL138"/>
          <cell r="DM138"/>
          <cell r="DN138" t="str">
            <v>Bradshaw</v>
          </cell>
          <cell r="DO138"/>
          <cell r="DP138" t="str">
            <v>3c</v>
          </cell>
          <cell r="DQ138">
            <v>3</v>
          </cell>
          <cell r="DR138"/>
        </row>
        <row r="139">
          <cell r="C139">
            <v>29</v>
          </cell>
          <cell r="D139">
            <v>73</v>
          </cell>
          <cell r="E139">
            <v>27</v>
          </cell>
          <cell r="F139">
            <v>73</v>
          </cell>
          <cell r="G139"/>
          <cell r="H139" t="str">
            <v/>
          </cell>
          <cell r="I139" t="str">
            <v/>
          </cell>
          <cell r="J139" t="str">
            <v/>
          </cell>
          <cell r="K139" t="str">
            <v/>
          </cell>
          <cell r="L139" t="str">
            <v>RD Commit</v>
          </cell>
          <cell r="M139" t="str">
            <v>Barrett</v>
          </cell>
          <cell r="N139" t="str">
            <v>Rehab collection Ph1, connect unsewered area</v>
          </cell>
          <cell r="O139">
            <v>280661</v>
          </cell>
          <cell r="P139" t="str">
            <v>280661-PS01</v>
          </cell>
          <cell r="Q139">
            <v>482</v>
          </cell>
          <cell r="R139"/>
          <cell r="S139" t="str">
            <v>could apply</v>
          </cell>
          <cell r="T139">
            <v>43525</v>
          </cell>
          <cell r="U139">
            <v>43728</v>
          </cell>
          <cell r="V139">
            <v>0</v>
          </cell>
          <cell r="W139">
            <v>0</v>
          </cell>
          <cell r="X139"/>
          <cell r="Y139"/>
          <cell r="Z139"/>
          <cell r="AA139">
            <v>0</v>
          </cell>
          <cell r="AB139"/>
          <cell r="AC139"/>
          <cell r="AD139"/>
          <cell r="AE139"/>
          <cell r="AF139"/>
          <cell r="AG139">
            <v>0</v>
          </cell>
          <cell r="AH139"/>
          <cell r="AI139">
            <v>44317</v>
          </cell>
          <cell r="AJ139">
            <v>44440</v>
          </cell>
          <cell r="AK139" t="str">
            <v>RD applied to</v>
          </cell>
          <cell r="AL139">
            <v>2048000</v>
          </cell>
          <cell r="AM139"/>
          <cell r="AN139"/>
          <cell r="AO139"/>
          <cell r="AP139"/>
          <cell r="AQ139"/>
          <cell r="AR139"/>
          <cell r="AS139">
            <v>0</v>
          </cell>
          <cell r="AT139">
            <v>0</v>
          </cell>
          <cell r="AU139">
            <v>2048000</v>
          </cell>
          <cell r="AV139">
            <v>0</v>
          </cell>
          <cell r="AW139"/>
          <cell r="AX139"/>
          <cell r="AY139">
            <v>0</v>
          </cell>
          <cell r="AZ139"/>
          <cell r="BA139"/>
          <cell r="BB139"/>
          <cell r="BC139"/>
          <cell r="BD139">
            <v>1264000</v>
          </cell>
          <cell r="BE139">
            <v>45467</v>
          </cell>
          <cell r="BF139">
            <v>0</v>
          </cell>
          <cell r="BG139">
            <v>0</v>
          </cell>
          <cell r="BH139"/>
          <cell r="BI139">
            <v>1638400</v>
          </cell>
          <cell r="BJ139">
            <v>1264000</v>
          </cell>
          <cell r="BK139">
            <v>1320150</v>
          </cell>
          <cell r="BL139"/>
          <cell r="BM139"/>
          <cell r="BN139"/>
          <cell r="BO139"/>
          <cell r="BP139"/>
          <cell r="BQ139"/>
          <cell r="BR139"/>
          <cell r="BS139" t="str">
            <v/>
          </cell>
          <cell r="BT139"/>
          <cell r="BU139">
            <v>0</v>
          </cell>
          <cell r="BV139"/>
          <cell r="BW139">
            <v>0</v>
          </cell>
          <cell r="BX139">
            <v>0</v>
          </cell>
          <cell r="BY139"/>
          <cell r="BZ139"/>
          <cell r="CA139"/>
          <cell r="CB139">
            <v>0</v>
          </cell>
          <cell r="CC139"/>
          <cell r="CD139"/>
          <cell r="CE139"/>
          <cell r="CF139"/>
          <cell r="CG139"/>
          <cell r="CH139"/>
          <cell r="CI139"/>
          <cell r="CJ139"/>
          <cell r="CK139"/>
          <cell r="CL139"/>
          <cell r="CM139">
            <v>0</v>
          </cell>
          <cell r="CN139"/>
          <cell r="CO139"/>
          <cell r="CP139"/>
          <cell r="CQ139"/>
          <cell r="CR139"/>
          <cell r="CS139"/>
          <cell r="CT139"/>
          <cell r="CU139">
            <v>0</v>
          </cell>
          <cell r="CV139" t="str">
            <v>RD Commit</v>
          </cell>
          <cell r="CW139">
            <v>2024</v>
          </cell>
          <cell r="CX139">
            <v>45467</v>
          </cell>
          <cell r="CY139">
            <v>2133000</v>
          </cell>
          <cell r="CZ139"/>
          <cell r="DA139">
            <v>202</v>
          </cell>
          <cell r="DB139"/>
          <cell r="DC139">
            <v>2031000</v>
          </cell>
          <cell r="DD139">
            <v>682000</v>
          </cell>
          <cell r="DE139">
            <v>102000</v>
          </cell>
          <cell r="DF139">
            <v>784000</v>
          </cell>
          <cell r="DG139"/>
          <cell r="DH139"/>
          <cell r="DI139"/>
          <cell r="DJ139"/>
          <cell r="DK139"/>
          <cell r="DL139"/>
          <cell r="DM139" t="str">
            <v>Abram Peterson</v>
          </cell>
          <cell r="DN139" t="str">
            <v>Barrett</v>
          </cell>
          <cell r="DO139" t="str">
            <v>Barrett</v>
          </cell>
          <cell r="DP139" t="str">
            <v>6E</v>
          </cell>
          <cell r="DQ139">
            <v>2</v>
          </cell>
          <cell r="DR139"/>
        </row>
        <row r="140">
          <cell r="C140">
            <v>47.1</v>
          </cell>
          <cell r="D140">
            <v>68</v>
          </cell>
          <cell r="E140">
            <v>47.1</v>
          </cell>
          <cell r="F140">
            <v>68</v>
          </cell>
          <cell r="G140">
            <v>2023</v>
          </cell>
          <cell r="H140" t="str">
            <v>Yes</v>
          </cell>
          <cell r="I140"/>
          <cell r="J140" t="str">
            <v>Yes</v>
          </cell>
          <cell r="K140" t="str">
            <v/>
          </cell>
          <cell r="L140">
            <v>0</v>
          </cell>
          <cell r="M140" t="str">
            <v>Barrett</v>
          </cell>
          <cell r="N140" t="str">
            <v>Rehab treatment, ph 2, adv trmt</v>
          </cell>
          <cell r="O140">
            <v>280637</v>
          </cell>
          <cell r="P140" t="str">
            <v>280637-PS02</v>
          </cell>
          <cell r="Q140">
            <v>5450</v>
          </cell>
          <cell r="R140"/>
          <cell r="S140" t="str">
            <v>Exempt</v>
          </cell>
          <cell r="T140">
            <v>43516</v>
          </cell>
          <cell r="U140">
            <v>43728</v>
          </cell>
          <cell r="V140">
            <v>43906</v>
          </cell>
          <cell r="W140">
            <v>44012</v>
          </cell>
          <cell r="X140" t="str">
            <v>certified</v>
          </cell>
          <cell r="Y140">
            <v>22362905</v>
          </cell>
          <cell r="Z140"/>
          <cell r="AA140">
            <v>0</v>
          </cell>
          <cell r="AB140" t="str">
            <v>23 Carryover</v>
          </cell>
          <cell r="AC140"/>
          <cell r="AD140" t="str">
            <v>certified</v>
          </cell>
          <cell r="AE140">
            <v>13200000</v>
          </cell>
          <cell r="AF140"/>
          <cell r="AG140">
            <v>6298191.1962085301</v>
          </cell>
          <cell r="AH140" t="str">
            <v>23 Carryover</v>
          </cell>
          <cell r="AI140">
            <v>45413</v>
          </cell>
          <cell r="AJ140">
            <v>45930</v>
          </cell>
          <cell r="AK140" t="str">
            <v>PSIG</v>
          </cell>
          <cell r="AL140">
            <v>22362905</v>
          </cell>
          <cell r="AM140">
            <v>44986</v>
          </cell>
          <cell r="AN140">
            <v>45107</v>
          </cell>
          <cell r="AO140">
            <v>1</v>
          </cell>
          <cell r="AP140">
            <v>13200000</v>
          </cell>
          <cell r="AQ140">
            <v>2023</v>
          </cell>
          <cell r="AR140"/>
          <cell r="AS140">
            <v>0</v>
          </cell>
          <cell r="AT140">
            <v>0</v>
          </cell>
          <cell r="AU140">
            <v>22362905</v>
          </cell>
          <cell r="AV140">
            <v>15461096</v>
          </cell>
          <cell r="AW140"/>
          <cell r="AX140"/>
          <cell r="AY140">
            <v>15461096</v>
          </cell>
          <cell r="AZ140">
            <v>45474</v>
          </cell>
          <cell r="BA140">
            <v>45505</v>
          </cell>
          <cell r="BB140">
            <v>2025</v>
          </cell>
          <cell r="BC140" t="str">
            <v>CWRF/PSIG</v>
          </cell>
          <cell r="BD140"/>
          <cell r="BE140"/>
          <cell r="BF140" t="str">
            <v>2020 Survey</v>
          </cell>
          <cell r="BG140">
            <v>0</v>
          </cell>
          <cell r="BH140"/>
          <cell r="BI140">
            <v>0</v>
          </cell>
          <cell r="BJ140"/>
          <cell r="BK140">
            <v>0</v>
          </cell>
          <cell r="BL140">
            <v>44755</v>
          </cell>
          <cell r="BM140">
            <v>9312739</v>
          </cell>
          <cell r="BN140">
            <v>0.70599999999999996</v>
          </cell>
          <cell r="BO140" t="str">
            <v>23 Carryover</v>
          </cell>
          <cell r="BP140">
            <v>45107</v>
          </cell>
          <cell r="BQ140">
            <v>10550000</v>
          </cell>
          <cell r="BR140">
            <v>6895273</v>
          </cell>
          <cell r="BS140">
            <v>0.65358037914691947</v>
          </cell>
          <cell r="BT140">
            <v>13200000</v>
          </cell>
          <cell r="BU140">
            <v>22362905</v>
          </cell>
          <cell r="BV140"/>
          <cell r="BW140">
            <v>8627261.0047393367</v>
          </cell>
          <cell r="BX140">
            <v>6901808.8037914699</v>
          </cell>
          <cell r="BY140">
            <v>6901809</v>
          </cell>
          <cell r="BZ140">
            <v>45474</v>
          </cell>
          <cell r="CA140">
            <v>2025</v>
          </cell>
          <cell r="CB140">
            <v>0</v>
          </cell>
          <cell r="CC140"/>
          <cell r="CD140"/>
          <cell r="CE140"/>
          <cell r="CF140"/>
          <cell r="CG140"/>
          <cell r="CH140"/>
          <cell r="CI140"/>
          <cell r="CJ140"/>
          <cell r="CK140"/>
          <cell r="CL140"/>
          <cell r="CM140">
            <v>0</v>
          </cell>
          <cell r="CN140"/>
          <cell r="CO140"/>
          <cell r="CP140"/>
          <cell r="CQ140"/>
          <cell r="CR140"/>
          <cell r="CS140"/>
          <cell r="CT140"/>
          <cell r="CU140">
            <v>8627261.0047393367</v>
          </cell>
          <cell r="CV140"/>
          <cell r="CW140"/>
          <cell r="CX140"/>
          <cell r="CY140"/>
          <cell r="CZ140"/>
          <cell r="DA140"/>
          <cell r="DB140"/>
          <cell r="DC140"/>
          <cell r="DD140"/>
          <cell r="DE140"/>
          <cell r="DF140">
            <v>0</v>
          </cell>
          <cell r="DG140"/>
          <cell r="DH140"/>
          <cell r="DI140"/>
          <cell r="DJ140"/>
          <cell r="DK140"/>
          <cell r="DL140"/>
          <cell r="DM140" t="str">
            <v>Abram Peterson</v>
          </cell>
          <cell r="DN140" t="str">
            <v>Barrett</v>
          </cell>
          <cell r="DO140" t="str">
            <v>Barrett</v>
          </cell>
          <cell r="DP140" t="str">
            <v>6E</v>
          </cell>
          <cell r="DQ140">
            <v>2</v>
          </cell>
          <cell r="DR140"/>
        </row>
        <row r="141">
          <cell r="C141">
            <v>47.2</v>
          </cell>
          <cell r="D141">
            <v>68</v>
          </cell>
          <cell r="E141">
            <v>47.2</v>
          </cell>
          <cell r="F141">
            <v>68</v>
          </cell>
          <cell r="G141"/>
          <cell r="H141" t="str">
            <v/>
          </cell>
          <cell r="I141" t="str">
            <v/>
          </cell>
          <cell r="J141" t="str">
            <v/>
          </cell>
          <cell r="K141"/>
          <cell r="L141">
            <v>0</v>
          </cell>
          <cell r="M141" t="str">
            <v>Barrett</v>
          </cell>
          <cell r="N141" t="str">
            <v>Rehab treatment, ph 3</v>
          </cell>
          <cell r="O141">
            <v>280637</v>
          </cell>
          <cell r="P141" t="str">
            <v>280637-PS03</v>
          </cell>
          <cell r="Q141">
            <v>5450</v>
          </cell>
          <cell r="R141"/>
          <cell r="S141" t="str">
            <v>could apply</v>
          </cell>
          <cell r="T141">
            <v>43516</v>
          </cell>
          <cell r="U141">
            <v>43728</v>
          </cell>
          <cell r="V141">
            <v>43906</v>
          </cell>
          <cell r="W141">
            <v>44012</v>
          </cell>
          <cell r="X141"/>
          <cell r="Y141"/>
          <cell r="Z141"/>
          <cell r="AA141">
            <v>0</v>
          </cell>
          <cell r="AB141"/>
          <cell r="AC141"/>
          <cell r="AD141" t="str">
            <v>loan app</v>
          </cell>
          <cell r="AE141">
            <v>5611310</v>
          </cell>
          <cell r="AF141"/>
          <cell r="AG141">
            <v>5611310</v>
          </cell>
          <cell r="AH141" t="str">
            <v>Part B</v>
          </cell>
          <cell r="AI141">
            <v>45078</v>
          </cell>
          <cell r="AJ141">
            <v>45657</v>
          </cell>
          <cell r="AK141"/>
          <cell r="AL141">
            <v>5611310</v>
          </cell>
          <cell r="AM141">
            <v>45016</v>
          </cell>
          <cell r="AN141"/>
          <cell r="AO141"/>
          <cell r="AP141"/>
          <cell r="AQ141"/>
          <cell r="AR141"/>
          <cell r="AS141">
            <v>0</v>
          </cell>
          <cell r="AT141">
            <v>0</v>
          </cell>
          <cell r="AU141">
            <v>5611310</v>
          </cell>
          <cell r="AV141">
            <v>0</v>
          </cell>
          <cell r="AW141"/>
          <cell r="AX141"/>
          <cell r="AY141">
            <v>0</v>
          </cell>
          <cell r="AZ141"/>
          <cell r="BA141"/>
          <cell r="BB141"/>
          <cell r="BC141"/>
          <cell r="BD141"/>
          <cell r="BE141"/>
          <cell r="BF141" t="str">
            <v>2020 Survey</v>
          </cell>
          <cell r="BG141">
            <v>0</v>
          </cell>
          <cell r="BH141"/>
          <cell r="BI141">
            <v>0</v>
          </cell>
          <cell r="BJ141"/>
          <cell r="BK141">
            <v>0</v>
          </cell>
          <cell r="BL141"/>
          <cell r="BM141"/>
          <cell r="BN141"/>
          <cell r="BO141"/>
          <cell r="BP141"/>
          <cell r="BQ141"/>
          <cell r="BR141"/>
          <cell r="BS141" t="str">
            <v/>
          </cell>
          <cell r="BT141"/>
          <cell r="BU141">
            <v>0</v>
          </cell>
          <cell r="BV141"/>
          <cell r="BW141">
            <v>0</v>
          </cell>
          <cell r="BX141">
            <v>0</v>
          </cell>
          <cell r="BY141"/>
          <cell r="BZ141"/>
          <cell r="CA141"/>
          <cell r="CB141">
            <v>0</v>
          </cell>
          <cell r="CC141"/>
          <cell r="CD141"/>
          <cell r="CE141"/>
          <cell r="CF141"/>
          <cell r="CG141"/>
          <cell r="CH141"/>
          <cell r="CI141"/>
          <cell r="CJ141"/>
          <cell r="CK141"/>
          <cell r="CL141"/>
          <cell r="CM141">
            <v>0</v>
          </cell>
          <cell r="CN141"/>
          <cell r="CO141"/>
          <cell r="CP141"/>
          <cell r="CQ141"/>
          <cell r="CR141"/>
          <cell r="CS141"/>
          <cell r="CT141"/>
          <cell r="CU141">
            <v>0</v>
          </cell>
          <cell r="CV141"/>
          <cell r="CW141"/>
          <cell r="CX141"/>
          <cell r="CY141"/>
          <cell r="CZ141"/>
          <cell r="DA141"/>
          <cell r="DB141"/>
          <cell r="DC141"/>
          <cell r="DD141"/>
          <cell r="DE141"/>
          <cell r="DF141">
            <v>0</v>
          </cell>
          <cell r="DG141"/>
          <cell r="DH141"/>
          <cell r="DI141"/>
          <cell r="DJ141"/>
          <cell r="DK141"/>
          <cell r="DL141"/>
          <cell r="DM141" t="str">
            <v>Abram Peterson</v>
          </cell>
          <cell r="DN141" t="str">
            <v>Barrett</v>
          </cell>
          <cell r="DO141" t="str">
            <v>Barrett</v>
          </cell>
          <cell r="DP141" t="str">
            <v>6E</v>
          </cell>
          <cell r="DQ141">
            <v>2</v>
          </cell>
          <cell r="DR141"/>
        </row>
        <row r="142">
          <cell r="C142">
            <v>211</v>
          </cell>
          <cell r="D142">
            <v>46</v>
          </cell>
          <cell r="E142">
            <v>200</v>
          </cell>
          <cell r="F142">
            <v>46</v>
          </cell>
          <cell r="G142"/>
          <cell r="H142" t="str">
            <v/>
          </cell>
          <cell r="I142" t="str">
            <v/>
          </cell>
          <cell r="J142" t="str">
            <v/>
          </cell>
          <cell r="K142" t="str">
            <v/>
          </cell>
          <cell r="L142">
            <v>0</v>
          </cell>
          <cell r="M142" t="str">
            <v>Barrett</v>
          </cell>
          <cell r="N142" t="str">
            <v>Unsewered, Big Kandi Lake, Island &amp; Point Area</v>
          </cell>
          <cell r="O142">
            <v>280662</v>
          </cell>
          <cell r="P142" t="str">
            <v>280662-PS01</v>
          </cell>
          <cell r="Q142">
            <v>350</v>
          </cell>
          <cell r="R142"/>
          <cell r="S142" t="str">
            <v>could apply</v>
          </cell>
          <cell r="T142">
            <v>44685</v>
          </cell>
          <cell r="U142">
            <v>44795</v>
          </cell>
          <cell r="V142">
            <v>0</v>
          </cell>
          <cell r="W142">
            <v>0</v>
          </cell>
          <cell r="X142"/>
          <cell r="Y142"/>
          <cell r="Z142"/>
          <cell r="AA142">
            <v>0</v>
          </cell>
          <cell r="AB142"/>
          <cell r="AC142"/>
          <cell r="AD142"/>
          <cell r="AE142"/>
          <cell r="AF142"/>
          <cell r="AG142">
            <v>0</v>
          </cell>
          <cell r="AH142"/>
          <cell r="AI142"/>
          <cell r="AJ142"/>
          <cell r="AK142"/>
          <cell r="AL142">
            <v>0</v>
          </cell>
          <cell r="AM142"/>
          <cell r="AN142"/>
          <cell r="AO142"/>
          <cell r="AP142"/>
          <cell r="AQ142"/>
          <cell r="AR142"/>
          <cell r="AS142">
            <v>0</v>
          </cell>
          <cell r="AT142">
            <v>0</v>
          </cell>
          <cell r="AU142">
            <v>0</v>
          </cell>
          <cell r="AV142">
            <v>0</v>
          </cell>
          <cell r="AW142"/>
          <cell r="AX142"/>
          <cell r="AY142">
            <v>0</v>
          </cell>
          <cell r="AZ142"/>
          <cell r="BA142"/>
          <cell r="BB142"/>
          <cell r="BC142"/>
          <cell r="BD142"/>
          <cell r="BE142"/>
          <cell r="BF142">
            <v>0</v>
          </cell>
          <cell r="BG142">
            <v>0</v>
          </cell>
          <cell r="BH142"/>
          <cell r="BI142">
            <v>0</v>
          </cell>
          <cell r="BJ142"/>
          <cell r="BK142">
            <v>0</v>
          </cell>
          <cell r="BL142"/>
          <cell r="BM142"/>
          <cell r="BN142"/>
          <cell r="BO142"/>
          <cell r="BP142"/>
          <cell r="BQ142"/>
          <cell r="BR142"/>
          <cell r="BS142" t="str">
            <v/>
          </cell>
          <cell r="BT142"/>
          <cell r="BU142">
            <v>0</v>
          </cell>
          <cell r="BV142"/>
          <cell r="BW142">
            <v>0</v>
          </cell>
          <cell r="BX142">
            <v>0</v>
          </cell>
          <cell r="BY142"/>
          <cell r="BZ142"/>
          <cell r="CA142"/>
          <cell r="CB142">
            <v>0</v>
          </cell>
          <cell r="CC142">
            <v>43867</v>
          </cell>
          <cell r="CD142">
            <v>18</v>
          </cell>
          <cell r="CE142">
            <v>24</v>
          </cell>
          <cell r="CF142">
            <v>38000</v>
          </cell>
          <cell r="CG142">
            <v>2020</v>
          </cell>
          <cell r="CH142">
            <v>44175</v>
          </cell>
          <cell r="CI142">
            <v>2021</v>
          </cell>
          <cell r="CJ142">
            <v>44795</v>
          </cell>
          <cell r="CK142" t="str">
            <v>Potential</v>
          </cell>
          <cell r="CL142"/>
          <cell r="CM142">
            <v>0</v>
          </cell>
          <cell r="CN142"/>
          <cell r="CO142"/>
          <cell r="CP142"/>
          <cell r="CQ142"/>
          <cell r="CR142"/>
          <cell r="CS142"/>
          <cell r="CT142"/>
          <cell r="CU142">
            <v>38000</v>
          </cell>
          <cell r="CV142"/>
          <cell r="CW142"/>
          <cell r="CX142"/>
          <cell r="CY142"/>
          <cell r="CZ142"/>
          <cell r="DA142"/>
          <cell r="DB142"/>
          <cell r="DC142"/>
          <cell r="DD142"/>
          <cell r="DE142"/>
          <cell r="DF142">
            <v>0</v>
          </cell>
          <cell r="DG142"/>
          <cell r="DH142"/>
          <cell r="DI142"/>
          <cell r="DJ142"/>
          <cell r="DK142"/>
          <cell r="DL142"/>
          <cell r="DM142" t="str">
            <v>Abram Peterson</v>
          </cell>
          <cell r="DN142" t="str">
            <v>Barrett</v>
          </cell>
          <cell r="DO142" t="str">
            <v>Barrett</v>
          </cell>
          <cell r="DP142" t="str">
            <v>6E</v>
          </cell>
          <cell r="DQ142">
            <v>2</v>
          </cell>
          <cell r="DR142"/>
        </row>
        <row r="143">
          <cell r="C143">
            <v>271</v>
          </cell>
          <cell r="D143">
            <v>39</v>
          </cell>
          <cell r="E143">
            <v>255</v>
          </cell>
          <cell r="F143">
            <v>39</v>
          </cell>
          <cell r="G143"/>
          <cell r="H143" t="str">
            <v/>
          </cell>
          <cell r="I143" t="str">
            <v/>
          </cell>
          <cell r="J143" t="str">
            <v/>
          </cell>
          <cell r="K143" t="str">
            <v/>
          </cell>
          <cell r="L143">
            <v>0</v>
          </cell>
          <cell r="M143" t="str">
            <v>Barrett</v>
          </cell>
          <cell r="N143" t="str">
            <v>Unsewered, Big Kandi Lake, North/NW Area</v>
          </cell>
          <cell r="O143">
            <v>280664</v>
          </cell>
          <cell r="P143" t="str">
            <v>280664-PS01</v>
          </cell>
          <cell r="Q143">
            <v>350</v>
          </cell>
          <cell r="R143"/>
          <cell r="S143"/>
          <cell r="T143">
            <v>45441</v>
          </cell>
          <cell r="U143">
            <v>0</v>
          </cell>
          <cell r="V143">
            <v>0</v>
          </cell>
          <cell r="W143">
            <v>0</v>
          </cell>
          <cell r="X143"/>
          <cell r="Y143"/>
          <cell r="Z143"/>
          <cell r="AA143">
            <v>0</v>
          </cell>
          <cell r="AB143"/>
          <cell r="AC143"/>
          <cell r="AD143"/>
          <cell r="AE143"/>
          <cell r="AF143"/>
          <cell r="AG143">
            <v>0</v>
          </cell>
          <cell r="AH143"/>
          <cell r="AI143"/>
          <cell r="AJ143"/>
          <cell r="AK143"/>
          <cell r="AL143">
            <v>0</v>
          </cell>
          <cell r="AM143"/>
          <cell r="AN143"/>
          <cell r="AO143"/>
          <cell r="AP143"/>
          <cell r="AQ143"/>
          <cell r="AR143"/>
          <cell r="AS143">
            <v>0</v>
          </cell>
          <cell r="AT143">
            <v>0</v>
          </cell>
          <cell r="AU143">
            <v>0</v>
          </cell>
          <cell r="AV143">
            <v>0</v>
          </cell>
          <cell r="AW143"/>
          <cell r="AX143"/>
          <cell r="AY143">
            <v>0</v>
          </cell>
          <cell r="AZ143"/>
          <cell r="BA143"/>
          <cell r="BB143"/>
          <cell r="BC143"/>
          <cell r="BD143"/>
          <cell r="BE143"/>
          <cell r="BF143">
            <v>0</v>
          </cell>
          <cell r="BG143">
            <v>0</v>
          </cell>
          <cell r="BH143"/>
          <cell r="BI143">
            <v>0</v>
          </cell>
          <cell r="BJ143"/>
          <cell r="BK143">
            <v>0</v>
          </cell>
          <cell r="BL143"/>
          <cell r="BM143"/>
          <cell r="BN143"/>
          <cell r="BO143"/>
          <cell r="BP143"/>
          <cell r="BQ143"/>
          <cell r="BR143"/>
          <cell r="BS143" t="str">
            <v/>
          </cell>
          <cell r="BT143"/>
          <cell r="BU143">
            <v>0</v>
          </cell>
          <cell r="BV143"/>
          <cell r="BW143">
            <v>0</v>
          </cell>
          <cell r="BX143">
            <v>0</v>
          </cell>
          <cell r="BY143"/>
          <cell r="BZ143"/>
          <cell r="CA143"/>
          <cell r="CB143">
            <v>0</v>
          </cell>
          <cell r="CC143">
            <v>44869</v>
          </cell>
          <cell r="CD143">
            <v>64</v>
          </cell>
          <cell r="CE143">
            <v>149</v>
          </cell>
          <cell r="CF143">
            <v>60000</v>
          </cell>
          <cell r="CG143">
            <v>2023</v>
          </cell>
          <cell r="CH143">
            <v>44958</v>
          </cell>
          <cell r="CI143">
            <v>2023</v>
          </cell>
          <cell r="CJ143"/>
          <cell r="CK143" t="str">
            <v>Potential</v>
          </cell>
          <cell r="CL143"/>
          <cell r="CM143">
            <v>0</v>
          </cell>
          <cell r="CN143"/>
          <cell r="CO143"/>
          <cell r="CP143"/>
          <cell r="CQ143"/>
          <cell r="CR143"/>
          <cell r="CS143"/>
          <cell r="CT143"/>
          <cell r="CU143">
            <v>60000</v>
          </cell>
          <cell r="CV143"/>
          <cell r="CW143"/>
          <cell r="CX143"/>
          <cell r="CY143"/>
          <cell r="CZ143"/>
          <cell r="DA143"/>
          <cell r="DB143"/>
          <cell r="DC143"/>
          <cell r="DD143"/>
          <cell r="DE143"/>
          <cell r="DF143">
            <v>0</v>
          </cell>
          <cell r="DG143"/>
          <cell r="DH143"/>
          <cell r="DI143"/>
          <cell r="DJ143"/>
          <cell r="DK143"/>
          <cell r="DL143"/>
          <cell r="DM143" t="str">
            <v>Abram Peterson</v>
          </cell>
          <cell r="DN143" t="str">
            <v>Barrett</v>
          </cell>
          <cell r="DO143" t="str">
            <v>Barrett</v>
          </cell>
          <cell r="DP143" t="str">
            <v>6E</v>
          </cell>
          <cell r="DQ143">
            <v>2</v>
          </cell>
          <cell r="DR143"/>
        </row>
        <row r="144">
          <cell r="C144">
            <v>286</v>
          </cell>
          <cell r="D144">
            <v>37</v>
          </cell>
          <cell r="E144">
            <v>270</v>
          </cell>
          <cell r="F144">
            <v>37</v>
          </cell>
          <cell r="G144"/>
          <cell r="H144" t="str">
            <v/>
          </cell>
          <cell r="I144" t="str">
            <v/>
          </cell>
          <cell r="J144" t="str">
            <v/>
          </cell>
          <cell r="K144" t="str">
            <v/>
          </cell>
          <cell r="L144">
            <v>0</v>
          </cell>
          <cell r="M144" t="str">
            <v>Barrett</v>
          </cell>
          <cell r="N144" t="str">
            <v>Unsewered, Big Kandi Lake, South/SW Area</v>
          </cell>
          <cell r="O144">
            <v>280663</v>
          </cell>
          <cell r="P144" t="str">
            <v>280663-PS01</v>
          </cell>
          <cell r="Q144">
            <v>350</v>
          </cell>
          <cell r="R144"/>
          <cell r="S144"/>
          <cell r="T144">
            <v>0</v>
          </cell>
          <cell r="U144">
            <v>0</v>
          </cell>
          <cell r="V144">
            <v>0</v>
          </cell>
          <cell r="W144">
            <v>0</v>
          </cell>
          <cell r="X144"/>
          <cell r="Y144"/>
          <cell r="Z144"/>
          <cell r="AA144">
            <v>0</v>
          </cell>
          <cell r="AB144"/>
          <cell r="AC144"/>
          <cell r="AD144"/>
          <cell r="AE144"/>
          <cell r="AF144"/>
          <cell r="AG144">
            <v>0</v>
          </cell>
          <cell r="AH144"/>
          <cell r="AI144"/>
          <cell r="AJ144"/>
          <cell r="AK144"/>
          <cell r="AL144">
            <v>0</v>
          </cell>
          <cell r="AM144"/>
          <cell r="AN144"/>
          <cell r="AO144"/>
          <cell r="AP144"/>
          <cell r="AQ144"/>
          <cell r="AR144"/>
          <cell r="AS144">
            <v>0</v>
          </cell>
          <cell r="AT144">
            <v>0</v>
          </cell>
          <cell r="AU144">
            <v>0</v>
          </cell>
          <cell r="AV144">
            <v>0</v>
          </cell>
          <cell r="AW144"/>
          <cell r="AX144"/>
          <cell r="AY144">
            <v>0</v>
          </cell>
          <cell r="AZ144"/>
          <cell r="BA144"/>
          <cell r="BB144"/>
          <cell r="BC144"/>
          <cell r="BD144"/>
          <cell r="BE144"/>
          <cell r="BF144">
            <v>0</v>
          </cell>
          <cell r="BG144">
            <v>0</v>
          </cell>
          <cell r="BH144"/>
          <cell r="BI144">
            <v>0</v>
          </cell>
          <cell r="BJ144"/>
          <cell r="BK144">
            <v>0</v>
          </cell>
          <cell r="BL144"/>
          <cell r="BM144"/>
          <cell r="BN144"/>
          <cell r="BO144"/>
          <cell r="BP144"/>
          <cell r="BQ144"/>
          <cell r="BR144"/>
          <cell r="BS144" t="str">
            <v/>
          </cell>
          <cell r="BT144"/>
          <cell r="BU144">
            <v>0</v>
          </cell>
          <cell r="BV144"/>
          <cell r="BW144">
            <v>0</v>
          </cell>
          <cell r="BX144">
            <v>0</v>
          </cell>
          <cell r="BY144"/>
          <cell r="BZ144"/>
          <cell r="CA144"/>
          <cell r="CB144">
            <v>0</v>
          </cell>
          <cell r="CC144"/>
          <cell r="CD144"/>
          <cell r="CE144"/>
          <cell r="CF144"/>
          <cell r="CG144"/>
          <cell r="CH144"/>
          <cell r="CI144"/>
          <cell r="CJ144"/>
          <cell r="CK144" t="str">
            <v>Potential</v>
          </cell>
          <cell r="CL144"/>
          <cell r="CM144">
            <v>0</v>
          </cell>
          <cell r="CN144"/>
          <cell r="CO144"/>
          <cell r="CP144"/>
          <cell r="CQ144"/>
          <cell r="CR144"/>
          <cell r="CS144"/>
          <cell r="CT144"/>
          <cell r="CU144">
            <v>0</v>
          </cell>
          <cell r="CV144"/>
          <cell r="CW144"/>
          <cell r="CX144"/>
          <cell r="CY144"/>
          <cell r="CZ144"/>
          <cell r="DA144"/>
          <cell r="DB144"/>
          <cell r="DC144"/>
          <cell r="DD144"/>
          <cell r="DE144"/>
          <cell r="DF144">
            <v>0</v>
          </cell>
          <cell r="DG144"/>
          <cell r="DH144"/>
          <cell r="DI144"/>
          <cell r="DJ144"/>
          <cell r="DK144"/>
          <cell r="DL144"/>
          <cell r="DM144" t="str">
            <v>Abram Peterson</v>
          </cell>
          <cell r="DN144" t="str">
            <v>Barrett</v>
          </cell>
          <cell r="DO144" t="str">
            <v>Barrett</v>
          </cell>
          <cell r="DP144" t="str">
            <v>6E</v>
          </cell>
          <cell r="DQ144">
            <v>2</v>
          </cell>
          <cell r="DR144"/>
        </row>
        <row r="145">
          <cell r="C145">
            <v>127</v>
          </cell>
          <cell r="D145">
            <v>58</v>
          </cell>
          <cell r="E145">
            <v>116</v>
          </cell>
          <cell r="F145">
            <v>58</v>
          </cell>
          <cell r="G145" t="str">
            <v/>
          </cell>
          <cell r="H145" t="str">
            <v/>
          </cell>
          <cell r="I145" t="str">
            <v/>
          </cell>
          <cell r="J145" t="str">
            <v/>
          </cell>
          <cell r="K145" t="str">
            <v/>
          </cell>
          <cell r="L145" t="str">
            <v>Referred to RD</v>
          </cell>
          <cell r="M145" t="str">
            <v>Perez</v>
          </cell>
          <cell r="N145" t="str">
            <v>Rehab collection</v>
          </cell>
          <cell r="O145">
            <v>280561</v>
          </cell>
          <cell r="P145" t="str">
            <v>280561-PS01</v>
          </cell>
          <cell r="Q145">
            <v>188</v>
          </cell>
          <cell r="R145">
            <v>0</v>
          </cell>
          <cell r="S145" t="str">
            <v>could apply</v>
          </cell>
          <cell r="T145">
            <v>42797</v>
          </cell>
          <cell r="U145">
            <v>42947</v>
          </cell>
          <cell r="V145">
            <v>0</v>
          </cell>
          <cell r="W145">
            <v>0</v>
          </cell>
          <cell r="X145"/>
          <cell r="Y145"/>
          <cell r="Z145"/>
          <cell r="AA145">
            <v>0</v>
          </cell>
          <cell r="AB145"/>
          <cell r="AC145"/>
          <cell r="AD145"/>
          <cell r="AE145"/>
          <cell r="AF145"/>
          <cell r="AG145">
            <v>0</v>
          </cell>
          <cell r="AH145"/>
          <cell r="AI145">
            <v>43677</v>
          </cell>
          <cell r="AJ145">
            <v>43708</v>
          </cell>
          <cell r="AK145" t="str">
            <v>DW Companion</v>
          </cell>
          <cell r="AL145">
            <v>2160000</v>
          </cell>
          <cell r="AM145"/>
          <cell r="AN145"/>
          <cell r="AO145"/>
          <cell r="AP145"/>
          <cell r="AQ145"/>
          <cell r="AR145"/>
          <cell r="AS145">
            <v>0</v>
          </cell>
          <cell r="AT145">
            <v>0</v>
          </cell>
          <cell r="AU145">
            <v>2160000</v>
          </cell>
          <cell r="AV145">
            <v>0</v>
          </cell>
          <cell r="AW145"/>
          <cell r="AX145"/>
          <cell r="AY145">
            <v>0</v>
          </cell>
          <cell r="AZ145"/>
          <cell r="BA145"/>
          <cell r="BB145"/>
          <cell r="BC145"/>
          <cell r="BD145"/>
          <cell r="BE145"/>
          <cell r="BF145" t="str">
            <v>2019 Survey</v>
          </cell>
          <cell r="BG145">
            <v>0</v>
          </cell>
          <cell r="BH145"/>
          <cell r="BI145"/>
          <cell r="BJ145"/>
          <cell r="BK145">
            <v>0</v>
          </cell>
          <cell r="BL145"/>
          <cell r="BM145"/>
          <cell r="BN145"/>
          <cell r="BO145"/>
          <cell r="BP145"/>
          <cell r="BQ145"/>
          <cell r="BR145"/>
          <cell r="BS145" t="str">
            <v/>
          </cell>
          <cell r="BT145"/>
          <cell r="BU145">
            <v>0</v>
          </cell>
          <cell r="BV145"/>
          <cell r="BW145">
            <v>0</v>
          </cell>
          <cell r="BX145">
            <v>0</v>
          </cell>
          <cell r="BY145"/>
          <cell r="BZ145"/>
          <cell r="CA145"/>
          <cell r="CB145">
            <v>0</v>
          </cell>
          <cell r="CC145"/>
          <cell r="CD145"/>
          <cell r="CE145"/>
          <cell r="CF145"/>
          <cell r="CG145"/>
          <cell r="CH145"/>
          <cell r="CI145"/>
          <cell r="CJ145"/>
          <cell r="CK145"/>
          <cell r="CL145"/>
          <cell r="CM145">
            <v>0</v>
          </cell>
          <cell r="CN145"/>
          <cell r="CO145"/>
          <cell r="CP145"/>
          <cell r="CQ145"/>
          <cell r="CR145"/>
          <cell r="CS145"/>
          <cell r="CT145"/>
          <cell r="CU145">
            <v>0</v>
          </cell>
          <cell r="CV145" t="str">
            <v>Referred to RD</v>
          </cell>
          <cell r="CW145"/>
          <cell r="CX145"/>
          <cell r="CY145"/>
          <cell r="CZ145"/>
          <cell r="DA145">
            <v>241</v>
          </cell>
          <cell r="DB145"/>
          <cell r="DC145"/>
          <cell r="DD145"/>
          <cell r="DE145"/>
          <cell r="DF145">
            <v>0</v>
          </cell>
          <cell r="DG145">
            <v>600000</v>
          </cell>
          <cell r="DH145" t="str">
            <v>2021 award</v>
          </cell>
          <cell r="DI145"/>
          <cell r="DJ145"/>
          <cell r="DK145"/>
          <cell r="DL145"/>
          <cell r="DM145" t="str">
            <v>Pam Rodewald</v>
          </cell>
          <cell r="DN145" t="str">
            <v>Perez</v>
          </cell>
          <cell r="DO145" t="str">
            <v>Schultz</v>
          </cell>
          <cell r="DP145">
            <v>1</v>
          </cell>
          <cell r="DQ145">
            <v>1</v>
          </cell>
          <cell r="DR145"/>
        </row>
        <row r="146">
          <cell r="C146">
            <v>299</v>
          </cell>
          <cell r="D146">
            <v>30</v>
          </cell>
          <cell r="E146">
            <v>284</v>
          </cell>
          <cell r="F146">
            <v>30</v>
          </cell>
          <cell r="G146"/>
          <cell r="H146" t="str">
            <v/>
          </cell>
          <cell r="I146" t="str">
            <v/>
          </cell>
          <cell r="J146" t="str">
            <v/>
          </cell>
          <cell r="K146" t="str">
            <v/>
          </cell>
          <cell r="L146">
            <v>0</v>
          </cell>
          <cell r="M146" t="str">
            <v>Bradshaw</v>
          </cell>
          <cell r="N146" t="str">
            <v>Swale, pond</v>
          </cell>
          <cell r="O146">
            <v>280911</v>
          </cell>
          <cell r="P146" t="str">
            <v>280911-PS01</v>
          </cell>
          <cell r="Q146">
            <v>266</v>
          </cell>
          <cell r="R146"/>
          <cell r="S146"/>
          <cell r="T146">
            <v>0</v>
          </cell>
          <cell r="U146">
            <v>0</v>
          </cell>
          <cell r="V146">
            <v>0</v>
          </cell>
          <cell r="W146">
            <v>0</v>
          </cell>
          <cell r="X146"/>
          <cell r="Y146"/>
          <cell r="Z146"/>
          <cell r="AA146">
            <v>0</v>
          </cell>
          <cell r="AB146"/>
          <cell r="AC146"/>
          <cell r="AD146"/>
          <cell r="AE146"/>
          <cell r="AF146"/>
          <cell r="AG146">
            <v>0</v>
          </cell>
          <cell r="AH146"/>
          <cell r="AI146"/>
          <cell r="AJ146"/>
          <cell r="AK146"/>
          <cell r="AL146">
            <v>350000</v>
          </cell>
          <cell r="AM146"/>
          <cell r="AN146"/>
          <cell r="AO146"/>
          <cell r="AP146"/>
          <cell r="AQ146"/>
          <cell r="AR146"/>
          <cell r="AS146">
            <v>0</v>
          </cell>
          <cell r="AT146">
            <v>0</v>
          </cell>
          <cell r="AU146">
            <v>350000</v>
          </cell>
          <cell r="AV146">
            <v>0</v>
          </cell>
          <cell r="AW146"/>
          <cell r="AX146"/>
          <cell r="AY146">
            <v>0</v>
          </cell>
          <cell r="AZ146"/>
          <cell r="BA146"/>
          <cell r="BB146"/>
          <cell r="BC146"/>
          <cell r="BD146"/>
          <cell r="BE146"/>
          <cell r="BF146">
            <v>0</v>
          </cell>
          <cell r="BG146">
            <v>0</v>
          </cell>
          <cell r="BH146"/>
          <cell r="BI146">
            <v>0</v>
          </cell>
          <cell r="BJ146"/>
          <cell r="BK146">
            <v>0</v>
          </cell>
          <cell r="BL146"/>
          <cell r="BM146"/>
          <cell r="BN146"/>
          <cell r="BO146"/>
          <cell r="BP146"/>
          <cell r="BQ146"/>
          <cell r="BR146"/>
          <cell r="BS146"/>
          <cell r="BT146"/>
          <cell r="BU146">
            <v>0</v>
          </cell>
          <cell r="BV146"/>
          <cell r="BW146">
            <v>0</v>
          </cell>
          <cell r="BX146">
            <v>0</v>
          </cell>
          <cell r="BY146"/>
          <cell r="BZ146"/>
          <cell r="CA146"/>
          <cell r="CB146">
            <v>0</v>
          </cell>
          <cell r="CC146"/>
          <cell r="CD146"/>
          <cell r="CE146"/>
          <cell r="CF146"/>
          <cell r="CG146"/>
          <cell r="CH146"/>
          <cell r="CI146"/>
          <cell r="CJ146"/>
          <cell r="CK146"/>
          <cell r="CL146"/>
          <cell r="CM146">
            <v>0</v>
          </cell>
          <cell r="CN146"/>
          <cell r="CO146"/>
          <cell r="CP146"/>
          <cell r="CQ146"/>
          <cell r="CR146"/>
          <cell r="CS146"/>
          <cell r="CT146"/>
          <cell r="CU146">
            <v>0</v>
          </cell>
          <cell r="CV146"/>
          <cell r="CW146"/>
          <cell r="CX146"/>
          <cell r="CY146"/>
          <cell r="CZ146"/>
          <cell r="DA146"/>
          <cell r="DB146"/>
          <cell r="DC146"/>
          <cell r="DD146"/>
          <cell r="DE146"/>
          <cell r="DF146"/>
          <cell r="DG146"/>
          <cell r="DH146"/>
          <cell r="DI146"/>
          <cell r="DJ146"/>
          <cell r="DK146"/>
          <cell r="DL146"/>
          <cell r="DM146">
            <v>0</v>
          </cell>
          <cell r="DN146" t="str">
            <v>Bradshaw</v>
          </cell>
          <cell r="DO146"/>
          <cell r="DP146">
            <v>4</v>
          </cell>
          <cell r="DQ146">
            <v>2</v>
          </cell>
          <cell r="DR146"/>
        </row>
        <row r="147">
          <cell r="C147">
            <v>231</v>
          </cell>
          <cell r="D147">
            <v>46</v>
          </cell>
          <cell r="E147">
            <v>222</v>
          </cell>
          <cell r="F147">
            <v>46</v>
          </cell>
          <cell r="G147" t="str">
            <v/>
          </cell>
          <cell r="H147" t="str">
            <v/>
          </cell>
          <cell r="I147" t="str">
            <v/>
          </cell>
          <cell r="J147" t="str">
            <v/>
          </cell>
          <cell r="K147" t="str">
            <v/>
          </cell>
          <cell r="L147">
            <v>0</v>
          </cell>
          <cell r="M147" t="str">
            <v>Berrens</v>
          </cell>
          <cell r="N147" t="str">
            <v>Rehab treatment</v>
          </cell>
          <cell r="O147">
            <v>280361</v>
          </cell>
          <cell r="P147" t="str">
            <v>280361-PS01</v>
          </cell>
          <cell r="Q147">
            <v>759</v>
          </cell>
          <cell r="R147">
            <v>0</v>
          </cell>
          <cell r="S147"/>
          <cell r="T147">
            <v>0</v>
          </cell>
          <cell r="U147">
            <v>0</v>
          </cell>
          <cell r="V147">
            <v>0</v>
          </cell>
          <cell r="W147">
            <v>0</v>
          </cell>
          <cell r="X147"/>
          <cell r="Y147"/>
          <cell r="Z147"/>
          <cell r="AA147">
            <v>0</v>
          </cell>
          <cell r="AB147"/>
          <cell r="AC147"/>
          <cell r="AD147"/>
          <cell r="AE147"/>
          <cell r="AF147"/>
          <cell r="AG147">
            <v>0</v>
          </cell>
          <cell r="AH147"/>
          <cell r="AI147"/>
          <cell r="AJ147"/>
          <cell r="AK147"/>
          <cell r="AL147">
            <v>650000</v>
          </cell>
          <cell r="AM147"/>
          <cell r="AN147"/>
          <cell r="AO147"/>
          <cell r="AP147"/>
          <cell r="AQ147"/>
          <cell r="AR147"/>
          <cell r="AS147">
            <v>0</v>
          </cell>
          <cell r="AT147">
            <v>0</v>
          </cell>
          <cell r="AU147">
            <v>650000</v>
          </cell>
          <cell r="AV147">
            <v>0</v>
          </cell>
          <cell r="AW147"/>
          <cell r="AX147"/>
          <cell r="AY147">
            <v>0</v>
          </cell>
          <cell r="AZ147"/>
          <cell r="BA147"/>
          <cell r="BB147"/>
          <cell r="BC147"/>
          <cell r="BD147"/>
          <cell r="BE147"/>
          <cell r="BF147">
            <v>0</v>
          </cell>
          <cell r="BG147">
            <v>0</v>
          </cell>
          <cell r="BH147"/>
          <cell r="BI147">
            <v>0</v>
          </cell>
          <cell r="BJ147"/>
          <cell r="BK147">
            <v>0</v>
          </cell>
          <cell r="BL147"/>
          <cell r="BM147"/>
          <cell r="BN147"/>
          <cell r="BO147"/>
          <cell r="BP147"/>
          <cell r="BQ147"/>
          <cell r="BR147"/>
          <cell r="BS147" t="str">
            <v/>
          </cell>
          <cell r="BT147"/>
          <cell r="BU147">
            <v>0</v>
          </cell>
          <cell r="BV147"/>
          <cell r="BW147">
            <v>0</v>
          </cell>
          <cell r="BX147">
            <v>0</v>
          </cell>
          <cell r="BY147"/>
          <cell r="BZ147"/>
          <cell r="CA147"/>
          <cell r="CB147">
            <v>0</v>
          </cell>
          <cell r="CC147"/>
          <cell r="CD147"/>
          <cell r="CE147"/>
          <cell r="CF147"/>
          <cell r="CG147"/>
          <cell r="CH147"/>
          <cell r="CI147"/>
          <cell r="CJ147"/>
          <cell r="CK147"/>
          <cell r="CL147"/>
          <cell r="CM147">
            <v>0</v>
          </cell>
          <cell r="CN147"/>
          <cell r="CO147"/>
          <cell r="CP147"/>
          <cell r="CQ147"/>
          <cell r="CR147"/>
          <cell r="CS147"/>
          <cell r="CT147"/>
          <cell r="CU147">
            <v>0</v>
          </cell>
          <cell r="CV147"/>
          <cell r="CW147"/>
          <cell r="CX147"/>
          <cell r="CY147"/>
          <cell r="CZ147"/>
          <cell r="DA147"/>
          <cell r="DB147"/>
          <cell r="DC147"/>
          <cell r="DD147"/>
          <cell r="DE147"/>
          <cell r="DF147"/>
          <cell r="DG147"/>
          <cell r="DH147"/>
          <cell r="DI147"/>
          <cell r="DJ147"/>
          <cell r="DK147"/>
          <cell r="DL147"/>
          <cell r="DM147" t="str">
            <v>Abram Peterson</v>
          </cell>
          <cell r="DN147" t="str">
            <v>Berrens</v>
          </cell>
          <cell r="DO147" t="str">
            <v>Lafontaine</v>
          </cell>
          <cell r="DP147" t="str">
            <v>6W</v>
          </cell>
          <cell r="DQ147">
            <v>2</v>
          </cell>
          <cell r="DR147"/>
        </row>
        <row r="148">
          <cell r="C148">
            <v>250</v>
          </cell>
          <cell r="D148">
            <v>44</v>
          </cell>
          <cell r="E148"/>
          <cell r="F148"/>
          <cell r="G148"/>
          <cell r="H148" t="str">
            <v/>
          </cell>
          <cell r="I148" t="str">
            <v/>
          </cell>
          <cell r="J148"/>
          <cell r="K148"/>
          <cell r="L148">
            <v>0</v>
          </cell>
          <cell r="M148" t="str">
            <v>Perez</v>
          </cell>
          <cell r="N148" t="str">
            <v>Rehab collection and treatment, LS</v>
          </cell>
          <cell r="O148">
            <v>280957</v>
          </cell>
          <cell r="P148" t="str">
            <v>280957-PS01</v>
          </cell>
          <cell r="Q148">
            <v>169</v>
          </cell>
          <cell r="R148"/>
          <cell r="S148"/>
          <cell r="T148"/>
          <cell r="U148"/>
          <cell r="V148"/>
          <cell r="W148"/>
          <cell r="X148"/>
          <cell r="Y148"/>
          <cell r="Z148"/>
          <cell r="AA148">
            <v>0</v>
          </cell>
          <cell r="AB148"/>
          <cell r="AC148"/>
          <cell r="AD148"/>
          <cell r="AE148"/>
          <cell r="AF148"/>
          <cell r="AG148"/>
          <cell r="AH148"/>
          <cell r="AI148"/>
          <cell r="AJ148"/>
          <cell r="AK148"/>
          <cell r="AL148">
            <v>2310000</v>
          </cell>
          <cell r="AM148"/>
          <cell r="AN148"/>
          <cell r="AO148"/>
          <cell r="AP148"/>
          <cell r="AQ148"/>
          <cell r="AR148"/>
          <cell r="AS148">
            <v>0</v>
          </cell>
          <cell r="AT148">
            <v>0</v>
          </cell>
          <cell r="AU148">
            <v>2310000</v>
          </cell>
          <cell r="AV148">
            <v>0</v>
          </cell>
          <cell r="AW148"/>
          <cell r="AX148"/>
          <cell r="AY148">
            <v>0</v>
          </cell>
          <cell r="AZ148"/>
          <cell r="BA148"/>
          <cell r="BB148"/>
          <cell r="BC148"/>
          <cell r="BD148"/>
          <cell r="BE148"/>
          <cell r="BF148">
            <v>0</v>
          </cell>
          <cell r="BG148">
            <v>0</v>
          </cell>
          <cell r="BH148"/>
          <cell r="BI148">
            <v>0</v>
          </cell>
          <cell r="BJ148"/>
          <cell r="BK148">
            <v>0</v>
          </cell>
          <cell r="BL148"/>
          <cell r="BM148"/>
          <cell r="BN148"/>
          <cell r="BO148"/>
          <cell r="BP148"/>
          <cell r="BQ148"/>
          <cell r="BR148"/>
          <cell r="BS148"/>
          <cell r="BT148"/>
          <cell r="BU148">
            <v>0</v>
          </cell>
          <cell r="BV148"/>
          <cell r="BW148">
            <v>0</v>
          </cell>
          <cell r="BX148">
            <v>0</v>
          </cell>
          <cell r="BY148"/>
          <cell r="BZ148"/>
          <cell r="CA148"/>
          <cell r="CB148">
            <v>0</v>
          </cell>
          <cell r="CC148"/>
          <cell r="CD148"/>
          <cell r="CE148"/>
          <cell r="CF148"/>
          <cell r="CG148"/>
          <cell r="CH148"/>
          <cell r="CI148"/>
          <cell r="CJ148"/>
          <cell r="CK148"/>
          <cell r="CL148"/>
          <cell r="CM148">
            <v>0</v>
          </cell>
          <cell r="CN148"/>
          <cell r="CO148"/>
          <cell r="CP148"/>
          <cell r="CQ148"/>
          <cell r="CR148"/>
          <cell r="CS148"/>
          <cell r="CT148"/>
          <cell r="CU148">
            <v>0</v>
          </cell>
          <cell r="CV148"/>
          <cell r="CW148"/>
          <cell r="CX148"/>
          <cell r="CY148"/>
          <cell r="CZ148"/>
          <cell r="DA148"/>
          <cell r="DB148"/>
          <cell r="DC148"/>
          <cell r="DD148"/>
          <cell r="DE148"/>
          <cell r="DF148"/>
          <cell r="DG148"/>
          <cell r="DH148" t="str">
            <v>24 SCDP</v>
          </cell>
          <cell r="DI148"/>
          <cell r="DJ148"/>
          <cell r="DK148"/>
          <cell r="DL148"/>
          <cell r="DM148"/>
          <cell r="DN148" t="str">
            <v>Perez</v>
          </cell>
          <cell r="DO148"/>
          <cell r="DP148" t="str">
            <v>3b</v>
          </cell>
          <cell r="DQ148"/>
          <cell r="DR148"/>
        </row>
        <row r="149">
          <cell r="C149">
            <v>37</v>
          </cell>
          <cell r="D149">
            <v>73</v>
          </cell>
          <cell r="E149">
            <v>32</v>
          </cell>
          <cell r="F149">
            <v>73</v>
          </cell>
          <cell r="G149"/>
          <cell r="H149" t="str">
            <v/>
          </cell>
          <cell r="I149" t="str">
            <v/>
          </cell>
          <cell r="J149" t="str">
            <v/>
          </cell>
          <cell r="K149" t="str">
            <v/>
          </cell>
          <cell r="L149" t="str">
            <v>PER submitted</v>
          </cell>
          <cell r="M149" t="str">
            <v>Brooksbank</v>
          </cell>
          <cell r="N149" t="str">
            <v>Rehab collection and pond</v>
          </cell>
          <cell r="O149">
            <v>280754</v>
          </cell>
          <cell r="P149" t="str">
            <v>280754-PS01</v>
          </cell>
          <cell r="Q149">
            <v>501</v>
          </cell>
          <cell r="R149"/>
          <cell r="S149" t="str">
            <v>could apply</v>
          </cell>
          <cell r="T149">
            <v>44202</v>
          </cell>
          <cell r="U149" t="str">
            <v>RD</v>
          </cell>
          <cell r="V149">
            <v>45393</v>
          </cell>
          <cell r="W149">
            <v>45636</v>
          </cell>
          <cell r="X149"/>
          <cell r="Y149"/>
          <cell r="Z149"/>
          <cell r="AA149">
            <v>0</v>
          </cell>
          <cell r="AB149"/>
          <cell r="AC149"/>
          <cell r="AD149"/>
          <cell r="AE149"/>
          <cell r="AF149"/>
          <cell r="AG149">
            <v>0</v>
          </cell>
          <cell r="AH149"/>
          <cell r="AI149"/>
          <cell r="AJ149"/>
          <cell r="AK149"/>
          <cell r="AL149">
            <v>2910000</v>
          </cell>
          <cell r="AM149"/>
          <cell r="AN149"/>
          <cell r="AO149"/>
          <cell r="AP149"/>
          <cell r="AQ149"/>
          <cell r="AR149"/>
          <cell r="AS149">
            <v>0</v>
          </cell>
          <cell r="AT149">
            <v>0</v>
          </cell>
          <cell r="AU149">
            <v>2910000</v>
          </cell>
          <cell r="AV149">
            <v>0</v>
          </cell>
          <cell r="AW149"/>
          <cell r="AX149"/>
          <cell r="AY149">
            <v>0</v>
          </cell>
          <cell r="AZ149"/>
          <cell r="BA149"/>
          <cell r="BB149"/>
          <cell r="BC149"/>
          <cell r="BD149"/>
          <cell r="BE149"/>
          <cell r="BF149">
            <v>0</v>
          </cell>
          <cell r="BG149">
            <v>0</v>
          </cell>
          <cell r="BH149"/>
          <cell r="BI149">
            <v>0</v>
          </cell>
          <cell r="BJ149"/>
          <cell r="BK149"/>
          <cell r="BL149"/>
          <cell r="BM149"/>
          <cell r="BN149"/>
          <cell r="BO149"/>
          <cell r="BP149"/>
          <cell r="BQ149"/>
          <cell r="BR149"/>
          <cell r="BS149"/>
          <cell r="BT149"/>
          <cell r="BU149">
            <v>0</v>
          </cell>
          <cell r="BV149"/>
          <cell r="BW149">
            <v>0</v>
          </cell>
          <cell r="BX149">
            <v>0</v>
          </cell>
          <cell r="BY149"/>
          <cell r="BZ149"/>
          <cell r="CA149"/>
          <cell r="CB149">
            <v>0</v>
          </cell>
          <cell r="CC149"/>
          <cell r="CD149"/>
          <cell r="CE149"/>
          <cell r="CF149"/>
          <cell r="CG149"/>
          <cell r="CH149"/>
          <cell r="CI149"/>
          <cell r="CJ149"/>
          <cell r="CK149"/>
          <cell r="CL149"/>
          <cell r="CM149">
            <v>0</v>
          </cell>
          <cell r="CN149"/>
          <cell r="CO149"/>
          <cell r="CP149"/>
          <cell r="CQ149"/>
          <cell r="CR149"/>
          <cell r="CS149"/>
          <cell r="CT149"/>
          <cell r="CU149">
            <v>0</v>
          </cell>
          <cell r="CV149" t="str">
            <v>PER submitted</v>
          </cell>
          <cell r="CW149"/>
          <cell r="CX149"/>
          <cell r="CY149"/>
          <cell r="CZ149"/>
          <cell r="DA149">
            <v>281</v>
          </cell>
          <cell r="DB149"/>
          <cell r="DC149">
            <v>0</v>
          </cell>
          <cell r="DD149"/>
          <cell r="DE149">
            <v>2910000</v>
          </cell>
          <cell r="DF149">
            <v>2910000</v>
          </cell>
          <cell r="DG149">
            <v>600000</v>
          </cell>
          <cell r="DH149" t="str">
            <v>2022 Award</v>
          </cell>
          <cell r="DI149"/>
          <cell r="DJ149"/>
          <cell r="DK149"/>
          <cell r="DL149"/>
          <cell r="DM149" t="str">
            <v>Qais Banihani</v>
          </cell>
          <cell r="DN149" t="str">
            <v>Brooksbank</v>
          </cell>
          <cell r="DO149"/>
          <cell r="DP149">
            <v>9</v>
          </cell>
          <cell r="DQ149">
            <v>6</v>
          </cell>
          <cell r="DR149"/>
        </row>
        <row r="150">
          <cell r="C150">
            <v>145</v>
          </cell>
          <cell r="D150">
            <v>56</v>
          </cell>
          <cell r="E150">
            <v>130</v>
          </cell>
          <cell r="F150">
            <v>56</v>
          </cell>
          <cell r="G150"/>
          <cell r="H150" t="str">
            <v/>
          </cell>
          <cell r="I150" t="str">
            <v/>
          </cell>
          <cell r="J150" t="str">
            <v/>
          </cell>
          <cell r="K150" t="str">
            <v/>
          </cell>
          <cell r="L150">
            <v>0</v>
          </cell>
          <cell r="M150" t="str">
            <v>Brooksbank</v>
          </cell>
          <cell r="N150" t="str">
            <v>Adv trmt – chloride, add RO to WTP</v>
          </cell>
          <cell r="O150">
            <v>280866</v>
          </cell>
          <cell r="P150" t="str">
            <v>280866-PS01</v>
          </cell>
          <cell r="Q150">
            <v>492</v>
          </cell>
          <cell r="R150"/>
          <cell r="S150"/>
          <cell r="T150">
            <v>0</v>
          </cell>
          <cell r="U150">
            <v>0</v>
          </cell>
          <cell r="V150">
            <v>0</v>
          </cell>
          <cell r="W150">
            <v>0</v>
          </cell>
          <cell r="X150"/>
          <cell r="Y150"/>
          <cell r="Z150"/>
          <cell r="AA150">
            <v>0</v>
          </cell>
          <cell r="AB150"/>
          <cell r="AC150"/>
          <cell r="AD150"/>
          <cell r="AE150"/>
          <cell r="AF150"/>
          <cell r="AG150">
            <v>0</v>
          </cell>
          <cell r="AH150" t="str">
            <v>On DW IUP</v>
          </cell>
          <cell r="AI150">
            <v>45748</v>
          </cell>
          <cell r="AJ150">
            <v>46296</v>
          </cell>
          <cell r="AK150"/>
          <cell r="AL150">
            <v>2779210</v>
          </cell>
          <cell r="AM150"/>
          <cell r="AN150"/>
          <cell r="AO150"/>
          <cell r="AP150"/>
          <cell r="AQ150"/>
          <cell r="AR150"/>
          <cell r="AS150">
            <v>0</v>
          </cell>
          <cell r="AT150">
            <v>0</v>
          </cell>
          <cell r="AU150">
            <v>2779210</v>
          </cell>
          <cell r="AV150">
            <v>0</v>
          </cell>
          <cell r="AW150"/>
          <cell r="AX150"/>
          <cell r="AY150">
            <v>0</v>
          </cell>
          <cell r="AZ150"/>
          <cell r="BA150"/>
          <cell r="BB150"/>
          <cell r="BC150"/>
          <cell r="BD150"/>
          <cell r="BE150"/>
          <cell r="BF150"/>
          <cell r="BG150"/>
          <cell r="BH150"/>
          <cell r="BI150"/>
          <cell r="BJ150"/>
          <cell r="BK150">
            <v>0</v>
          </cell>
          <cell r="BL150">
            <v>45496</v>
          </cell>
          <cell r="BM150">
            <v>2052201</v>
          </cell>
          <cell r="BN150">
            <v>0.8</v>
          </cell>
          <cell r="BO150" t="str">
            <v>FY25 new</v>
          </cell>
          <cell r="BP150"/>
          <cell r="BQ150"/>
          <cell r="BR150"/>
          <cell r="BS150" t="str">
            <v/>
          </cell>
          <cell r="BT150"/>
          <cell r="BU150">
            <v>2779210</v>
          </cell>
          <cell r="BV150"/>
          <cell r="BW150">
            <v>2223368</v>
          </cell>
          <cell r="BX150">
            <v>1778694.4000000001</v>
          </cell>
          <cell r="BY150"/>
          <cell r="BZ150"/>
          <cell r="CA150"/>
          <cell r="CB150">
            <v>0</v>
          </cell>
          <cell r="CC150"/>
          <cell r="CD150"/>
          <cell r="CE150"/>
          <cell r="CF150"/>
          <cell r="CG150"/>
          <cell r="CH150"/>
          <cell r="CI150"/>
          <cell r="CJ150"/>
          <cell r="CK150"/>
          <cell r="CL150"/>
          <cell r="CM150">
            <v>0</v>
          </cell>
          <cell r="CN150"/>
          <cell r="CO150"/>
          <cell r="CP150"/>
          <cell r="CQ150"/>
          <cell r="CR150"/>
          <cell r="CS150"/>
          <cell r="CT150"/>
          <cell r="CU150">
            <v>0</v>
          </cell>
          <cell r="CV150"/>
          <cell r="CW150"/>
          <cell r="CX150"/>
          <cell r="CY150"/>
          <cell r="CZ150"/>
          <cell r="DA150"/>
          <cell r="DB150"/>
          <cell r="DC150"/>
          <cell r="DD150"/>
          <cell r="DE150"/>
          <cell r="DF150">
            <v>0</v>
          </cell>
          <cell r="DG150"/>
          <cell r="DH150"/>
          <cell r="DI150"/>
          <cell r="DJ150"/>
          <cell r="DK150"/>
          <cell r="DL150"/>
          <cell r="DM150" t="str">
            <v>Qais Banihani</v>
          </cell>
          <cell r="DN150" t="str">
            <v>Brooksbank</v>
          </cell>
          <cell r="DO150" t="str">
            <v>Lafontaine</v>
          </cell>
          <cell r="DP150">
            <v>9</v>
          </cell>
          <cell r="DQ150">
            <v>6</v>
          </cell>
          <cell r="DR150"/>
        </row>
        <row r="151">
          <cell r="C151">
            <v>6</v>
          </cell>
          <cell r="D151">
            <v>88</v>
          </cell>
          <cell r="E151">
            <v>8</v>
          </cell>
          <cell r="F151">
            <v>88</v>
          </cell>
          <cell r="G151"/>
          <cell r="H151" t="str">
            <v/>
          </cell>
          <cell r="I151" t="str">
            <v/>
          </cell>
          <cell r="J151" t="str">
            <v/>
          </cell>
          <cell r="K151"/>
          <cell r="L151">
            <v>0</v>
          </cell>
          <cell r="M151" t="str">
            <v>Brooksbank</v>
          </cell>
          <cell r="N151" t="str">
            <v>Regionalize, connect to Mankato</v>
          </cell>
          <cell r="O151">
            <v>280841</v>
          </cell>
          <cell r="P151" t="str">
            <v>280841-PS01</v>
          </cell>
          <cell r="Q151">
            <v>2500</v>
          </cell>
          <cell r="R151"/>
          <cell r="S151" t="str">
            <v>could apply</v>
          </cell>
          <cell r="T151">
            <v>44623</v>
          </cell>
          <cell r="U151">
            <v>44728</v>
          </cell>
          <cell r="V151">
            <v>0</v>
          </cell>
          <cell r="W151">
            <v>0</v>
          </cell>
          <cell r="X151"/>
          <cell r="Y151">
            <v>7831750</v>
          </cell>
          <cell r="Z151"/>
          <cell r="AA151">
            <v>0</v>
          </cell>
          <cell r="AB151"/>
          <cell r="AC151"/>
          <cell r="AD151">
            <v>45079</v>
          </cell>
          <cell r="AE151">
            <v>16000000</v>
          </cell>
          <cell r="AF151"/>
          <cell r="AG151">
            <v>7005034.3825578671</v>
          </cell>
          <cell r="AH151" t="str">
            <v>Part B</v>
          </cell>
          <cell r="AI151">
            <v>45597</v>
          </cell>
          <cell r="AJ151">
            <v>46357</v>
          </cell>
          <cell r="AK151"/>
          <cell r="AL151">
            <v>19312750</v>
          </cell>
          <cell r="AM151"/>
          <cell r="AN151"/>
          <cell r="AO151"/>
          <cell r="AP151"/>
          <cell r="AQ151"/>
          <cell r="AR151"/>
          <cell r="AS151">
            <v>0</v>
          </cell>
          <cell r="AT151">
            <v>0</v>
          </cell>
          <cell r="AU151">
            <v>19312750</v>
          </cell>
          <cell r="AV151">
            <v>0</v>
          </cell>
          <cell r="AW151">
            <v>1994965.6174421327</v>
          </cell>
          <cell r="AX151"/>
          <cell r="AY151">
            <v>0</v>
          </cell>
          <cell r="AZ151"/>
          <cell r="BA151"/>
          <cell r="BB151"/>
          <cell r="BC151"/>
          <cell r="BD151"/>
          <cell r="BE151"/>
          <cell r="BF151">
            <v>0</v>
          </cell>
          <cell r="BG151">
            <v>0</v>
          </cell>
          <cell r="BH151"/>
          <cell r="BI151">
            <v>1994965.6174421327</v>
          </cell>
          <cell r="BJ151"/>
          <cell r="BK151">
            <v>0</v>
          </cell>
          <cell r="BL151">
            <v>44769</v>
          </cell>
          <cell r="BM151">
            <v>14831750</v>
          </cell>
          <cell r="BN151">
            <v>1</v>
          </cell>
          <cell r="BO151" t="str">
            <v>FY23 new</v>
          </cell>
          <cell r="BP151"/>
          <cell r="BQ151"/>
          <cell r="BR151"/>
          <cell r="BS151" t="str">
            <v/>
          </cell>
          <cell r="BT151"/>
          <cell r="BU151">
            <v>19312750</v>
          </cell>
          <cell r="BV151"/>
          <cell r="BW151">
            <v>19312750</v>
          </cell>
          <cell r="BX151">
            <v>7000000</v>
          </cell>
          <cell r="BY151"/>
          <cell r="BZ151"/>
          <cell r="CA151"/>
          <cell r="CB151">
            <v>5000000</v>
          </cell>
          <cell r="CC151"/>
          <cell r="CD151"/>
          <cell r="CE151"/>
          <cell r="CF151"/>
          <cell r="CG151"/>
          <cell r="CH151"/>
          <cell r="CI151"/>
          <cell r="CJ151"/>
          <cell r="CK151"/>
          <cell r="CL151"/>
          <cell r="CM151">
            <v>0</v>
          </cell>
          <cell r="CN151"/>
          <cell r="CO151"/>
          <cell r="CP151"/>
          <cell r="CQ151"/>
          <cell r="CR151"/>
          <cell r="CS151"/>
          <cell r="CT151"/>
          <cell r="CU151">
            <v>0</v>
          </cell>
          <cell r="CV151"/>
          <cell r="CW151"/>
          <cell r="CX151"/>
          <cell r="CY151"/>
          <cell r="CZ151"/>
          <cell r="DA151"/>
          <cell r="DB151"/>
          <cell r="DC151"/>
          <cell r="DD151"/>
          <cell r="DE151"/>
          <cell r="DF151">
            <v>0</v>
          </cell>
          <cell r="DG151"/>
          <cell r="DH151"/>
          <cell r="DI151"/>
          <cell r="DJ151"/>
          <cell r="DK151"/>
          <cell r="DL151"/>
          <cell r="DM151" t="str">
            <v>Pam Rodewald</v>
          </cell>
          <cell r="DN151" t="str">
            <v>Brooksbank</v>
          </cell>
          <cell r="DO151" t="str">
            <v>Lafontaine</v>
          </cell>
          <cell r="DP151">
            <v>9</v>
          </cell>
          <cell r="DQ151">
            <v>6</v>
          </cell>
          <cell r="DR151"/>
        </row>
        <row r="152">
          <cell r="C152">
            <v>183</v>
          </cell>
          <cell r="D152">
            <v>51</v>
          </cell>
          <cell r="E152">
            <v>170</v>
          </cell>
          <cell r="F152">
            <v>51</v>
          </cell>
          <cell r="G152"/>
          <cell r="H152" t="str">
            <v/>
          </cell>
          <cell r="I152" t="str">
            <v/>
          </cell>
          <cell r="J152" t="str">
            <v/>
          </cell>
          <cell r="K152" t="str">
            <v/>
          </cell>
          <cell r="L152" t="str">
            <v>Search grant for PER</v>
          </cell>
          <cell r="M152" t="str">
            <v>Barrett</v>
          </cell>
          <cell r="N152" t="str">
            <v>Rehab collection and treatment</v>
          </cell>
          <cell r="O152">
            <v>280691</v>
          </cell>
          <cell r="P152" t="str">
            <v>280691-PS01</v>
          </cell>
          <cell r="Q152">
            <v>110</v>
          </cell>
          <cell r="R152"/>
          <cell r="S152"/>
          <cell r="T152">
            <v>0</v>
          </cell>
          <cell r="U152">
            <v>0</v>
          </cell>
          <cell r="V152">
            <v>0</v>
          </cell>
          <cell r="W152">
            <v>0</v>
          </cell>
          <cell r="X152"/>
          <cell r="Y152"/>
          <cell r="Z152"/>
          <cell r="AA152">
            <v>0</v>
          </cell>
          <cell r="AB152"/>
          <cell r="AC152"/>
          <cell r="AD152"/>
          <cell r="AE152"/>
          <cell r="AF152"/>
          <cell r="AG152">
            <v>0</v>
          </cell>
          <cell r="AH152"/>
          <cell r="AI152"/>
          <cell r="AJ152"/>
          <cell r="AK152"/>
          <cell r="AL152">
            <v>761000</v>
          </cell>
          <cell r="AM152"/>
          <cell r="AN152"/>
          <cell r="AO152"/>
          <cell r="AP152"/>
          <cell r="AQ152"/>
          <cell r="AR152"/>
          <cell r="AS152">
            <v>0</v>
          </cell>
          <cell r="AT152">
            <v>0</v>
          </cell>
          <cell r="AU152">
            <v>761000</v>
          </cell>
          <cell r="AV152">
            <v>0</v>
          </cell>
          <cell r="AW152"/>
          <cell r="AX152"/>
          <cell r="AY152">
            <v>0</v>
          </cell>
          <cell r="AZ152"/>
          <cell r="BA152"/>
          <cell r="BB152"/>
          <cell r="BC152"/>
          <cell r="BD152"/>
          <cell r="BE152"/>
          <cell r="BF152">
            <v>0</v>
          </cell>
          <cell r="BG152">
            <v>0</v>
          </cell>
          <cell r="BH152"/>
          <cell r="BI152">
            <v>0</v>
          </cell>
          <cell r="BJ152"/>
          <cell r="BK152"/>
          <cell r="BL152"/>
          <cell r="BM152"/>
          <cell r="BN152"/>
          <cell r="BO152"/>
          <cell r="BP152"/>
          <cell r="BQ152"/>
          <cell r="BR152"/>
          <cell r="BS152" t="str">
            <v/>
          </cell>
          <cell r="BT152"/>
          <cell r="BU152">
            <v>0</v>
          </cell>
          <cell r="BV152"/>
          <cell r="BW152">
            <v>0</v>
          </cell>
          <cell r="BX152">
            <v>0</v>
          </cell>
          <cell r="BY152"/>
          <cell r="BZ152"/>
          <cell r="CA152"/>
          <cell r="CB152">
            <v>0</v>
          </cell>
          <cell r="CC152"/>
          <cell r="CD152"/>
          <cell r="CE152"/>
          <cell r="CF152"/>
          <cell r="CG152"/>
          <cell r="CH152"/>
          <cell r="CI152"/>
          <cell r="CJ152"/>
          <cell r="CK152"/>
          <cell r="CL152"/>
          <cell r="CM152">
            <v>0</v>
          </cell>
          <cell r="CN152"/>
          <cell r="CO152"/>
          <cell r="CP152"/>
          <cell r="CQ152"/>
          <cell r="CR152"/>
          <cell r="CS152"/>
          <cell r="CT152"/>
          <cell r="CU152">
            <v>0</v>
          </cell>
          <cell r="CV152" t="str">
            <v>Search grant for PER</v>
          </cell>
          <cell r="CW152"/>
          <cell r="CX152"/>
          <cell r="CY152"/>
          <cell r="CZ152"/>
          <cell r="DA152">
            <v>35</v>
          </cell>
          <cell r="DB152"/>
          <cell r="DC152">
            <v>570750</v>
          </cell>
          <cell r="DD152"/>
          <cell r="DE152"/>
          <cell r="DF152">
            <v>0</v>
          </cell>
          <cell r="DG152"/>
          <cell r="DH152"/>
          <cell r="DI152"/>
          <cell r="DJ152"/>
          <cell r="DK152"/>
          <cell r="DL152"/>
          <cell r="DM152" t="str">
            <v>Abram Peterson</v>
          </cell>
          <cell r="DN152" t="str">
            <v>Barrett</v>
          </cell>
          <cell r="DO152"/>
          <cell r="DP152" t="str">
            <v>7W</v>
          </cell>
          <cell r="DQ152">
            <v>2</v>
          </cell>
          <cell r="DR152"/>
        </row>
        <row r="153">
          <cell r="C153">
            <v>52</v>
          </cell>
          <cell r="D153">
            <v>68</v>
          </cell>
          <cell r="E153">
            <v>51</v>
          </cell>
          <cell r="F153">
            <v>68</v>
          </cell>
          <cell r="G153"/>
          <cell r="H153" t="str">
            <v/>
          </cell>
          <cell r="I153" t="str">
            <v/>
          </cell>
          <cell r="J153" t="str">
            <v/>
          </cell>
          <cell r="K153" t="str">
            <v/>
          </cell>
          <cell r="L153" t="str">
            <v>PER submitted</v>
          </cell>
          <cell r="M153" t="str">
            <v>Barrett</v>
          </cell>
          <cell r="N153" t="str">
            <v>Rehab collection, ph 2</v>
          </cell>
          <cell r="O153">
            <v>280639</v>
          </cell>
          <cell r="P153" t="str">
            <v>280639-PS01</v>
          </cell>
          <cell r="Q153">
            <v>238</v>
          </cell>
          <cell r="R153"/>
          <cell r="S153"/>
          <cell r="T153">
            <v>0</v>
          </cell>
          <cell r="U153">
            <v>0</v>
          </cell>
          <cell r="V153">
            <v>0</v>
          </cell>
          <cell r="W153">
            <v>0</v>
          </cell>
          <cell r="X153"/>
          <cell r="Y153"/>
          <cell r="Z153"/>
          <cell r="AA153">
            <v>0</v>
          </cell>
          <cell r="AB153"/>
          <cell r="AC153"/>
          <cell r="AD153"/>
          <cell r="AE153"/>
          <cell r="AF153"/>
          <cell r="AG153">
            <v>0</v>
          </cell>
          <cell r="AH153"/>
          <cell r="AI153"/>
          <cell r="AJ153"/>
          <cell r="AK153" t="str">
            <v>PFA SPAP awarded separately 10/9/24</v>
          </cell>
          <cell r="AL153">
            <v>7046000</v>
          </cell>
          <cell r="AM153"/>
          <cell r="AN153"/>
          <cell r="AO153"/>
          <cell r="AP153"/>
          <cell r="AQ153"/>
          <cell r="AR153"/>
          <cell r="AS153">
            <v>0</v>
          </cell>
          <cell r="AT153">
            <v>0</v>
          </cell>
          <cell r="AU153">
            <v>7046000</v>
          </cell>
          <cell r="AV153">
            <v>0</v>
          </cell>
          <cell r="AW153"/>
          <cell r="AX153"/>
          <cell r="AY153">
            <v>0</v>
          </cell>
          <cell r="AZ153"/>
          <cell r="BA153"/>
          <cell r="BB153"/>
          <cell r="BC153"/>
          <cell r="BD153"/>
          <cell r="BE153"/>
          <cell r="BF153" t="str">
            <v>2020 Survey</v>
          </cell>
          <cell r="BG153">
            <v>0</v>
          </cell>
          <cell r="BH153"/>
          <cell r="BI153">
            <v>2640000</v>
          </cell>
          <cell r="BJ153"/>
          <cell r="BK153">
            <v>0</v>
          </cell>
          <cell r="BL153"/>
          <cell r="BM153"/>
          <cell r="BN153"/>
          <cell r="BO153"/>
          <cell r="BP153"/>
          <cell r="BQ153"/>
          <cell r="BR153"/>
          <cell r="BS153" t="str">
            <v/>
          </cell>
          <cell r="BT153"/>
          <cell r="BU153">
            <v>0</v>
          </cell>
          <cell r="BV153"/>
          <cell r="BW153">
            <v>0</v>
          </cell>
          <cell r="BX153">
            <v>0</v>
          </cell>
          <cell r="BY153"/>
          <cell r="BZ153"/>
          <cell r="CA153"/>
          <cell r="CB153">
            <v>0</v>
          </cell>
          <cell r="CC153"/>
          <cell r="CD153"/>
          <cell r="CE153"/>
          <cell r="CF153"/>
          <cell r="CG153"/>
          <cell r="CH153"/>
          <cell r="CI153"/>
          <cell r="CJ153"/>
          <cell r="CK153"/>
          <cell r="CL153"/>
          <cell r="CM153">
            <v>0</v>
          </cell>
          <cell r="CN153"/>
          <cell r="CO153"/>
          <cell r="CP153"/>
          <cell r="CQ153"/>
          <cell r="CR153"/>
          <cell r="CS153"/>
          <cell r="CT153"/>
          <cell r="CU153">
            <v>0</v>
          </cell>
          <cell r="CV153" t="str">
            <v>PER submitted</v>
          </cell>
          <cell r="CW153"/>
          <cell r="CX153"/>
          <cell r="CY153"/>
          <cell r="CZ153"/>
          <cell r="DA153">
            <v>116</v>
          </cell>
          <cell r="DB153">
            <v>24</v>
          </cell>
          <cell r="DC153"/>
          <cell r="DD153"/>
          <cell r="DE153"/>
          <cell r="DF153"/>
          <cell r="DG153"/>
          <cell r="DH153"/>
          <cell r="DI153"/>
          <cell r="DJ153"/>
          <cell r="DK153"/>
          <cell r="DL153" t="str">
            <v>23 SPAP</v>
          </cell>
          <cell r="DM153" t="str">
            <v>Pam Rodewald</v>
          </cell>
          <cell r="DN153" t="str">
            <v>Barrett</v>
          </cell>
          <cell r="DO153" t="str">
            <v>Barrett</v>
          </cell>
          <cell r="DP153" t="str">
            <v>6E</v>
          </cell>
          <cell r="DQ153">
            <v>2</v>
          </cell>
          <cell r="DR153"/>
        </row>
        <row r="154">
          <cell r="C154">
            <v>277</v>
          </cell>
          <cell r="D154">
            <v>39</v>
          </cell>
          <cell r="E154">
            <v>260</v>
          </cell>
          <cell r="F154">
            <v>39</v>
          </cell>
          <cell r="G154" t="str">
            <v/>
          </cell>
          <cell r="H154" t="str">
            <v/>
          </cell>
          <cell r="I154" t="str">
            <v/>
          </cell>
          <cell r="J154" t="str">
            <v/>
          </cell>
          <cell r="K154" t="str">
            <v/>
          </cell>
          <cell r="L154">
            <v>0</v>
          </cell>
          <cell r="M154" t="str">
            <v>Bradshaw</v>
          </cell>
          <cell r="N154" t="str">
            <v>Unsewered, potential SSTS</v>
          </cell>
          <cell r="O154">
            <v>280061</v>
          </cell>
          <cell r="P154" t="str">
            <v>280061-PS01</v>
          </cell>
          <cell r="Q154">
            <v>200</v>
          </cell>
          <cell r="R154" t="str">
            <v>Y</v>
          </cell>
          <cell r="S154"/>
          <cell r="T154">
            <v>0</v>
          </cell>
          <cell r="U154">
            <v>0</v>
          </cell>
          <cell r="V154">
            <v>0</v>
          </cell>
          <cell r="W154">
            <v>0</v>
          </cell>
          <cell r="X154"/>
          <cell r="Y154"/>
          <cell r="Z154"/>
          <cell r="AA154">
            <v>0</v>
          </cell>
          <cell r="AB154"/>
          <cell r="AC154"/>
          <cell r="AD154"/>
          <cell r="AE154"/>
          <cell r="AF154"/>
          <cell r="AG154">
            <v>0</v>
          </cell>
          <cell r="AH154"/>
          <cell r="AI154"/>
          <cell r="AJ154"/>
          <cell r="AK154"/>
          <cell r="AL154">
            <v>750000</v>
          </cell>
          <cell r="AM154"/>
          <cell r="AN154"/>
          <cell r="AO154"/>
          <cell r="AP154"/>
          <cell r="AQ154"/>
          <cell r="AR154"/>
          <cell r="AS154">
            <v>0</v>
          </cell>
          <cell r="AT154">
            <v>0</v>
          </cell>
          <cell r="AU154">
            <v>750000</v>
          </cell>
          <cell r="AV154">
            <v>0</v>
          </cell>
          <cell r="AW154"/>
          <cell r="AX154"/>
          <cell r="AY154">
            <v>0</v>
          </cell>
          <cell r="AZ154"/>
          <cell r="BA154"/>
          <cell r="BB154"/>
          <cell r="BC154"/>
          <cell r="BD154"/>
          <cell r="BE154"/>
          <cell r="BF154">
            <v>0</v>
          </cell>
          <cell r="BG154">
            <v>0</v>
          </cell>
          <cell r="BH154"/>
          <cell r="BI154">
            <v>0</v>
          </cell>
          <cell r="BJ154"/>
          <cell r="BK154">
            <v>0</v>
          </cell>
          <cell r="BL154"/>
          <cell r="BM154"/>
          <cell r="BN154"/>
          <cell r="BO154"/>
          <cell r="BP154"/>
          <cell r="BQ154"/>
          <cell r="BR154"/>
          <cell r="BS154" t="str">
            <v/>
          </cell>
          <cell r="BT154"/>
          <cell r="BU154">
            <v>0</v>
          </cell>
          <cell r="BV154"/>
          <cell r="BW154">
            <v>0</v>
          </cell>
          <cell r="BX154">
            <v>0</v>
          </cell>
          <cell r="BY154"/>
          <cell r="BZ154"/>
          <cell r="CA154"/>
          <cell r="CB154">
            <v>0</v>
          </cell>
          <cell r="CC154"/>
          <cell r="CD154"/>
          <cell r="CE154"/>
          <cell r="CF154"/>
          <cell r="CG154"/>
          <cell r="CH154"/>
          <cell r="CI154"/>
          <cell r="CJ154"/>
          <cell r="CK154" t="str">
            <v>Potential</v>
          </cell>
          <cell r="CL154"/>
          <cell r="CM154">
            <v>750000</v>
          </cell>
          <cell r="CN154"/>
          <cell r="CO154"/>
          <cell r="CP154"/>
          <cell r="CQ154"/>
          <cell r="CR154"/>
          <cell r="CS154"/>
          <cell r="CT154"/>
          <cell r="CU154">
            <v>750000</v>
          </cell>
          <cell r="CV154"/>
          <cell r="CW154"/>
          <cell r="CX154"/>
          <cell r="CY154"/>
          <cell r="CZ154"/>
          <cell r="DA154"/>
          <cell r="DB154"/>
          <cell r="DC154"/>
          <cell r="DD154"/>
          <cell r="DE154"/>
          <cell r="DF154">
            <v>0</v>
          </cell>
          <cell r="DG154"/>
          <cell r="DH154"/>
          <cell r="DI154"/>
          <cell r="DJ154"/>
          <cell r="DK154"/>
          <cell r="DL154"/>
          <cell r="DM154" t="str">
            <v>Vinod Sathyaseelan</v>
          </cell>
          <cell r="DN154" t="str">
            <v>Bradshaw</v>
          </cell>
          <cell r="DO154" t="str">
            <v>Lafontaine</v>
          </cell>
          <cell r="DP154">
            <v>4</v>
          </cell>
          <cell r="DQ154">
            <v>1</v>
          </cell>
          <cell r="DR154"/>
        </row>
        <row r="155">
          <cell r="C155">
            <v>92</v>
          </cell>
          <cell r="D155">
            <v>61</v>
          </cell>
          <cell r="E155">
            <v>91</v>
          </cell>
          <cell r="F155">
            <v>61</v>
          </cell>
          <cell r="G155"/>
          <cell r="H155" t="str">
            <v/>
          </cell>
          <cell r="I155" t="str">
            <v>Yes</v>
          </cell>
          <cell r="J155" t="str">
            <v/>
          </cell>
          <cell r="K155" t="str">
            <v/>
          </cell>
          <cell r="L155">
            <v>0</v>
          </cell>
          <cell r="M155" t="str">
            <v>Montoya</v>
          </cell>
          <cell r="N155" t="str">
            <v>Rehab collection - Areas 6B, 6F, 6E</v>
          </cell>
          <cell r="O155">
            <v>280829</v>
          </cell>
          <cell r="P155" t="str">
            <v>280829-PS01</v>
          </cell>
          <cell r="Q155">
            <v>2221</v>
          </cell>
          <cell r="R155"/>
          <cell r="S155"/>
          <cell r="T155">
            <v>45541</v>
          </cell>
          <cell r="U155">
            <v>0</v>
          </cell>
          <cell r="V155">
            <v>0</v>
          </cell>
          <cell r="W155">
            <v>0</v>
          </cell>
          <cell r="X155">
            <v>45447</v>
          </cell>
          <cell r="Y155">
            <v>14681725</v>
          </cell>
          <cell r="Z155"/>
          <cell r="AA155">
            <v>14681725</v>
          </cell>
          <cell r="AB155" t="str">
            <v>Part B</v>
          </cell>
          <cell r="AC155"/>
          <cell r="AD155"/>
          <cell r="AE155"/>
          <cell r="AF155"/>
          <cell r="AG155">
            <v>0</v>
          </cell>
          <cell r="AH155"/>
          <cell r="AI155">
            <v>45839</v>
          </cell>
          <cell r="AJ155">
            <v>46235</v>
          </cell>
          <cell r="AK155"/>
          <cell r="AL155">
            <v>14681725</v>
          </cell>
          <cell r="AM155"/>
          <cell r="AN155"/>
          <cell r="AO155"/>
          <cell r="AP155"/>
          <cell r="AQ155"/>
          <cell r="AR155"/>
          <cell r="AS155">
            <v>0</v>
          </cell>
          <cell r="AT155">
            <v>0</v>
          </cell>
          <cell r="AU155">
            <v>14681725</v>
          </cell>
          <cell r="AV155">
            <v>14681725</v>
          </cell>
          <cell r="AW155"/>
          <cell r="AX155"/>
          <cell r="AY155">
            <v>14681725</v>
          </cell>
          <cell r="AZ155"/>
          <cell r="BA155"/>
          <cell r="BB155"/>
          <cell r="BC155"/>
          <cell r="BD155"/>
          <cell r="BE155"/>
          <cell r="BF155">
            <v>0</v>
          </cell>
          <cell r="BG155">
            <v>0</v>
          </cell>
          <cell r="BH155"/>
          <cell r="BI155">
            <v>0</v>
          </cell>
          <cell r="BJ155"/>
          <cell r="BK155">
            <v>0</v>
          </cell>
          <cell r="BL155"/>
          <cell r="BM155"/>
          <cell r="BN155"/>
          <cell r="BO155"/>
          <cell r="BP155"/>
          <cell r="BQ155"/>
          <cell r="BR155"/>
          <cell r="BS155" t="str">
            <v/>
          </cell>
          <cell r="BT155"/>
          <cell r="BU155">
            <v>0</v>
          </cell>
          <cell r="BV155"/>
          <cell r="BW155">
            <v>0</v>
          </cell>
          <cell r="BX155">
            <v>0</v>
          </cell>
          <cell r="BY155"/>
          <cell r="BZ155"/>
          <cell r="CA155"/>
          <cell r="CB155">
            <v>0</v>
          </cell>
          <cell r="CC155"/>
          <cell r="CD155"/>
          <cell r="CE155"/>
          <cell r="CF155"/>
          <cell r="CG155"/>
          <cell r="CH155"/>
          <cell r="CI155"/>
          <cell r="CJ155"/>
          <cell r="CK155"/>
          <cell r="CL155"/>
          <cell r="CM155">
            <v>0</v>
          </cell>
          <cell r="CN155"/>
          <cell r="CO155"/>
          <cell r="CP155"/>
          <cell r="CQ155"/>
          <cell r="CR155"/>
          <cell r="CS155"/>
          <cell r="CT155"/>
          <cell r="CU155">
            <v>0</v>
          </cell>
          <cell r="CV155"/>
          <cell r="CW155"/>
          <cell r="CX155"/>
          <cell r="CY155"/>
          <cell r="CZ155"/>
          <cell r="DA155"/>
          <cell r="DB155"/>
          <cell r="DC155"/>
          <cell r="DD155"/>
          <cell r="DE155"/>
          <cell r="DF155">
            <v>0</v>
          </cell>
          <cell r="DG155"/>
          <cell r="DH155"/>
          <cell r="DI155"/>
          <cell r="DJ155"/>
          <cell r="DK155"/>
          <cell r="DL155"/>
          <cell r="DM155" t="str">
            <v>Benjamin Carlson</v>
          </cell>
          <cell r="DN155" t="str">
            <v>Montoya</v>
          </cell>
          <cell r="DO155" t="str">
            <v>Lafontaine</v>
          </cell>
          <cell r="DP155">
            <v>11</v>
          </cell>
          <cell r="DQ155">
            <v>4</v>
          </cell>
          <cell r="DR155"/>
        </row>
        <row r="156">
          <cell r="C156">
            <v>180</v>
          </cell>
          <cell r="D156">
            <v>51</v>
          </cell>
          <cell r="E156">
            <v>171</v>
          </cell>
          <cell r="F156">
            <v>51</v>
          </cell>
          <cell r="G156"/>
          <cell r="H156" t="str">
            <v/>
          </cell>
          <cell r="I156" t="str">
            <v>Yes</v>
          </cell>
          <cell r="J156" t="str">
            <v/>
          </cell>
          <cell r="K156" t="str">
            <v/>
          </cell>
          <cell r="L156">
            <v>0</v>
          </cell>
          <cell r="M156" t="str">
            <v>Montoya</v>
          </cell>
          <cell r="N156" t="str">
            <v>Regionalize, connect MCES Blue Lake</v>
          </cell>
          <cell r="O156">
            <v>280883</v>
          </cell>
          <cell r="P156" t="str">
            <v>280883-PS01</v>
          </cell>
          <cell r="Q156">
            <v>2221</v>
          </cell>
          <cell r="R156"/>
          <cell r="S156"/>
          <cell r="T156">
            <v>45223</v>
          </cell>
          <cell r="U156">
            <v>45541</v>
          </cell>
          <cell r="V156">
            <v>0</v>
          </cell>
          <cell r="W156">
            <v>0</v>
          </cell>
          <cell r="X156">
            <v>45447</v>
          </cell>
          <cell r="Y156">
            <v>3113414</v>
          </cell>
          <cell r="Z156"/>
          <cell r="AA156">
            <v>3113414</v>
          </cell>
          <cell r="AB156" t="str">
            <v>Part B</v>
          </cell>
          <cell r="AC156"/>
          <cell r="AD156"/>
          <cell r="AE156"/>
          <cell r="AF156"/>
          <cell r="AG156">
            <v>0</v>
          </cell>
          <cell r="AH156"/>
          <cell r="AI156">
            <v>45839</v>
          </cell>
          <cell r="AJ156">
            <v>46235</v>
          </cell>
          <cell r="AK156"/>
          <cell r="AL156">
            <v>3113414</v>
          </cell>
          <cell r="AM156"/>
          <cell r="AN156"/>
          <cell r="AO156"/>
          <cell r="AP156"/>
          <cell r="AQ156"/>
          <cell r="AR156"/>
          <cell r="AS156">
            <v>0</v>
          </cell>
          <cell r="AT156">
            <v>0</v>
          </cell>
          <cell r="AU156">
            <v>3113414</v>
          </cell>
          <cell r="AV156">
            <v>3113414</v>
          </cell>
          <cell r="AW156"/>
          <cell r="AX156"/>
          <cell r="AY156">
            <v>3113414</v>
          </cell>
          <cell r="AZ156"/>
          <cell r="BA156"/>
          <cell r="BB156"/>
          <cell r="BC156"/>
          <cell r="BD156"/>
          <cell r="BE156"/>
          <cell r="BF156">
            <v>0</v>
          </cell>
          <cell r="BG156">
            <v>0</v>
          </cell>
          <cell r="BH156"/>
          <cell r="BI156">
            <v>0</v>
          </cell>
          <cell r="BJ156"/>
          <cell r="BK156">
            <v>0</v>
          </cell>
          <cell r="BL156"/>
          <cell r="BM156"/>
          <cell r="BN156"/>
          <cell r="BO156"/>
          <cell r="BP156"/>
          <cell r="BQ156"/>
          <cell r="BR156"/>
          <cell r="BS156" t="str">
            <v/>
          </cell>
          <cell r="BT156"/>
          <cell r="BU156">
            <v>0</v>
          </cell>
          <cell r="BV156"/>
          <cell r="BW156">
            <v>0</v>
          </cell>
          <cell r="BX156">
            <v>0</v>
          </cell>
          <cell r="BY156"/>
          <cell r="BZ156"/>
          <cell r="CA156"/>
          <cell r="CB156">
            <v>0</v>
          </cell>
          <cell r="CC156"/>
          <cell r="CD156"/>
          <cell r="CE156"/>
          <cell r="CF156"/>
          <cell r="CG156"/>
          <cell r="CH156"/>
          <cell r="CI156"/>
          <cell r="CJ156"/>
          <cell r="CK156"/>
          <cell r="CL156"/>
          <cell r="CM156">
            <v>0</v>
          </cell>
          <cell r="CN156"/>
          <cell r="CO156"/>
          <cell r="CP156"/>
          <cell r="CQ156"/>
          <cell r="CR156"/>
          <cell r="CS156"/>
          <cell r="CT156"/>
          <cell r="CU156">
            <v>0</v>
          </cell>
          <cell r="CV156"/>
          <cell r="CW156"/>
          <cell r="CX156"/>
          <cell r="CY156"/>
          <cell r="CZ156"/>
          <cell r="DA156"/>
          <cell r="DB156"/>
          <cell r="DC156"/>
          <cell r="DD156"/>
          <cell r="DE156"/>
          <cell r="DF156">
            <v>0</v>
          </cell>
          <cell r="DG156"/>
          <cell r="DH156"/>
          <cell r="DI156"/>
          <cell r="DJ156"/>
          <cell r="DK156"/>
          <cell r="DL156"/>
          <cell r="DM156" t="str">
            <v>Benjamin Carlson</v>
          </cell>
          <cell r="DN156" t="str">
            <v>Montoya</v>
          </cell>
          <cell r="DO156" t="str">
            <v>Lafontaine</v>
          </cell>
          <cell r="DP156">
            <v>11</v>
          </cell>
          <cell r="DQ156">
            <v>4</v>
          </cell>
          <cell r="DR156"/>
        </row>
        <row r="157">
          <cell r="C157">
            <v>314</v>
          </cell>
          <cell r="D157">
            <v>5</v>
          </cell>
          <cell r="E157">
            <v>299</v>
          </cell>
          <cell r="F157">
            <v>5</v>
          </cell>
          <cell r="G157"/>
          <cell r="H157" t="str">
            <v/>
          </cell>
          <cell r="I157" t="str">
            <v/>
          </cell>
          <cell r="J157" t="str">
            <v/>
          </cell>
          <cell r="K157" t="str">
            <v/>
          </cell>
          <cell r="L157">
            <v>0</v>
          </cell>
          <cell r="M157" t="str">
            <v>Montoya</v>
          </cell>
          <cell r="N157" t="str">
            <v xml:space="preserve">Unsewered, potential MSTS </v>
          </cell>
          <cell r="O157">
            <v>280884</v>
          </cell>
          <cell r="P157" t="str">
            <v>280884-PS01</v>
          </cell>
          <cell r="Q157">
            <v>2221</v>
          </cell>
          <cell r="R157"/>
          <cell r="S157"/>
          <cell r="T157">
            <v>45223</v>
          </cell>
          <cell r="U157">
            <v>45541</v>
          </cell>
          <cell r="V157">
            <v>0</v>
          </cell>
          <cell r="W157">
            <v>0</v>
          </cell>
          <cell r="X157">
            <v>45447</v>
          </cell>
          <cell r="Y157">
            <v>3571685</v>
          </cell>
          <cell r="Z157"/>
          <cell r="AA157">
            <v>3571685</v>
          </cell>
          <cell r="AB157" t="str">
            <v>Below fundable range</v>
          </cell>
          <cell r="AC157"/>
          <cell r="AD157"/>
          <cell r="AE157"/>
          <cell r="AF157"/>
          <cell r="AG157">
            <v>0</v>
          </cell>
          <cell r="AH157"/>
          <cell r="AI157">
            <v>45839</v>
          </cell>
          <cell r="AJ157">
            <v>46235</v>
          </cell>
          <cell r="AK157"/>
          <cell r="AL157">
            <v>3571685</v>
          </cell>
          <cell r="AM157"/>
          <cell r="AN157"/>
          <cell r="AO157"/>
          <cell r="AP157"/>
          <cell r="AQ157"/>
          <cell r="AR157"/>
          <cell r="AS157">
            <v>0</v>
          </cell>
          <cell r="AT157">
            <v>0</v>
          </cell>
          <cell r="AU157">
            <v>3571685</v>
          </cell>
          <cell r="AV157">
            <v>0</v>
          </cell>
          <cell r="AW157"/>
          <cell r="AX157"/>
          <cell r="AY157">
            <v>0</v>
          </cell>
          <cell r="AZ157"/>
          <cell r="BA157"/>
          <cell r="BB157"/>
          <cell r="BC157"/>
          <cell r="BD157"/>
          <cell r="BE157"/>
          <cell r="BF157">
            <v>0</v>
          </cell>
          <cell r="BG157">
            <v>0</v>
          </cell>
          <cell r="BH157"/>
          <cell r="BI157">
            <v>0</v>
          </cell>
          <cell r="BJ157"/>
          <cell r="BK157">
            <v>0</v>
          </cell>
          <cell r="BL157"/>
          <cell r="BM157"/>
          <cell r="BN157"/>
          <cell r="BO157"/>
          <cell r="BP157"/>
          <cell r="BQ157"/>
          <cell r="BR157"/>
          <cell r="BS157" t="str">
            <v/>
          </cell>
          <cell r="BT157"/>
          <cell r="BU157">
            <v>0</v>
          </cell>
          <cell r="BV157"/>
          <cell r="BW157">
            <v>0</v>
          </cell>
          <cell r="BX157">
            <v>0</v>
          </cell>
          <cell r="BY157"/>
          <cell r="BZ157"/>
          <cell r="CA157"/>
          <cell r="CB157">
            <v>0</v>
          </cell>
          <cell r="CC157">
            <v>44949</v>
          </cell>
          <cell r="CD157"/>
          <cell r="CE157"/>
          <cell r="CF157"/>
          <cell r="CG157"/>
          <cell r="CH157"/>
          <cell r="CI157"/>
          <cell r="CJ157"/>
          <cell r="CK157"/>
          <cell r="CL157"/>
          <cell r="CM157">
            <v>0</v>
          </cell>
          <cell r="CN157"/>
          <cell r="CO157"/>
          <cell r="CP157"/>
          <cell r="CQ157"/>
          <cell r="CR157"/>
          <cell r="CS157"/>
          <cell r="CT157"/>
          <cell r="CU157">
            <v>0</v>
          </cell>
          <cell r="CV157"/>
          <cell r="CW157"/>
          <cell r="CX157"/>
          <cell r="CY157"/>
          <cell r="CZ157"/>
          <cell r="DA157"/>
          <cell r="DB157"/>
          <cell r="DC157"/>
          <cell r="DD157"/>
          <cell r="DE157"/>
          <cell r="DF157">
            <v>0</v>
          </cell>
          <cell r="DG157"/>
          <cell r="DH157"/>
          <cell r="DI157"/>
          <cell r="DJ157"/>
          <cell r="DK157"/>
          <cell r="DL157"/>
          <cell r="DM157" t="str">
            <v>Benjamin Carlson</v>
          </cell>
          <cell r="DN157" t="str">
            <v>Montoya</v>
          </cell>
          <cell r="DO157" t="str">
            <v>Lafontaine</v>
          </cell>
          <cell r="DP157">
            <v>11</v>
          </cell>
          <cell r="DQ157">
            <v>4</v>
          </cell>
          <cell r="DR157"/>
        </row>
        <row r="158">
          <cell r="C158">
            <v>115</v>
          </cell>
          <cell r="D158">
            <v>58</v>
          </cell>
          <cell r="E158">
            <v>111</v>
          </cell>
          <cell r="F158">
            <v>58</v>
          </cell>
          <cell r="G158"/>
          <cell r="H158" t="str">
            <v/>
          </cell>
          <cell r="I158" t="str">
            <v/>
          </cell>
          <cell r="J158" t="str">
            <v/>
          </cell>
          <cell r="K158" t="str">
            <v/>
          </cell>
          <cell r="L158">
            <v>0</v>
          </cell>
          <cell r="M158" t="str">
            <v>Berrens</v>
          </cell>
          <cell r="N158" t="str">
            <v>Rehab collection and treatment</v>
          </cell>
          <cell r="O158">
            <v>280824</v>
          </cell>
          <cell r="P158" t="str">
            <v>280824-PS01</v>
          </cell>
          <cell r="Q158">
            <v>824</v>
          </cell>
          <cell r="R158"/>
          <cell r="S158"/>
          <cell r="T158">
            <v>0</v>
          </cell>
          <cell r="U158">
            <v>0</v>
          </cell>
          <cell r="V158">
            <v>0</v>
          </cell>
          <cell r="W158">
            <v>0</v>
          </cell>
          <cell r="X158">
            <v>45449</v>
          </cell>
          <cell r="Y158">
            <v>448000</v>
          </cell>
          <cell r="Z158"/>
          <cell r="AA158">
            <v>448000</v>
          </cell>
          <cell r="AB158" t="str">
            <v>Refer to RD</v>
          </cell>
          <cell r="AC158"/>
          <cell r="AD158"/>
          <cell r="AE158"/>
          <cell r="AF158"/>
          <cell r="AG158">
            <v>0</v>
          </cell>
          <cell r="AH158"/>
          <cell r="AI158">
            <v>45778</v>
          </cell>
          <cell r="AJ158">
            <v>46204</v>
          </cell>
          <cell r="AK158"/>
          <cell r="AL158">
            <v>448000</v>
          </cell>
          <cell r="AM158"/>
          <cell r="AN158"/>
          <cell r="AO158"/>
          <cell r="AP158"/>
          <cell r="AQ158"/>
          <cell r="AR158"/>
          <cell r="AS158">
            <v>0</v>
          </cell>
          <cell r="AT158">
            <v>0</v>
          </cell>
          <cell r="AU158">
            <v>448000</v>
          </cell>
          <cell r="AV158">
            <v>0</v>
          </cell>
          <cell r="AW158"/>
          <cell r="AX158"/>
          <cell r="AY158">
            <v>0</v>
          </cell>
          <cell r="AZ158"/>
          <cell r="BA158"/>
          <cell r="BB158"/>
          <cell r="BC158"/>
          <cell r="BD158"/>
          <cell r="BE158"/>
          <cell r="BF158">
            <v>0</v>
          </cell>
          <cell r="BG158">
            <v>0</v>
          </cell>
          <cell r="BH158"/>
          <cell r="BI158">
            <v>0</v>
          </cell>
          <cell r="BJ158"/>
          <cell r="BK158">
            <v>0</v>
          </cell>
          <cell r="BL158"/>
          <cell r="BM158"/>
          <cell r="BN158"/>
          <cell r="BO158"/>
          <cell r="BP158"/>
          <cell r="BQ158"/>
          <cell r="BR158"/>
          <cell r="BS158" t="str">
            <v/>
          </cell>
          <cell r="BT158"/>
          <cell r="BU158">
            <v>0</v>
          </cell>
          <cell r="BV158"/>
          <cell r="BW158">
            <v>0</v>
          </cell>
          <cell r="BX158">
            <v>0</v>
          </cell>
          <cell r="BY158"/>
          <cell r="BZ158"/>
          <cell r="CA158"/>
          <cell r="CB158">
            <v>0</v>
          </cell>
          <cell r="CC158"/>
          <cell r="CD158"/>
          <cell r="CE158"/>
          <cell r="CF158"/>
          <cell r="CG158"/>
          <cell r="CH158"/>
          <cell r="CI158"/>
          <cell r="CJ158"/>
          <cell r="CK158"/>
          <cell r="CL158"/>
          <cell r="CM158">
            <v>0</v>
          </cell>
          <cell r="CN158"/>
          <cell r="CO158"/>
          <cell r="CP158"/>
          <cell r="CQ158"/>
          <cell r="CR158"/>
          <cell r="CS158"/>
          <cell r="CT158"/>
          <cell r="CU158">
            <v>0</v>
          </cell>
          <cell r="CV158"/>
          <cell r="CW158"/>
          <cell r="CX158"/>
          <cell r="CY158"/>
          <cell r="CZ158"/>
          <cell r="DA158"/>
          <cell r="DB158"/>
          <cell r="DC158"/>
          <cell r="DD158"/>
          <cell r="DE158"/>
          <cell r="DF158">
            <v>0</v>
          </cell>
          <cell r="DG158"/>
          <cell r="DH158"/>
          <cell r="DI158"/>
          <cell r="DJ158"/>
          <cell r="DK158"/>
          <cell r="DL158"/>
          <cell r="DM158" t="str">
            <v>Abram Peterson</v>
          </cell>
          <cell r="DN158" t="str">
            <v>Berrens</v>
          </cell>
          <cell r="DO158" t="str">
            <v>Lafontaine</v>
          </cell>
          <cell r="DP158">
            <v>8</v>
          </cell>
          <cell r="DQ158">
            <v>5</v>
          </cell>
          <cell r="DR158"/>
        </row>
        <row r="159">
          <cell r="C159">
            <v>111</v>
          </cell>
          <cell r="D159">
            <v>58</v>
          </cell>
          <cell r="E159"/>
          <cell r="F159"/>
          <cell r="G159"/>
          <cell r="H159" t="str">
            <v/>
          </cell>
          <cell r="I159" t="str">
            <v/>
          </cell>
          <cell r="J159"/>
          <cell r="K159"/>
          <cell r="L159">
            <v>0</v>
          </cell>
          <cell r="M159" t="str">
            <v>Brooksbank</v>
          </cell>
          <cell r="N159" t="str">
            <v>Rehab collection, ph 3</v>
          </cell>
          <cell r="O159">
            <v>280618</v>
          </cell>
          <cell r="P159" t="str">
            <v>280618-PS03</v>
          </cell>
          <cell r="Q159">
            <v>739</v>
          </cell>
          <cell r="R159"/>
          <cell r="S159"/>
          <cell r="T159">
            <v>44368</v>
          </cell>
          <cell r="U159">
            <v>44376</v>
          </cell>
          <cell r="V159"/>
          <cell r="W159"/>
          <cell r="X159"/>
          <cell r="Y159"/>
          <cell r="Z159"/>
          <cell r="AA159"/>
          <cell r="AB159"/>
          <cell r="AC159"/>
          <cell r="AD159"/>
          <cell r="AE159"/>
          <cell r="AF159"/>
          <cell r="AG159"/>
          <cell r="AH159"/>
          <cell r="AI159"/>
          <cell r="AJ159"/>
          <cell r="AK159" t="str">
            <v>pending 2026 MNDOT project</v>
          </cell>
          <cell r="AL159">
            <v>10898816</v>
          </cell>
          <cell r="AM159"/>
          <cell r="AN159"/>
          <cell r="AO159"/>
          <cell r="AP159"/>
          <cell r="AQ159"/>
          <cell r="AR159"/>
          <cell r="AS159">
            <v>0</v>
          </cell>
          <cell r="AT159">
            <v>0</v>
          </cell>
          <cell r="AU159">
            <v>10898816</v>
          </cell>
          <cell r="AV159">
            <v>0</v>
          </cell>
          <cell r="AW159"/>
          <cell r="AX159"/>
          <cell r="AY159">
            <v>0</v>
          </cell>
          <cell r="AZ159"/>
          <cell r="BA159"/>
          <cell r="BB159"/>
          <cell r="BC159"/>
          <cell r="BD159"/>
          <cell r="BE159"/>
          <cell r="BF159" t="str">
            <v>FY21 survey</v>
          </cell>
          <cell r="BG159">
            <v>0</v>
          </cell>
          <cell r="BH159"/>
          <cell r="BI159">
            <v>1846912</v>
          </cell>
          <cell r="BJ159"/>
          <cell r="BK159">
            <v>0</v>
          </cell>
          <cell r="BL159"/>
          <cell r="BM159"/>
          <cell r="BN159"/>
          <cell r="BO159"/>
          <cell r="BP159"/>
          <cell r="BQ159"/>
          <cell r="BR159"/>
          <cell r="BS159"/>
          <cell r="BT159"/>
          <cell r="BU159">
            <v>0</v>
          </cell>
          <cell r="BV159"/>
          <cell r="BW159">
            <v>0</v>
          </cell>
          <cell r="BX159">
            <v>0</v>
          </cell>
          <cell r="BY159"/>
          <cell r="BZ159"/>
          <cell r="CA159"/>
          <cell r="CB159">
            <v>0</v>
          </cell>
          <cell r="CC159"/>
          <cell r="CD159"/>
          <cell r="CE159"/>
          <cell r="CF159"/>
          <cell r="CG159"/>
          <cell r="CH159"/>
          <cell r="CI159"/>
          <cell r="CJ159"/>
          <cell r="CK159"/>
          <cell r="CL159"/>
          <cell r="CM159"/>
          <cell r="CN159"/>
          <cell r="CO159"/>
          <cell r="CP159"/>
          <cell r="CQ159"/>
          <cell r="CR159"/>
          <cell r="CS159"/>
          <cell r="CT159"/>
          <cell r="CU159"/>
          <cell r="CV159"/>
          <cell r="CW159"/>
          <cell r="CX159"/>
          <cell r="CY159"/>
          <cell r="CZ159"/>
          <cell r="DA159"/>
          <cell r="DB159"/>
          <cell r="DC159"/>
          <cell r="DD159"/>
          <cell r="DE159"/>
          <cell r="DF159">
            <v>0</v>
          </cell>
          <cell r="DG159"/>
          <cell r="DH159"/>
          <cell r="DI159"/>
          <cell r="DJ159"/>
          <cell r="DK159"/>
          <cell r="DL159"/>
          <cell r="DM159"/>
          <cell r="DN159" t="str">
            <v>Brooksbank</v>
          </cell>
          <cell r="DO159"/>
          <cell r="DP159">
            <v>10</v>
          </cell>
          <cell r="DQ159"/>
          <cell r="DR159"/>
        </row>
        <row r="160">
          <cell r="C160">
            <v>160</v>
          </cell>
          <cell r="D160">
            <v>53</v>
          </cell>
          <cell r="E160"/>
          <cell r="F160"/>
          <cell r="G160"/>
          <cell r="H160" t="str">
            <v/>
          </cell>
          <cell r="I160" t="str">
            <v>Yes</v>
          </cell>
          <cell r="J160"/>
          <cell r="K160"/>
          <cell r="L160">
            <v>0</v>
          </cell>
          <cell r="M160" t="str">
            <v>Brooksbank</v>
          </cell>
          <cell r="N160" t="str">
            <v>Rehab collection and SCADA</v>
          </cell>
          <cell r="O160">
            <v>280988</v>
          </cell>
          <cell r="P160" t="str">
            <v>280988-PS01</v>
          </cell>
          <cell r="Q160">
            <v>4178</v>
          </cell>
          <cell r="R160"/>
          <cell r="S160"/>
          <cell r="T160"/>
          <cell r="U160">
            <v>45520</v>
          </cell>
          <cell r="V160"/>
          <cell r="W160"/>
          <cell r="X160">
            <v>45450</v>
          </cell>
          <cell r="Y160">
            <v>3033892</v>
          </cell>
          <cell r="Z160"/>
          <cell r="AA160">
            <v>3033892</v>
          </cell>
          <cell r="AB160" t="str">
            <v>Part B</v>
          </cell>
          <cell r="AC160"/>
          <cell r="AD160"/>
          <cell r="AE160"/>
          <cell r="AF160"/>
          <cell r="AG160"/>
          <cell r="AH160"/>
          <cell r="AI160">
            <v>45778</v>
          </cell>
          <cell r="AJ160">
            <v>46357</v>
          </cell>
          <cell r="AK160"/>
          <cell r="AL160">
            <v>3033892</v>
          </cell>
          <cell r="AM160"/>
          <cell r="AN160"/>
          <cell r="AO160"/>
          <cell r="AP160"/>
          <cell r="AQ160"/>
          <cell r="AR160"/>
          <cell r="AS160">
            <v>0</v>
          </cell>
          <cell r="AT160">
            <v>0</v>
          </cell>
          <cell r="AU160">
            <v>3033892</v>
          </cell>
          <cell r="AV160">
            <v>3033892</v>
          </cell>
          <cell r="AW160"/>
          <cell r="AX160"/>
          <cell r="AY160">
            <v>3033892</v>
          </cell>
          <cell r="AZ160"/>
          <cell r="BA160"/>
          <cell r="BB160"/>
          <cell r="BC160"/>
          <cell r="BD160"/>
          <cell r="BE160"/>
          <cell r="BF160">
            <v>0</v>
          </cell>
          <cell r="BG160">
            <v>0</v>
          </cell>
          <cell r="BH160"/>
          <cell r="BI160">
            <v>0</v>
          </cell>
          <cell r="BJ160"/>
          <cell r="BK160">
            <v>0</v>
          </cell>
          <cell r="BL160"/>
          <cell r="BM160"/>
          <cell r="BN160"/>
          <cell r="BO160"/>
          <cell r="BP160"/>
          <cell r="BQ160"/>
          <cell r="BR160"/>
          <cell r="BS160"/>
          <cell r="BT160"/>
          <cell r="BU160">
            <v>0</v>
          </cell>
          <cell r="BV160"/>
          <cell r="BW160">
            <v>0</v>
          </cell>
          <cell r="BX160">
            <v>0</v>
          </cell>
          <cell r="BY160"/>
          <cell r="BZ160"/>
          <cell r="CA160"/>
          <cell r="CB160">
            <v>0</v>
          </cell>
          <cell r="CC160"/>
          <cell r="CD160"/>
          <cell r="CE160"/>
          <cell r="CF160"/>
          <cell r="CG160"/>
          <cell r="CH160"/>
          <cell r="CI160"/>
          <cell r="CJ160"/>
          <cell r="CK160"/>
          <cell r="CL160"/>
          <cell r="CM160">
            <v>0</v>
          </cell>
          <cell r="CN160"/>
          <cell r="CO160"/>
          <cell r="CP160"/>
          <cell r="CQ160"/>
          <cell r="CR160"/>
          <cell r="CS160"/>
          <cell r="CT160"/>
          <cell r="CU160">
            <v>0</v>
          </cell>
          <cell r="CV160"/>
          <cell r="CW160"/>
          <cell r="CX160"/>
          <cell r="CY160"/>
          <cell r="CZ160"/>
          <cell r="DA160"/>
          <cell r="DB160"/>
          <cell r="DC160"/>
          <cell r="DD160"/>
          <cell r="DE160"/>
          <cell r="DF160">
            <v>0</v>
          </cell>
          <cell r="DG160"/>
          <cell r="DH160"/>
          <cell r="DI160"/>
          <cell r="DJ160"/>
          <cell r="DK160"/>
          <cell r="DL160"/>
          <cell r="DM160"/>
          <cell r="DN160" t="str">
            <v>Brooksbank</v>
          </cell>
          <cell r="DO160"/>
          <cell r="DP160">
            <v>9</v>
          </cell>
          <cell r="DQ160"/>
          <cell r="DR160"/>
        </row>
        <row r="161">
          <cell r="C161">
            <v>82</v>
          </cell>
          <cell r="D161">
            <v>63</v>
          </cell>
          <cell r="E161">
            <v>84</v>
          </cell>
          <cell r="F161">
            <v>63</v>
          </cell>
          <cell r="G161">
            <v>2024</v>
          </cell>
          <cell r="H161" t="str">
            <v>Yes</v>
          </cell>
          <cell r="I161" t="str">
            <v/>
          </cell>
          <cell r="J161" t="str">
            <v/>
          </cell>
          <cell r="K161" t="str">
            <v>Yes</v>
          </cell>
          <cell r="L161">
            <v>0</v>
          </cell>
          <cell r="M161" t="str">
            <v>Brooksbank</v>
          </cell>
          <cell r="N161" t="str">
            <v>Rehab collection and treatment</v>
          </cell>
          <cell r="O161">
            <v>280856</v>
          </cell>
          <cell r="P161" t="str">
            <v>280856-PS01</v>
          </cell>
          <cell r="Q161">
            <v>1533</v>
          </cell>
          <cell r="R161"/>
          <cell r="S161" t="str">
            <v>Exempt</v>
          </cell>
          <cell r="T161">
            <v>44624</v>
          </cell>
          <cell r="U161">
            <v>44764</v>
          </cell>
          <cell r="V161">
            <v>45016</v>
          </cell>
          <cell r="W161">
            <v>0</v>
          </cell>
          <cell r="X161" t="str">
            <v>certified</v>
          </cell>
          <cell r="Y161">
            <v>12156797</v>
          </cell>
          <cell r="Z161"/>
          <cell r="AA161">
            <v>7156797</v>
          </cell>
          <cell r="AB161" t="str">
            <v>24 carryover</v>
          </cell>
          <cell r="AC161"/>
          <cell r="AD161">
            <v>45079</v>
          </cell>
          <cell r="AE161">
            <v>8500000</v>
          </cell>
          <cell r="AF161"/>
          <cell r="AG161">
            <v>3500000</v>
          </cell>
          <cell r="AH161" t="str">
            <v>Part B</v>
          </cell>
          <cell r="AI161">
            <v>45566</v>
          </cell>
          <cell r="AJ161">
            <v>46022</v>
          </cell>
          <cell r="AK161"/>
          <cell r="AL161">
            <v>12156797</v>
          </cell>
          <cell r="AM161">
            <v>45075</v>
          </cell>
          <cell r="AN161">
            <v>45469</v>
          </cell>
          <cell r="AO161">
            <v>1</v>
          </cell>
          <cell r="AP161">
            <v>14648278</v>
          </cell>
          <cell r="AQ161">
            <v>2024</v>
          </cell>
          <cell r="AR161"/>
          <cell r="AS161">
            <v>0</v>
          </cell>
          <cell r="AT161">
            <v>0</v>
          </cell>
          <cell r="AU161">
            <v>12156797</v>
          </cell>
          <cell r="AV161">
            <v>12156797</v>
          </cell>
          <cell r="AW161">
            <v>5000000</v>
          </cell>
          <cell r="AX161"/>
          <cell r="AY161">
            <v>7156797</v>
          </cell>
          <cell r="AZ161"/>
          <cell r="BA161"/>
          <cell r="BB161"/>
          <cell r="BC161"/>
          <cell r="BD161"/>
          <cell r="BE161">
            <v>45469</v>
          </cell>
          <cell r="BF161">
            <v>0</v>
          </cell>
          <cell r="BG161">
            <v>5000000</v>
          </cell>
          <cell r="BH161"/>
          <cell r="BI161">
            <v>5000000</v>
          </cell>
          <cell r="BJ161"/>
          <cell r="BK161">
            <v>0</v>
          </cell>
          <cell r="BL161"/>
          <cell r="BM161"/>
          <cell r="BN161"/>
          <cell r="BO161"/>
          <cell r="BP161"/>
          <cell r="BQ161"/>
          <cell r="BR161"/>
          <cell r="BS161" t="str">
            <v/>
          </cell>
          <cell r="BT161"/>
          <cell r="BU161">
            <v>0</v>
          </cell>
          <cell r="BV161"/>
          <cell r="BW161">
            <v>0</v>
          </cell>
          <cell r="BX161">
            <v>0</v>
          </cell>
          <cell r="BY161"/>
          <cell r="BZ161"/>
          <cell r="CA161"/>
          <cell r="CB161">
            <v>0</v>
          </cell>
          <cell r="CC161"/>
          <cell r="CD161"/>
          <cell r="CE161"/>
          <cell r="CF161"/>
          <cell r="CG161"/>
          <cell r="CH161"/>
          <cell r="CI161"/>
          <cell r="CJ161"/>
          <cell r="CK161"/>
          <cell r="CL161"/>
          <cell r="CM161">
            <v>0</v>
          </cell>
          <cell r="CN161"/>
          <cell r="CO161"/>
          <cell r="CP161"/>
          <cell r="CQ161"/>
          <cell r="CR161"/>
          <cell r="CS161"/>
          <cell r="CT161"/>
          <cell r="CU161">
            <v>0</v>
          </cell>
          <cell r="CV161"/>
          <cell r="CW161"/>
          <cell r="CX161"/>
          <cell r="CY161"/>
          <cell r="CZ161"/>
          <cell r="DA161"/>
          <cell r="DB161"/>
          <cell r="DC161"/>
          <cell r="DD161"/>
          <cell r="DE161"/>
          <cell r="DF161">
            <v>0</v>
          </cell>
          <cell r="DG161"/>
          <cell r="DH161"/>
          <cell r="DI161"/>
          <cell r="DJ161"/>
          <cell r="DK161"/>
          <cell r="DL161"/>
          <cell r="DM161" t="str">
            <v>Corey Hower</v>
          </cell>
          <cell r="DN161" t="str">
            <v>Brooksbank</v>
          </cell>
          <cell r="DO161" t="str">
            <v>Gallentine</v>
          </cell>
          <cell r="DP161">
            <v>10</v>
          </cell>
          <cell r="DQ161">
            <v>7</v>
          </cell>
          <cell r="DR161"/>
        </row>
        <row r="162">
          <cell r="C162">
            <v>121</v>
          </cell>
          <cell r="D162">
            <v>58</v>
          </cell>
          <cell r="E162">
            <v>117</v>
          </cell>
          <cell r="F162">
            <v>58</v>
          </cell>
          <cell r="G162"/>
          <cell r="H162" t="str">
            <v/>
          </cell>
          <cell r="I162" t="str">
            <v/>
          </cell>
          <cell r="J162" t="str">
            <v/>
          </cell>
          <cell r="K162" t="str">
            <v/>
          </cell>
          <cell r="L162">
            <v>0</v>
          </cell>
          <cell r="M162" t="str">
            <v>Brooksbank</v>
          </cell>
          <cell r="N162" t="str">
            <v>Adv trmt – chloride, add RO to WTP</v>
          </cell>
          <cell r="O162">
            <v>280882</v>
          </cell>
          <cell r="P162" t="str">
            <v>280882-PS01</v>
          </cell>
          <cell r="Q162">
            <v>1533</v>
          </cell>
          <cell r="R162"/>
          <cell r="S162"/>
          <cell r="T162">
            <v>44624</v>
          </cell>
          <cell r="U162">
            <v>0</v>
          </cell>
          <cell r="V162">
            <v>0</v>
          </cell>
          <cell r="W162">
            <v>0</v>
          </cell>
          <cell r="X162"/>
          <cell r="Y162"/>
          <cell r="Z162"/>
          <cell r="AA162">
            <v>0</v>
          </cell>
          <cell r="AB162"/>
          <cell r="AC162"/>
          <cell r="AD162"/>
          <cell r="AE162"/>
          <cell r="AF162"/>
          <cell r="AG162">
            <v>0</v>
          </cell>
          <cell r="AH162"/>
          <cell r="AI162">
            <v>45901</v>
          </cell>
          <cell r="AJ162">
            <v>46568</v>
          </cell>
          <cell r="AK162" t="str">
            <v>may receive variance - withdraw?</v>
          </cell>
          <cell r="AL162">
            <v>7375000</v>
          </cell>
          <cell r="AM162"/>
          <cell r="AN162"/>
          <cell r="AO162"/>
          <cell r="AP162"/>
          <cell r="AQ162"/>
          <cell r="AR162"/>
          <cell r="AS162">
            <v>0</v>
          </cell>
          <cell r="AT162">
            <v>0</v>
          </cell>
          <cell r="AU162">
            <v>7375000</v>
          </cell>
          <cell r="AV162">
            <v>0</v>
          </cell>
          <cell r="AW162"/>
          <cell r="AX162"/>
          <cell r="AY162">
            <v>0</v>
          </cell>
          <cell r="AZ162"/>
          <cell r="BA162"/>
          <cell r="BB162"/>
          <cell r="BC162"/>
          <cell r="BD162"/>
          <cell r="BE162"/>
          <cell r="BF162"/>
          <cell r="BG162"/>
          <cell r="BH162"/>
          <cell r="BI162"/>
          <cell r="BJ162"/>
          <cell r="BK162">
            <v>0</v>
          </cell>
          <cell r="BL162">
            <v>45138</v>
          </cell>
          <cell r="BM162">
            <v>7375000</v>
          </cell>
          <cell r="BN162">
            <v>1</v>
          </cell>
          <cell r="BO162" t="str">
            <v>withdrawn</v>
          </cell>
          <cell r="BP162"/>
          <cell r="BQ162"/>
          <cell r="BR162"/>
          <cell r="BS162" t="str">
            <v/>
          </cell>
          <cell r="BT162"/>
          <cell r="BU162">
            <v>7375000</v>
          </cell>
          <cell r="BV162"/>
          <cell r="BW162">
            <v>7375000</v>
          </cell>
          <cell r="BX162">
            <v>5900000</v>
          </cell>
          <cell r="BY162"/>
          <cell r="BZ162"/>
          <cell r="CA162"/>
          <cell r="CB162">
            <v>0</v>
          </cell>
          <cell r="CC162"/>
          <cell r="CD162"/>
          <cell r="CE162"/>
          <cell r="CF162"/>
          <cell r="CG162"/>
          <cell r="CH162"/>
          <cell r="CI162"/>
          <cell r="CJ162"/>
          <cell r="CK162"/>
          <cell r="CL162"/>
          <cell r="CM162">
            <v>0</v>
          </cell>
          <cell r="CN162"/>
          <cell r="CO162"/>
          <cell r="CP162"/>
          <cell r="CQ162"/>
          <cell r="CR162"/>
          <cell r="CS162"/>
          <cell r="CT162"/>
          <cell r="CU162">
            <v>0</v>
          </cell>
          <cell r="CV162"/>
          <cell r="CW162"/>
          <cell r="CX162"/>
          <cell r="CY162"/>
          <cell r="CZ162"/>
          <cell r="DA162"/>
          <cell r="DB162"/>
          <cell r="DC162"/>
          <cell r="DD162"/>
          <cell r="DE162"/>
          <cell r="DF162">
            <v>0</v>
          </cell>
          <cell r="DG162"/>
          <cell r="DH162"/>
          <cell r="DI162"/>
          <cell r="DJ162"/>
          <cell r="DK162"/>
          <cell r="DL162"/>
          <cell r="DM162" t="str">
            <v>Corey Hower</v>
          </cell>
          <cell r="DN162" t="str">
            <v>Brooksbank</v>
          </cell>
          <cell r="DO162" t="str">
            <v>Gallentine</v>
          </cell>
          <cell r="DP162">
            <v>10</v>
          </cell>
          <cell r="DQ162">
            <v>7</v>
          </cell>
          <cell r="DR162"/>
        </row>
        <row r="163">
          <cell r="C163">
            <v>69</v>
          </cell>
          <cell r="D163">
            <v>66</v>
          </cell>
          <cell r="E163">
            <v>65</v>
          </cell>
          <cell r="F163">
            <v>66</v>
          </cell>
          <cell r="G163"/>
          <cell r="H163" t="str">
            <v/>
          </cell>
          <cell r="I163" t="str">
            <v/>
          </cell>
          <cell r="J163" t="str">
            <v/>
          </cell>
          <cell r="K163" t="str">
            <v/>
          </cell>
          <cell r="L163">
            <v>0</v>
          </cell>
          <cell r="M163" t="str">
            <v>Brooksbank</v>
          </cell>
          <cell r="N163" t="str">
            <v>Rehab collection</v>
          </cell>
          <cell r="O163">
            <v>280830</v>
          </cell>
          <cell r="P163" t="str">
            <v>280830-PS01</v>
          </cell>
          <cell r="Q163">
            <v>204</v>
          </cell>
          <cell r="R163"/>
          <cell r="S163"/>
          <cell r="T163">
            <v>44641</v>
          </cell>
          <cell r="U163">
            <v>44690</v>
          </cell>
          <cell r="V163">
            <v>0</v>
          </cell>
          <cell r="W163">
            <v>0</v>
          </cell>
          <cell r="X163"/>
          <cell r="Y163"/>
          <cell r="Z163"/>
          <cell r="AA163">
            <v>0</v>
          </cell>
          <cell r="AB163"/>
          <cell r="AC163"/>
          <cell r="AD163">
            <v>45077</v>
          </cell>
          <cell r="AE163">
            <v>3900000</v>
          </cell>
          <cell r="AF163"/>
          <cell r="AG163">
            <v>3900000</v>
          </cell>
          <cell r="AH163" t="str">
            <v>Refer to RD</v>
          </cell>
          <cell r="AI163">
            <v>45413</v>
          </cell>
          <cell r="AJ163">
            <v>45870</v>
          </cell>
          <cell r="AK163"/>
          <cell r="AL163">
            <v>3900000</v>
          </cell>
          <cell r="AM163"/>
          <cell r="AN163"/>
          <cell r="AO163"/>
          <cell r="AP163"/>
          <cell r="AQ163"/>
          <cell r="AR163"/>
          <cell r="AS163">
            <v>0</v>
          </cell>
          <cell r="AT163">
            <v>0</v>
          </cell>
          <cell r="AU163">
            <v>3900000</v>
          </cell>
          <cell r="AV163">
            <v>0</v>
          </cell>
          <cell r="AW163"/>
          <cell r="AX163"/>
          <cell r="AY163">
            <v>0</v>
          </cell>
          <cell r="AZ163"/>
          <cell r="BA163"/>
          <cell r="BB163"/>
          <cell r="BC163"/>
          <cell r="BD163"/>
          <cell r="BE163"/>
          <cell r="BF163" t="str">
            <v>FY23 Survey</v>
          </cell>
          <cell r="BG163">
            <v>0</v>
          </cell>
          <cell r="BH163"/>
          <cell r="BI163">
            <v>1939705.778942591</v>
          </cell>
          <cell r="BJ163"/>
          <cell r="BK163">
            <v>0</v>
          </cell>
          <cell r="BL163"/>
          <cell r="BM163"/>
          <cell r="BN163"/>
          <cell r="BO163"/>
          <cell r="BP163"/>
          <cell r="BQ163"/>
          <cell r="BR163"/>
          <cell r="BS163" t="str">
            <v/>
          </cell>
          <cell r="BT163"/>
          <cell r="BU163">
            <v>0</v>
          </cell>
          <cell r="BV163"/>
          <cell r="BW163">
            <v>0</v>
          </cell>
          <cell r="BX163">
            <v>0</v>
          </cell>
          <cell r="BY163"/>
          <cell r="BZ163"/>
          <cell r="CA163"/>
          <cell r="CB163">
            <v>0</v>
          </cell>
          <cell r="CC163"/>
          <cell r="CD163"/>
          <cell r="CE163"/>
          <cell r="CF163"/>
          <cell r="CG163"/>
          <cell r="CH163"/>
          <cell r="CI163"/>
          <cell r="CJ163"/>
          <cell r="CK163"/>
          <cell r="CL163"/>
          <cell r="CM163">
            <v>0</v>
          </cell>
          <cell r="CN163"/>
          <cell r="CO163"/>
          <cell r="CP163"/>
          <cell r="CQ163"/>
          <cell r="CR163"/>
          <cell r="CS163"/>
          <cell r="CT163"/>
          <cell r="CU163">
            <v>0</v>
          </cell>
          <cell r="CV163"/>
          <cell r="CW163"/>
          <cell r="CX163"/>
          <cell r="CY163"/>
          <cell r="CZ163"/>
          <cell r="DA163"/>
          <cell r="DB163"/>
          <cell r="DC163"/>
          <cell r="DD163"/>
          <cell r="DE163"/>
          <cell r="DF163">
            <v>0</v>
          </cell>
          <cell r="DG163"/>
          <cell r="DH163"/>
          <cell r="DI163"/>
          <cell r="DJ163"/>
          <cell r="DK163"/>
          <cell r="DL163"/>
          <cell r="DM163" t="str">
            <v>Abram Peterson</v>
          </cell>
          <cell r="DN163" t="str">
            <v>Brooksbank</v>
          </cell>
          <cell r="DO163" t="str">
            <v>Lafontaine</v>
          </cell>
          <cell r="DP163">
            <v>9</v>
          </cell>
          <cell r="DQ163">
            <v>6</v>
          </cell>
          <cell r="DR163"/>
        </row>
        <row r="164">
          <cell r="C164">
            <v>199</v>
          </cell>
          <cell r="D164">
            <v>48</v>
          </cell>
          <cell r="E164">
            <v>188</v>
          </cell>
          <cell r="F164">
            <v>48</v>
          </cell>
          <cell r="G164"/>
          <cell r="H164" t="str">
            <v/>
          </cell>
          <cell r="I164" t="str">
            <v/>
          </cell>
          <cell r="J164" t="str">
            <v/>
          </cell>
          <cell r="K164" t="str">
            <v/>
          </cell>
          <cell r="L164">
            <v>0</v>
          </cell>
          <cell r="M164" t="str">
            <v>Barrett</v>
          </cell>
          <cell r="N164" t="str">
            <v>Rehab treatment, expand bio capacity</v>
          </cell>
          <cell r="O164">
            <v>280842</v>
          </cell>
          <cell r="P164" t="str">
            <v>280842-PS01</v>
          </cell>
          <cell r="Q164">
            <v>6624</v>
          </cell>
          <cell r="R164"/>
          <cell r="S164"/>
          <cell r="T164">
            <v>44624</v>
          </cell>
          <cell r="U164">
            <v>0</v>
          </cell>
          <cell r="V164">
            <v>0</v>
          </cell>
          <cell r="W164">
            <v>0</v>
          </cell>
          <cell r="X164">
            <v>45457</v>
          </cell>
          <cell r="Y164">
            <v>65000000</v>
          </cell>
          <cell r="Z164"/>
          <cell r="AA164">
            <v>53000000</v>
          </cell>
          <cell r="AB164" t="str">
            <v>FP not approved</v>
          </cell>
          <cell r="AC164"/>
          <cell r="AD164">
            <v>45079</v>
          </cell>
          <cell r="AE164">
            <v>55000000</v>
          </cell>
          <cell r="AF164"/>
          <cell r="AG164">
            <v>18333333.333333332</v>
          </cell>
          <cell r="AH164" t="str">
            <v>FP not approved</v>
          </cell>
          <cell r="AI164">
            <v>45809</v>
          </cell>
          <cell r="AJ164">
            <v>46966</v>
          </cell>
          <cell r="AK164" t="str">
            <v>prelim F.P. approved</v>
          </cell>
          <cell r="AL164">
            <v>65000000</v>
          </cell>
          <cell r="AM164"/>
          <cell r="AN164"/>
          <cell r="AO164"/>
          <cell r="AP164"/>
          <cell r="AQ164"/>
          <cell r="AR164"/>
          <cell r="AS164">
            <v>0</v>
          </cell>
          <cell r="AT164">
            <v>0</v>
          </cell>
          <cell r="AU164">
            <v>65000000</v>
          </cell>
          <cell r="AV164">
            <v>0</v>
          </cell>
          <cell r="AW164"/>
          <cell r="AX164"/>
          <cell r="AY164">
            <v>0</v>
          </cell>
          <cell r="AZ164"/>
          <cell r="BA164"/>
          <cell r="BB164"/>
          <cell r="BC164"/>
          <cell r="BD164"/>
          <cell r="BE164"/>
          <cell r="BF164">
            <v>0</v>
          </cell>
          <cell r="BG164">
            <v>0</v>
          </cell>
          <cell r="BH164"/>
          <cell r="BI164"/>
          <cell r="BJ164"/>
          <cell r="BK164">
            <v>0</v>
          </cell>
          <cell r="BL164">
            <v>45503</v>
          </cell>
          <cell r="BM164">
            <v>10863260</v>
          </cell>
          <cell r="BN164">
            <v>0.14299999999999999</v>
          </cell>
          <cell r="BO164" t="str">
            <v>FY25 new</v>
          </cell>
          <cell r="BP164"/>
          <cell r="BQ164"/>
          <cell r="BR164"/>
          <cell r="BS164" t="str">
            <v/>
          </cell>
          <cell r="BT164"/>
          <cell r="BU164">
            <v>65000000</v>
          </cell>
          <cell r="BV164"/>
          <cell r="BW164">
            <v>9295000</v>
          </cell>
          <cell r="BX164">
            <v>7000000</v>
          </cell>
          <cell r="BY164"/>
          <cell r="BZ164"/>
          <cell r="CA164"/>
          <cell r="CB164">
            <v>436000</v>
          </cell>
          <cell r="CC164"/>
          <cell r="CD164"/>
          <cell r="CE164"/>
          <cell r="CF164"/>
          <cell r="CG164"/>
          <cell r="CH164"/>
          <cell r="CI164"/>
          <cell r="CJ164"/>
          <cell r="CK164"/>
          <cell r="CL164"/>
          <cell r="CM164">
            <v>0</v>
          </cell>
          <cell r="CN164"/>
          <cell r="CO164"/>
          <cell r="CP164"/>
          <cell r="CQ164"/>
          <cell r="CR164"/>
          <cell r="CS164"/>
          <cell r="CT164"/>
          <cell r="CU164">
            <v>0</v>
          </cell>
          <cell r="CV164"/>
          <cell r="CW164"/>
          <cell r="CX164"/>
          <cell r="CY164"/>
          <cell r="CZ164"/>
          <cell r="DA164"/>
          <cell r="DB164"/>
          <cell r="DC164"/>
          <cell r="DD164"/>
          <cell r="DE164"/>
          <cell r="DF164">
            <v>0</v>
          </cell>
          <cell r="DG164"/>
          <cell r="DH164"/>
          <cell r="DI164">
            <v>5000000</v>
          </cell>
          <cell r="DJ164" t="str">
            <v>23 SPAP</v>
          </cell>
          <cell r="DK164"/>
          <cell r="DL164" t="str">
            <v>23 SPAP</v>
          </cell>
          <cell r="DM164" t="str">
            <v>Abram Peterson</v>
          </cell>
          <cell r="DN164" t="str">
            <v>Barrett</v>
          </cell>
          <cell r="DO164" t="str">
            <v>Lafontaine</v>
          </cell>
          <cell r="DP164" t="str">
            <v>6E</v>
          </cell>
          <cell r="DQ164">
            <v>2</v>
          </cell>
          <cell r="DR164"/>
        </row>
        <row r="165">
          <cell r="C165">
            <v>61</v>
          </cell>
          <cell r="D165">
            <v>66</v>
          </cell>
          <cell r="E165">
            <v>60</v>
          </cell>
          <cell r="F165">
            <v>66</v>
          </cell>
          <cell r="G165"/>
          <cell r="H165" t="str">
            <v/>
          </cell>
          <cell r="I165" t="str">
            <v>Yes</v>
          </cell>
          <cell r="J165"/>
          <cell r="K165"/>
          <cell r="L165">
            <v>0</v>
          </cell>
          <cell r="M165" t="str">
            <v>Schultz</v>
          </cell>
          <cell r="N165" t="str">
            <v>Rehab trmt, ph 2</v>
          </cell>
          <cell r="O165">
            <v>280533</v>
          </cell>
          <cell r="P165" t="str">
            <v>280533-PS02</v>
          </cell>
          <cell r="Q165">
            <v>8232</v>
          </cell>
          <cell r="R165"/>
          <cell r="S165"/>
          <cell r="T165">
            <v>42797</v>
          </cell>
          <cell r="U165">
            <v>42979</v>
          </cell>
          <cell r="V165">
            <v>43518</v>
          </cell>
          <cell r="W165">
            <v>43553</v>
          </cell>
          <cell r="X165">
            <v>45449</v>
          </cell>
          <cell r="Y165">
            <v>4500000</v>
          </cell>
          <cell r="Z165"/>
          <cell r="AA165">
            <v>4500000</v>
          </cell>
          <cell r="AB165" t="str">
            <v>Part B</v>
          </cell>
          <cell r="AC165"/>
          <cell r="AD165">
            <v>45077</v>
          </cell>
          <cell r="AE165">
            <v>3500000</v>
          </cell>
          <cell r="AF165"/>
          <cell r="AG165">
            <v>3500000</v>
          </cell>
          <cell r="AH165" t="str">
            <v>Part B</v>
          </cell>
          <cell r="AI165">
            <v>45839</v>
          </cell>
          <cell r="AJ165">
            <v>45901</v>
          </cell>
          <cell r="AK165" t="str">
            <v>loan for ph2 site cond no longer needed</v>
          </cell>
          <cell r="AL165">
            <v>4500000</v>
          </cell>
          <cell r="AM165"/>
          <cell r="AN165"/>
          <cell r="AO165"/>
          <cell r="AP165"/>
          <cell r="AQ165"/>
          <cell r="AR165"/>
          <cell r="AS165">
            <v>0</v>
          </cell>
          <cell r="AT165">
            <v>0</v>
          </cell>
          <cell r="AU165">
            <v>4500000</v>
          </cell>
          <cell r="AV165">
            <v>4500000</v>
          </cell>
          <cell r="AW165"/>
          <cell r="AX165"/>
          <cell r="AY165">
            <v>4500000</v>
          </cell>
          <cell r="AZ165"/>
          <cell r="BA165"/>
          <cell r="BB165"/>
          <cell r="BC165"/>
          <cell r="BD165"/>
          <cell r="BE165"/>
          <cell r="BF165" t="str">
            <v>2018 survey</v>
          </cell>
          <cell r="BG165">
            <v>0</v>
          </cell>
          <cell r="BH165"/>
          <cell r="BI165">
            <v>0</v>
          </cell>
          <cell r="BJ165"/>
          <cell r="BK165">
            <v>0</v>
          </cell>
          <cell r="BL165"/>
          <cell r="BM165"/>
          <cell r="BN165"/>
          <cell r="BO165"/>
          <cell r="BP165"/>
          <cell r="BQ165"/>
          <cell r="BR165"/>
          <cell r="BS165" t="str">
            <v/>
          </cell>
          <cell r="BT165"/>
          <cell r="BU165">
            <v>0</v>
          </cell>
          <cell r="BV165"/>
          <cell r="BW165">
            <v>0</v>
          </cell>
          <cell r="BX165">
            <v>0</v>
          </cell>
          <cell r="BY165"/>
          <cell r="BZ165"/>
          <cell r="CA165"/>
          <cell r="CB165">
            <v>0</v>
          </cell>
          <cell r="CC165"/>
          <cell r="CD165"/>
          <cell r="CE165"/>
          <cell r="CF165"/>
          <cell r="CG165"/>
          <cell r="CH165"/>
          <cell r="CI165"/>
          <cell r="CJ165"/>
          <cell r="CK165"/>
          <cell r="CL165"/>
          <cell r="CM165">
            <v>0</v>
          </cell>
          <cell r="CN165"/>
          <cell r="CO165"/>
          <cell r="CP165"/>
          <cell r="CQ165"/>
          <cell r="CR165"/>
          <cell r="CS165"/>
          <cell r="CT165"/>
          <cell r="CU165">
            <v>0</v>
          </cell>
          <cell r="CV165"/>
          <cell r="CW165"/>
          <cell r="CX165"/>
          <cell r="CY165"/>
          <cell r="CZ165"/>
          <cell r="DA165"/>
          <cell r="DB165"/>
          <cell r="DC165"/>
          <cell r="DD165"/>
          <cell r="DE165"/>
          <cell r="DF165">
            <v>0</v>
          </cell>
          <cell r="DG165"/>
          <cell r="DH165"/>
          <cell r="DI165"/>
          <cell r="DJ165"/>
          <cell r="DK165"/>
          <cell r="DL165"/>
          <cell r="DM165" t="str">
            <v>Brian Fitzpatrick</v>
          </cell>
          <cell r="DN165" t="str">
            <v>Schultz</v>
          </cell>
          <cell r="DO165" t="str">
            <v>Lafontaine</v>
          </cell>
          <cell r="DP165">
            <v>5</v>
          </cell>
          <cell r="DQ165">
            <v>2</v>
          </cell>
          <cell r="DR165"/>
        </row>
        <row r="166">
          <cell r="C166">
            <v>241</v>
          </cell>
          <cell r="D166">
            <v>44</v>
          </cell>
          <cell r="E166">
            <v>231</v>
          </cell>
          <cell r="F166">
            <v>44</v>
          </cell>
          <cell r="G166"/>
          <cell r="H166" t="str">
            <v/>
          </cell>
          <cell r="I166" t="str">
            <v>Yes</v>
          </cell>
          <cell r="J166" t="str">
            <v/>
          </cell>
          <cell r="K166"/>
          <cell r="L166">
            <v>0</v>
          </cell>
          <cell r="M166" t="str">
            <v>Perez</v>
          </cell>
          <cell r="N166" t="str">
            <v>Unsewered, connect to East Itasca WWTP</v>
          </cell>
          <cell r="O166">
            <v>280507</v>
          </cell>
          <cell r="P166" t="str">
            <v>280507-PS01</v>
          </cell>
          <cell r="Q166">
            <v>1678</v>
          </cell>
          <cell r="R166"/>
          <cell r="S166"/>
          <cell r="T166">
            <v>42467</v>
          </cell>
          <cell r="U166">
            <v>45091</v>
          </cell>
          <cell r="V166">
            <v>45380</v>
          </cell>
          <cell r="W166">
            <v>0</v>
          </cell>
          <cell r="X166">
            <v>45446</v>
          </cell>
          <cell r="Y166">
            <v>11998000</v>
          </cell>
          <cell r="Z166"/>
          <cell r="AA166">
            <v>1998000</v>
          </cell>
          <cell r="AB166" t="str">
            <v>Part B</v>
          </cell>
          <cell r="AC166"/>
          <cell r="AD166">
            <v>45079</v>
          </cell>
          <cell r="AE166">
            <v>9272600</v>
          </cell>
          <cell r="AF166"/>
          <cell r="AG166">
            <v>0</v>
          </cell>
          <cell r="AH166" t="str">
            <v>Part B</v>
          </cell>
          <cell r="AI166">
            <v>45839</v>
          </cell>
          <cell r="AJ166">
            <v>46296</v>
          </cell>
          <cell r="AK166"/>
          <cell r="AL166">
            <v>11998000</v>
          </cell>
          <cell r="AM166">
            <v>45360</v>
          </cell>
          <cell r="AN166"/>
          <cell r="AO166"/>
          <cell r="AP166"/>
          <cell r="AQ166"/>
          <cell r="AR166"/>
          <cell r="AS166">
            <v>0</v>
          </cell>
          <cell r="AT166">
            <v>0</v>
          </cell>
          <cell r="AU166">
            <v>11998000</v>
          </cell>
          <cell r="AV166">
            <v>8998000</v>
          </cell>
          <cell r="AW166"/>
          <cell r="AX166"/>
          <cell r="AY166">
            <v>8998000</v>
          </cell>
          <cell r="AZ166"/>
          <cell r="BA166"/>
          <cell r="BB166"/>
          <cell r="BC166"/>
          <cell r="BD166"/>
          <cell r="BE166"/>
          <cell r="BF166">
            <v>0</v>
          </cell>
          <cell r="BG166">
            <v>0</v>
          </cell>
          <cell r="BH166"/>
          <cell r="BI166">
            <v>0</v>
          </cell>
          <cell r="BJ166"/>
          <cell r="BK166">
            <v>0</v>
          </cell>
          <cell r="BL166">
            <v>45134</v>
          </cell>
          <cell r="BM166">
            <v>11998000</v>
          </cell>
          <cell r="BN166">
            <v>1</v>
          </cell>
          <cell r="BO166" t="str">
            <v>FY24 new</v>
          </cell>
          <cell r="BP166"/>
          <cell r="BQ166"/>
          <cell r="BR166"/>
          <cell r="BS166"/>
          <cell r="BT166"/>
          <cell r="BU166">
            <v>11998000</v>
          </cell>
          <cell r="BV166"/>
          <cell r="BW166">
            <v>11998000</v>
          </cell>
          <cell r="BX166">
            <v>7000000</v>
          </cell>
          <cell r="BY166"/>
          <cell r="BZ166"/>
          <cell r="CA166"/>
          <cell r="CB166">
            <v>2598400</v>
          </cell>
          <cell r="CC166"/>
          <cell r="CD166"/>
          <cell r="CE166"/>
          <cell r="CF166"/>
          <cell r="CG166"/>
          <cell r="CH166"/>
          <cell r="CI166"/>
          <cell r="CJ166"/>
          <cell r="CK166"/>
          <cell r="CL166"/>
          <cell r="CM166">
            <v>0</v>
          </cell>
          <cell r="CN166"/>
          <cell r="CO166"/>
          <cell r="CP166"/>
          <cell r="CQ166"/>
          <cell r="CR166"/>
          <cell r="CS166"/>
          <cell r="CT166"/>
          <cell r="CU166">
            <v>0</v>
          </cell>
          <cell r="CV166"/>
          <cell r="CW166"/>
          <cell r="CX166"/>
          <cell r="CY166"/>
          <cell r="CZ166"/>
          <cell r="DA166"/>
          <cell r="DB166"/>
          <cell r="DC166"/>
          <cell r="DD166"/>
          <cell r="DE166"/>
          <cell r="DF166">
            <v>0</v>
          </cell>
          <cell r="DG166"/>
          <cell r="DH166"/>
          <cell r="DI166">
            <v>3000000</v>
          </cell>
          <cell r="DJ166" t="str">
            <v>2024 IRRRB</v>
          </cell>
          <cell r="DK166"/>
          <cell r="DL166" t="str">
            <v>2024 IRRRB</v>
          </cell>
          <cell r="DM166" t="str">
            <v>Wesley Leksell</v>
          </cell>
          <cell r="DN166" t="str">
            <v>Perez</v>
          </cell>
          <cell r="DO166"/>
          <cell r="DP166" t="str">
            <v>3a</v>
          </cell>
          <cell r="DQ166">
            <v>8</v>
          </cell>
          <cell r="DR166"/>
        </row>
        <row r="167">
          <cell r="C167">
            <v>94</v>
          </cell>
          <cell r="D167">
            <v>61</v>
          </cell>
          <cell r="E167">
            <v>92</v>
          </cell>
          <cell r="F167">
            <v>61</v>
          </cell>
          <cell r="G167"/>
          <cell r="H167" t="str">
            <v/>
          </cell>
          <cell r="I167" t="str">
            <v/>
          </cell>
          <cell r="J167" t="str">
            <v/>
          </cell>
          <cell r="K167" t="str">
            <v/>
          </cell>
          <cell r="L167">
            <v>0</v>
          </cell>
          <cell r="M167" t="str">
            <v>Montoya</v>
          </cell>
          <cell r="N167" t="str">
            <v>Rehab collection, Grand Ave</v>
          </cell>
          <cell r="O167">
            <v>280766</v>
          </cell>
          <cell r="P167" t="str">
            <v>280766-PS01</v>
          </cell>
          <cell r="Q167">
            <v>18</v>
          </cell>
          <cell r="R167"/>
          <cell r="S167"/>
          <cell r="T167">
            <v>0</v>
          </cell>
          <cell r="U167">
            <v>0</v>
          </cell>
          <cell r="V167">
            <v>0</v>
          </cell>
          <cell r="W167">
            <v>0</v>
          </cell>
          <cell r="X167"/>
          <cell r="Y167"/>
          <cell r="Z167"/>
          <cell r="AA167">
            <v>0</v>
          </cell>
          <cell r="AB167"/>
          <cell r="AC167"/>
          <cell r="AD167"/>
          <cell r="AE167"/>
          <cell r="AF167"/>
          <cell r="AG167">
            <v>0</v>
          </cell>
          <cell r="AH167"/>
          <cell r="AI167"/>
          <cell r="AJ167"/>
          <cell r="AK167"/>
          <cell r="AL167">
            <v>175000</v>
          </cell>
          <cell r="AM167"/>
          <cell r="AN167"/>
          <cell r="AO167"/>
          <cell r="AP167"/>
          <cell r="AQ167"/>
          <cell r="AR167"/>
          <cell r="AS167">
            <v>0</v>
          </cell>
          <cell r="AT167">
            <v>0</v>
          </cell>
          <cell r="AU167">
            <v>175000</v>
          </cell>
          <cell r="AV167">
            <v>0</v>
          </cell>
          <cell r="AW167"/>
          <cell r="AX167"/>
          <cell r="AY167">
            <v>0</v>
          </cell>
          <cell r="AZ167"/>
          <cell r="BA167"/>
          <cell r="BB167"/>
          <cell r="BC167"/>
          <cell r="BD167"/>
          <cell r="BE167"/>
          <cell r="BF167">
            <v>0</v>
          </cell>
          <cell r="BG167">
            <v>0</v>
          </cell>
          <cell r="BH167"/>
          <cell r="BI167">
            <v>0</v>
          </cell>
          <cell r="BJ167"/>
          <cell r="BK167">
            <v>0</v>
          </cell>
          <cell r="BL167"/>
          <cell r="BM167"/>
          <cell r="BN167"/>
          <cell r="BO167"/>
          <cell r="BP167"/>
          <cell r="BQ167"/>
          <cell r="BR167"/>
          <cell r="BS167"/>
          <cell r="BT167"/>
          <cell r="BU167">
            <v>0</v>
          </cell>
          <cell r="BV167"/>
          <cell r="BW167">
            <v>0</v>
          </cell>
          <cell r="BX167">
            <v>0</v>
          </cell>
          <cell r="BY167"/>
          <cell r="BZ167"/>
          <cell r="CA167"/>
          <cell r="CB167">
            <v>0</v>
          </cell>
          <cell r="CC167"/>
          <cell r="CD167"/>
          <cell r="CE167"/>
          <cell r="CF167"/>
          <cell r="CG167"/>
          <cell r="CH167"/>
          <cell r="CI167"/>
          <cell r="CJ167"/>
          <cell r="CK167"/>
          <cell r="CL167"/>
          <cell r="CM167">
            <v>0</v>
          </cell>
          <cell r="CN167"/>
          <cell r="CO167"/>
          <cell r="CP167"/>
          <cell r="CQ167"/>
          <cell r="CR167"/>
          <cell r="CS167"/>
          <cell r="CT167"/>
          <cell r="CU167">
            <v>0</v>
          </cell>
          <cell r="CV167"/>
          <cell r="CW167"/>
          <cell r="CX167"/>
          <cell r="CY167"/>
          <cell r="CZ167"/>
          <cell r="DA167"/>
          <cell r="DB167"/>
          <cell r="DC167"/>
          <cell r="DD167"/>
          <cell r="DE167"/>
          <cell r="DF167">
            <v>0</v>
          </cell>
          <cell r="DG167"/>
          <cell r="DH167"/>
          <cell r="DI167"/>
          <cell r="DJ167"/>
          <cell r="DK167"/>
          <cell r="DL167"/>
          <cell r="DM167" t="str">
            <v>Pam Rodewald</v>
          </cell>
          <cell r="DN167" t="str">
            <v>Montoya</v>
          </cell>
          <cell r="DO167"/>
          <cell r="DP167">
            <v>11</v>
          </cell>
          <cell r="DQ167">
            <v>4</v>
          </cell>
          <cell r="DR167"/>
        </row>
        <row r="168">
          <cell r="C168">
            <v>257</v>
          </cell>
          <cell r="D168">
            <v>41</v>
          </cell>
          <cell r="E168">
            <v>247.2</v>
          </cell>
          <cell r="F168">
            <v>41</v>
          </cell>
          <cell r="G168"/>
          <cell r="H168" t="str">
            <v/>
          </cell>
          <cell r="I168" t="str">
            <v/>
          </cell>
          <cell r="J168" t="str">
            <v/>
          </cell>
          <cell r="K168" t="str">
            <v/>
          </cell>
          <cell r="L168">
            <v>0</v>
          </cell>
          <cell r="M168" t="str">
            <v>Schultz</v>
          </cell>
          <cell r="N168" t="str">
            <v>Rehab and treatment, main LS and biosolids</v>
          </cell>
          <cell r="O168">
            <v>280852</v>
          </cell>
          <cell r="P168" t="str">
            <v>280852-PS01b</v>
          </cell>
          <cell r="Q168">
            <v>3421</v>
          </cell>
          <cell r="R168"/>
          <cell r="S168"/>
          <cell r="T168">
            <v>44624</v>
          </cell>
          <cell r="U168">
            <v>44795</v>
          </cell>
          <cell r="V168"/>
          <cell r="W168"/>
          <cell r="X168"/>
          <cell r="Y168"/>
          <cell r="Z168"/>
          <cell r="AA168">
            <v>0</v>
          </cell>
          <cell r="AB168"/>
          <cell r="AC168"/>
          <cell r="AD168"/>
          <cell r="AE168"/>
          <cell r="AF168"/>
          <cell r="AG168"/>
          <cell r="AH168"/>
          <cell r="AI168"/>
          <cell r="AJ168"/>
          <cell r="AK168"/>
          <cell r="AL168">
            <v>4000000</v>
          </cell>
          <cell r="AM168"/>
          <cell r="AN168"/>
          <cell r="AO168"/>
          <cell r="AP168"/>
          <cell r="AQ168"/>
          <cell r="AR168"/>
          <cell r="AS168">
            <v>0</v>
          </cell>
          <cell r="AT168">
            <v>0</v>
          </cell>
          <cell r="AU168">
            <v>4000000</v>
          </cell>
          <cell r="AV168">
            <v>0</v>
          </cell>
          <cell r="AW168"/>
          <cell r="AX168"/>
          <cell r="AY168"/>
          <cell r="AZ168"/>
          <cell r="BA168"/>
          <cell r="BB168"/>
          <cell r="BC168"/>
          <cell r="BD168"/>
          <cell r="BE168"/>
          <cell r="BF168" t="str">
            <v>FY23 Survey</v>
          </cell>
          <cell r="BG168">
            <v>0</v>
          </cell>
          <cell r="BH168"/>
          <cell r="BI168">
            <v>0</v>
          </cell>
          <cell r="BJ168"/>
          <cell r="BK168">
            <v>0</v>
          </cell>
          <cell r="BL168"/>
          <cell r="BM168"/>
          <cell r="BN168"/>
          <cell r="BO168"/>
          <cell r="BP168"/>
          <cell r="BQ168"/>
          <cell r="BR168"/>
          <cell r="BS168" t="str">
            <v/>
          </cell>
          <cell r="BT168"/>
          <cell r="BU168">
            <v>0</v>
          </cell>
          <cell r="BV168"/>
          <cell r="BW168">
            <v>0</v>
          </cell>
          <cell r="BX168">
            <v>0</v>
          </cell>
          <cell r="BY168"/>
          <cell r="BZ168"/>
          <cell r="CA168"/>
          <cell r="CB168">
            <v>0</v>
          </cell>
          <cell r="CC168"/>
          <cell r="CD168"/>
          <cell r="CE168"/>
          <cell r="CF168"/>
          <cell r="CG168"/>
          <cell r="CH168"/>
          <cell r="CI168"/>
          <cell r="CJ168"/>
          <cell r="CK168"/>
          <cell r="CL168"/>
          <cell r="CM168">
            <v>0</v>
          </cell>
          <cell r="CN168"/>
          <cell r="CO168"/>
          <cell r="CP168"/>
          <cell r="CQ168"/>
          <cell r="CR168"/>
          <cell r="CS168"/>
          <cell r="CT168"/>
          <cell r="CU168">
            <v>0</v>
          </cell>
          <cell r="CV168"/>
          <cell r="CW168"/>
          <cell r="CX168"/>
          <cell r="CY168"/>
          <cell r="CZ168"/>
          <cell r="DA168"/>
          <cell r="DB168"/>
          <cell r="DC168"/>
          <cell r="DD168"/>
          <cell r="DE168"/>
          <cell r="DF168">
            <v>0</v>
          </cell>
          <cell r="DG168"/>
          <cell r="DH168"/>
          <cell r="DI168"/>
          <cell r="DJ168"/>
          <cell r="DK168"/>
          <cell r="DL168"/>
          <cell r="DM168" t="str">
            <v>Brian Fitzpatrick</v>
          </cell>
          <cell r="DN168" t="str">
            <v>Schultz</v>
          </cell>
          <cell r="DO168" t="str">
            <v>Lafontaine</v>
          </cell>
          <cell r="DP168">
            <v>5</v>
          </cell>
          <cell r="DQ168">
            <v>2</v>
          </cell>
          <cell r="DR168"/>
        </row>
        <row r="169">
          <cell r="C169">
            <v>304</v>
          </cell>
          <cell r="D169">
            <v>25</v>
          </cell>
          <cell r="E169">
            <v>288</v>
          </cell>
          <cell r="F169">
            <v>25</v>
          </cell>
          <cell r="G169" t="str">
            <v/>
          </cell>
          <cell r="H169" t="str">
            <v/>
          </cell>
          <cell r="I169" t="str">
            <v/>
          </cell>
          <cell r="J169" t="str">
            <v/>
          </cell>
          <cell r="K169" t="str">
            <v/>
          </cell>
          <cell r="L169">
            <v>0</v>
          </cell>
          <cell r="M169" t="str">
            <v>Schultz</v>
          </cell>
          <cell r="N169" t="str">
            <v>Rehab/expand treatment</v>
          </cell>
          <cell r="O169">
            <v>280521</v>
          </cell>
          <cell r="P169" t="str">
            <v>280521-PS01</v>
          </cell>
          <cell r="Q169">
            <v>3432</v>
          </cell>
          <cell r="R169">
            <v>0</v>
          </cell>
          <cell r="S169"/>
          <cell r="T169">
            <v>42437</v>
          </cell>
          <cell r="U169">
            <v>43236</v>
          </cell>
          <cell r="V169">
            <v>42783</v>
          </cell>
          <cell r="W169">
            <v>43236</v>
          </cell>
          <cell r="X169"/>
          <cell r="Y169"/>
          <cell r="Z169"/>
          <cell r="AA169">
            <v>0</v>
          </cell>
          <cell r="AB169"/>
          <cell r="AC169"/>
          <cell r="AD169"/>
          <cell r="AE169"/>
          <cell r="AF169"/>
          <cell r="AG169">
            <v>0</v>
          </cell>
          <cell r="AH169"/>
          <cell r="AI169"/>
          <cell r="AJ169"/>
          <cell r="AK169"/>
          <cell r="AL169">
            <v>1496000</v>
          </cell>
          <cell r="AM169"/>
          <cell r="AN169"/>
          <cell r="AO169"/>
          <cell r="AP169"/>
          <cell r="AQ169"/>
          <cell r="AR169"/>
          <cell r="AS169">
            <v>0</v>
          </cell>
          <cell r="AT169">
            <v>0</v>
          </cell>
          <cell r="AU169">
            <v>1496000</v>
          </cell>
          <cell r="AV169">
            <v>0</v>
          </cell>
          <cell r="AW169"/>
          <cell r="AX169"/>
          <cell r="AY169">
            <v>0</v>
          </cell>
          <cell r="AZ169"/>
          <cell r="BA169"/>
          <cell r="BB169"/>
          <cell r="BC169"/>
          <cell r="BD169"/>
          <cell r="BE169"/>
          <cell r="BF169" t="str">
            <v>2018 survey</v>
          </cell>
          <cell r="BG169">
            <v>0</v>
          </cell>
          <cell r="BH169"/>
          <cell r="BI169">
            <v>0</v>
          </cell>
          <cell r="BJ169"/>
          <cell r="BK169">
            <v>0</v>
          </cell>
          <cell r="BL169"/>
          <cell r="BM169"/>
          <cell r="BN169"/>
          <cell r="BO169"/>
          <cell r="BP169"/>
          <cell r="BQ169"/>
          <cell r="BR169"/>
          <cell r="BS169" t="str">
            <v/>
          </cell>
          <cell r="BT169"/>
          <cell r="BU169">
            <v>0</v>
          </cell>
          <cell r="BV169"/>
          <cell r="BW169">
            <v>0</v>
          </cell>
          <cell r="BX169">
            <v>0</v>
          </cell>
          <cell r="BY169"/>
          <cell r="BZ169"/>
          <cell r="CA169"/>
          <cell r="CB169">
            <v>0</v>
          </cell>
          <cell r="CC169"/>
          <cell r="CD169"/>
          <cell r="CE169"/>
          <cell r="CF169"/>
          <cell r="CG169"/>
          <cell r="CH169"/>
          <cell r="CI169"/>
          <cell r="CJ169"/>
          <cell r="CK169"/>
          <cell r="CL169"/>
          <cell r="CM169">
            <v>0</v>
          </cell>
          <cell r="CN169"/>
          <cell r="CO169"/>
          <cell r="CP169"/>
          <cell r="CQ169"/>
          <cell r="CR169"/>
          <cell r="CS169"/>
          <cell r="CT169"/>
          <cell r="CU169">
            <v>0</v>
          </cell>
          <cell r="CV169"/>
          <cell r="CW169"/>
          <cell r="CX169"/>
          <cell r="CY169"/>
          <cell r="CZ169"/>
          <cell r="DA169"/>
          <cell r="DB169"/>
          <cell r="DC169"/>
          <cell r="DD169"/>
          <cell r="DE169"/>
          <cell r="DF169"/>
          <cell r="DG169"/>
          <cell r="DH169" t="str">
            <v>2017 should apply</v>
          </cell>
          <cell r="DI169"/>
          <cell r="DJ169"/>
          <cell r="DK169"/>
          <cell r="DL169"/>
          <cell r="DM169" t="str">
            <v>Brian Fitzpatrick</v>
          </cell>
          <cell r="DN169" t="str">
            <v>Schultz</v>
          </cell>
          <cell r="DO169" t="str">
            <v>Lafontaine</v>
          </cell>
          <cell r="DP169">
            <v>5</v>
          </cell>
          <cell r="DQ169">
            <v>2</v>
          </cell>
          <cell r="DR169"/>
        </row>
        <row r="170">
          <cell r="C170">
            <v>136</v>
          </cell>
          <cell r="D170">
            <v>56</v>
          </cell>
          <cell r="E170"/>
          <cell r="F170"/>
          <cell r="G170"/>
          <cell r="H170" t="str">
            <v/>
          </cell>
          <cell r="I170" t="str">
            <v/>
          </cell>
          <cell r="J170"/>
          <cell r="K170"/>
          <cell r="L170">
            <v>0</v>
          </cell>
          <cell r="M170" t="str">
            <v>Berrens</v>
          </cell>
          <cell r="N170" t="str">
            <v>Rehab treatment</v>
          </cell>
          <cell r="O170">
            <v>280972</v>
          </cell>
          <cell r="P170" t="str">
            <v>280972-PS01</v>
          </cell>
          <cell r="Q170">
            <v>5000</v>
          </cell>
          <cell r="R170"/>
          <cell r="S170"/>
          <cell r="T170"/>
          <cell r="U170"/>
          <cell r="V170"/>
          <cell r="W170"/>
          <cell r="X170"/>
          <cell r="Y170"/>
          <cell r="Z170"/>
          <cell r="AA170">
            <v>0</v>
          </cell>
          <cell r="AB170"/>
          <cell r="AC170"/>
          <cell r="AD170"/>
          <cell r="AE170"/>
          <cell r="AF170"/>
          <cell r="AG170"/>
          <cell r="AH170"/>
          <cell r="AI170"/>
          <cell r="AJ170"/>
          <cell r="AK170"/>
          <cell r="AL170">
            <v>4250000</v>
          </cell>
          <cell r="AM170"/>
          <cell r="AN170"/>
          <cell r="AO170"/>
          <cell r="AP170"/>
          <cell r="AQ170"/>
          <cell r="AR170"/>
          <cell r="AS170">
            <v>0</v>
          </cell>
          <cell r="AT170">
            <v>0</v>
          </cell>
          <cell r="AU170">
            <v>4250000</v>
          </cell>
          <cell r="AV170">
            <v>0</v>
          </cell>
          <cell r="AW170"/>
          <cell r="AX170"/>
          <cell r="AY170">
            <v>0</v>
          </cell>
          <cell r="AZ170"/>
          <cell r="BA170"/>
          <cell r="BB170"/>
          <cell r="BC170"/>
          <cell r="BD170"/>
          <cell r="BE170"/>
          <cell r="BF170">
            <v>0</v>
          </cell>
          <cell r="BG170">
            <v>0</v>
          </cell>
          <cell r="BH170"/>
          <cell r="BI170">
            <v>0</v>
          </cell>
          <cell r="BJ170"/>
          <cell r="BK170">
            <v>0</v>
          </cell>
          <cell r="BL170"/>
          <cell r="BM170"/>
          <cell r="BN170"/>
          <cell r="BO170"/>
          <cell r="BP170"/>
          <cell r="BQ170"/>
          <cell r="BR170"/>
          <cell r="BS170"/>
          <cell r="BT170"/>
          <cell r="BU170">
            <v>0</v>
          </cell>
          <cell r="BV170"/>
          <cell r="BW170">
            <v>0</v>
          </cell>
          <cell r="BX170">
            <v>0</v>
          </cell>
          <cell r="BY170"/>
          <cell r="BZ170"/>
          <cell r="CA170"/>
          <cell r="CB170">
            <v>0</v>
          </cell>
          <cell r="CC170"/>
          <cell r="CD170"/>
          <cell r="CE170"/>
          <cell r="CF170"/>
          <cell r="CG170"/>
          <cell r="CH170"/>
          <cell r="CI170"/>
          <cell r="CJ170"/>
          <cell r="CK170"/>
          <cell r="CL170"/>
          <cell r="CM170">
            <v>0</v>
          </cell>
          <cell r="CN170"/>
          <cell r="CO170"/>
          <cell r="CP170"/>
          <cell r="CQ170"/>
          <cell r="CR170"/>
          <cell r="CS170"/>
          <cell r="CT170"/>
          <cell r="CU170">
            <v>0</v>
          </cell>
          <cell r="CV170"/>
          <cell r="CW170"/>
          <cell r="CX170"/>
          <cell r="CY170"/>
          <cell r="CZ170"/>
          <cell r="DA170"/>
          <cell r="DB170"/>
          <cell r="DC170"/>
          <cell r="DD170"/>
          <cell r="DE170"/>
          <cell r="DF170"/>
          <cell r="DG170"/>
          <cell r="DH170"/>
          <cell r="DI170"/>
          <cell r="DJ170"/>
          <cell r="DK170"/>
          <cell r="DL170"/>
          <cell r="DM170"/>
          <cell r="DN170" t="str">
            <v>Berrens</v>
          </cell>
          <cell r="DO170"/>
          <cell r="DP170">
            <v>8</v>
          </cell>
          <cell r="DQ170"/>
          <cell r="DR170"/>
        </row>
        <row r="171">
          <cell r="C171">
            <v>101</v>
          </cell>
          <cell r="D171">
            <v>60</v>
          </cell>
          <cell r="E171">
            <v>98</v>
          </cell>
          <cell r="F171">
            <v>60</v>
          </cell>
          <cell r="G171"/>
          <cell r="H171" t="str">
            <v/>
          </cell>
          <cell r="I171" t="str">
            <v/>
          </cell>
          <cell r="J171" t="str">
            <v/>
          </cell>
          <cell r="K171"/>
          <cell r="L171">
            <v>0</v>
          </cell>
          <cell r="M171" t="str">
            <v>Brooksbank</v>
          </cell>
          <cell r="N171" t="str">
            <v>Rehab collection, 7th, Main and Maple</v>
          </cell>
          <cell r="O171">
            <v>280611</v>
          </cell>
          <cell r="P171" t="str">
            <v>280611-PS01</v>
          </cell>
          <cell r="Q171">
            <v>1141</v>
          </cell>
          <cell r="R171">
            <v>0</v>
          </cell>
          <cell r="S171"/>
          <cell r="T171">
            <v>44624</v>
          </cell>
          <cell r="U171">
            <v>44728</v>
          </cell>
          <cell r="V171">
            <v>0</v>
          </cell>
          <cell r="W171">
            <v>0</v>
          </cell>
          <cell r="X171"/>
          <cell r="Y171"/>
          <cell r="Z171"/>
          <cell r="AA171">
            <v>0</v>
          </cell>
          <cell r="AB171"/>
          <cell r="AC171"/>
          <cell r="AD171">
            <v>45079</v>
          </cell>
          <cell r="AE171">
            <v>1679517</v>
          </cell>
          <cell r="AF171"/>
          <cell r="AG171">
            <v>1679517</v>
          </cell>
          <cell r="AH171" t="str">
            <v>Part B</v>
          </cell>
          <cell r="AI171">
            <v>45413</v>
          </cell>
          <cell r="AJ171">
            <v>45809</v>
          </cell>
          <cell r="AK171" t="str">
            <v>Combined with DW</v>
          </cell>
          <cell r="AL171">
            <v>1679517</v>
          </cell>
          <cell r="AM171"/>
          <cell r="AN171"/>
          <cell r="AO171"/>
          <cell r="AP171"/>
          <cell r="AQ171"/>
          <cell r="AR171"/>
          <cell r="AS171">
            <v>0</v>
          </cell>
          <cell r="AT171">
            <v>0</v>
          </cell>
          <cell r="AU171">
            <v>1679517</v>
          </cell>
          <cell r="AV171">
            <v>0</v>
          </cell>
          <cell r="AW171"/>
          <cell r="AX171"/>
          <cell r="AY171">
            <v>0</v>
          </cell>
          <cell r="AZ171"/>
          <cell r="BA171"/>
          <cell r="BB171"/>
          <cell r="BC171"/>
          <cell r="BD171"/>
          <cell r="BE171"/>
          <cell r="BF171" t="str">
            <v>2019 Survey</v>
          </cell>
          <cell r="BG171">
            <v>0</v>
          </cell>
          <cell r="BH171"/>
          <cell r="BI171">
            <v>0</v>
          </cell>
          <cell r="BJ171"/>
          <cell r="BK171">
            <v>0</v>
          </cell>
          <cell r="BL171"/>
          <cell r="BM171"/>
          <cell r="BN171"/>
          <cell r="BO171"/>
          <cell r="BP171"/>
          <cell r="BQ171"/>
          <cell r="BR171"/>
          <cell r="BS171" t="str">
            <v/>
          </cell>
          <cell r="BT171"/>
          <cell r="BU171">
            <v>0</v>
          </cell>
          <cell r="BV171"/>
          <cell r="BW171">
            <v>0</v>
          </cell>
          <cell r="BX171">
            <v>0</v>
          </cell>
          <cell r="BY171"/>
          <cell r="BZ171"/>
          <cell r="CA171"/>
          <cell r="CB171">
            <v>0</v>
          </cell>
          <cell r="CC171"/>
          <cell r="CD171"/>
          <cell r="CE171"/>
          <cell r="CF171"/>
          <cell r="CG171"/>
          <cell r="CH171"/>
          <cell r="CI171"/>
          <cell r="CJ171"/>
          <cell r="CK171"/>
          <cell r="CL171"/>
          <cell r="CM171">
            <v>0</v>
          </cell>
          <cell r="CN171"/>
          <cell r="CO171"/>
          <cell r="CP171"/>
          <cell r="CQ171"/>
          <cell r="CR171"/>
          <cell r="CS171"/>
          <cell r="CT171"/>
          <cell r="CU171">
            <v>0</v>
          </cell>
          <cell r="CV171"/>
          <cell r="CW171"/>
          <cell r="CX171"/>
          <cell r="CY171"/>
          <cell r="CZ171"/>
          <cell r="DA171"/>
          <cell r="DB171"/>
          <cell r="DC171"/>
          <cell r="DD171"/>
          <cell r="DE171"/>
          <cell r="DF171">
            <v>0</v>
          </cell>
          <cell r="DG171"/>
          <cell r="DH171"/>
          <cell r="DI171"/>
          <cell r="DJ171"/>
          <cell r="DK171"/>
          <cell r="DL171"/>
          <cell r="DM171" t="str">
            <v>Pam Rodewald</v>
          </cell>
          <cell r="DN171" t="str">
            <v>Brooksbank</v>
          </cell>
          <cell r="DO171" t="str">
            <v>Gallentine</v>
          </cell>
          <cell r="DP171">
            <v>9</v>
          </cell>
          <cell r="DQ171">
            <v>6</v>
          </cell>
          <cell r="DR171"/>
        </row>
        <row r="172">
          <cell r="C172">
            <v>262</v>
          </cell>
          <cell r="D172">
            <v>40</v>
          </cell>
          <cell r="E172">
            <v>249</v>
          </cell>
          <cell r="F172">
            <v>40</v>
          </cell>
          <cell r="G172" t="str">
            <v/>
          </cell>
          <cell r="H172" t="str">
            <v/>
          </cell>
          <cell r="I172" t="str">
            <v/>
          </cell>
          <cell r="J172" t="str">
            <v/>
          </cell>
          <cell r="K172" t="str">
            <v/>
          </cell>
          <cell r="L172">
            <v>0</v>
          </cell>
          <cell r="M172" t="str">
            <v>Brooksbank</v>
          </cell>
          <cell r="N172" t="str">
            <v>Ball park area and Lake Ave improvements</v>
          </cell>
          <cell r="O172">
            <v>280602</v>
          </cell>
          <cell r="P172" t="str">
            <v>280602-PS01</v>
          </cell>
          <cell r="Q172">
            <v>1141</v>
          </cell>
          <cell r="R172">
            <v>0</v>
          </cell>
          <cell r="S172"/>
          <cell r="T172">
            <v>0</v>
          </cell>
          <cell r="U172">
            <v>0</v>
          </cell>
          <cell r="V172">
            <v>0</v>
          </cell>
          <cell r="W172">
            <v>0</v>
          </cell>
          <cell r="X172"/>
          <cell r="Y172"/>
          <cell r="Z172"/>
          <cell r="AA172">
            <v>0</v>
          </cell>
          <cell r="AB172"/>
          <cell r="AC172"/>
          <cell r="AD172"/>
          <cell r="AE172"/>
          <cell r="AF172"/>
          <cell r="AG172">
            <v>0</v>
          </cell>
          <cell r="AH172"/>
          <cell r="AI172"/>
          <cell r="AJ172"/>
          <cell r="AK172"/>
          <cell r="AL172">
            <v>1087469</v>
          </cell>
          <cell r="AM172"/>
          <cell r="AN172"/>
          <cell r="AO172"/>
          <cell r="AP172"/>
          <cell r="AQ172"/>
          <cell r="AR172"/>
          <cell r="AS172">
            <v>0</v>
          </cell>
          <cell r="AT172">
            <v>0</v>
          </cell>
          <cell r="AU172">
            <v>1087469</v>
          </cell>
          <cell r="AV172">
            <v>0</v>
          </cell>
          <cell r="AW172"/>
          <cell r="AX172"/>
          <cell r="AY172">
            <v>0</v>
          </cell>
          <cell r="AZ172"/>
          <cell r="BA172"/>
          <cell r="BB172"/>
          <cell r="BC172"/>
          <cell r="BD172"/>
          <cell r="BE172"/>
          <cell r="BF172">
            <v>0</v>
          </cell>
          <cell r="BG172"/>
          <cell r="BH172"/>
          <cell r="BI172"/>
          <cell r="BJ172"/>
          <cell r="BK172">
            <v>0</v>
          </cell>
          <cell r="BL172"/>
          <cell r="BM172"/>
          <cell r="BN172"/>
          <cell r="BO172"/>
          <cell r="BP172"/>
          <cell r="BQ172"/>
          <cell r="BR172"/>
          <cell r="BS172" t="str">
            <v/>
          </cell>
          <cell r="BT172"/>
          <cell r="BU172">
            <v>0</v>
          </cell>
          <cell r="BV172"/>
          <cell r="BW172">
            <v>0</v>
          </cell>
          <cell r="BX172">
            <v>0</v>
          </cell>
          <cell r="BY172"/>
          <cell r="BZ172"/>
          <cell r="CA172"/>
          <cell r="CB172">
            <v>0</v>
          </cell>
          <cell r="CC172"/>
          <cell r="CD172"/>
          <cell r="CE172"/>
          <cell r="CF172"/>
          <cell r="CG172"/>
          <cell r="CH172"/>
          <cell r="CI172"/>
          <cell r="CJ172"/>
          <cell r="CK172"/>
          <cell r="CL172"/>
          <cell r="CM172">
            <v>0</v>
          </cell>
          <cell r="CN172"/>
          <cell r="CO172"/>
          <cell r="CP172"/>
          <cell r="CQ172"/>
          <cell r="CR172"/>
          <cell r="CS172"/>
          <cell r="CT172"/>
          <cell r="CU172">
            <v>0</v>
          </cell>
          <cell r="CV172"/>
          <cell r="CW172"/>
          <cell r="CX172"/>
          <cell r="CY172"/>
          <cell r="CZ172"/>
          <cell r="DA172"/>
          <cell r="DB172"/>
          <cell r="DC172"/>
          <cell r="DD172"/>
          <cell r="DE172"/>
          <cell r="DF172">
            <v>0</v>
          </cell>
          <cell r="DG172"/>
          <cell r="DH172"/>
          <cell r="DI172"/>
          <cell r="DJ172"/>
          <cell r="DK172"/>
          <cell r="DL172"/>
          <cell r="DM172">
            <v>0</v>
          </cell>
          <cell r="DN172" t="str">
            <v>Brooksbank</v>
          </cell>
          <cell r="DO172" t="str">
            <v>Gallentine</v>
          </cell>
          <cell r="DP172">
            <v>9</v>
          </cell>
          <cell r="DQ172">
            <v>6</v>
          </cell>
          <cell r="DR172"/>
        </row>
        <row r="173">
          <cell r="C173">
            <v>254</v>
          </cell>
          <cell r="D173">
            <v>43</v>
          </cell>
          <cell r="E173">
            <v>229</v>
          </cell>
          <cell r="F173">
            <v>45</v>
          </cell>
          <cell r="G173" t="str">
            <v/>
          </cell>
          <cell r="H173" t="str">
            <v/>
          </cell>
          <cell r="I173" t="str">
            <v/>
          </cell>
          <cell r="J173" t="str">
            <v/>
          </cell>
          <cell r="K173" t="str">
            <v/>
          </cell>
          <cell r="L173">
            <v>0</v>
          </cell>
          <cell r="M173" t="str">
            <v>Perez</v>
          </cell>
          <cell r="N173" t="str">
            <v>Unsewered, connect to Mahnomen WWTP</v>
          </cell>
          <cell r="O173">
            <v>280510</v>
          </cell>
          <cell r="P173" t="str">
            <v>280510-PS01</v>
          </cell>
          <cell r="Q173">
            <v>1242</v>
          </cell>
          <cell r="R173">
            <v>0</v>
          </cell>
          <cell r="S173"/>
          <cell r="T173">
            <v>42416</v>
          </cell>
          <cell r="U173">
            <v>42549</v>
          </cell>
          <cell r="V173">
            <v>0</v>
          </cell>
          <cell r="W173">
            <v>0</v>
          </cell>
          <cell r="X173"/>
          <cell r="Y173"/>
          <cell r="Z173"/>
          <cell r="AA173">
            <v>0</v>
          </cell>
          <cell r="AB173"/>
          <cell r="AC173"/>
          <cell r="AD173"/>
          <cell r="AE173"/>
          <cell r="AF173"/>
          <cell r="AG173">
            <v>0</v>
          </cell>
          <cell r="AH173"/>
          <cell r="AI173"/>
          <cell r="AJ173"/>
          <cell r="AK173"/>
          <cell r="AL173">
            <v>872719</v>
          </cell>
          <cell r="AM173"/>
          <cell r="AN173"/>
          <cell r="AO173"/>
          <cell r="AP173"/>
          <cell r="AQ173"/>
          <cell r="AR173"/>
          <cell r="AS173">
            <v>0</v>
          </cell>
          <cell r="AT173">
            <v>0</v>
          </cell>
          <cell r="AU173">
            <v>872719</v>
          </cell>
          <cell r="AV173">
            <v>0</v>
          </cell>
          <cell r="AW173"/>
          <cell r="AX173"/>
          <cell r="AY173">
            <v>0</v>
          </cell>
          <cell r="AZ173"/>
          <cell r="BA173"/>
          <cell r="BB173"/>
          <cell r="BC173"/>
          <cell r="BD173"/>
          <cell r="BE173"/>
          <cell r="BF173">
            <v>0</v>
          </cell>
          <cell r="BG173">
            <v>0</v>
          </cell>
          <cell r="BH173"/>
          <cell r="BI173">
            <v>0</v>
          </cell>
          <cell r="BJ173"/>
          <cell r="BK173">
            <v>0</v>
          </cell>
          <cell r="BL173"/>
          <cell r="BM173"/>
          <cell r="BN173"/>
          <cell r="BO173"/>
          <cell r="BP173"/>
          <cell r="BQ173"/>
          <cell r="BR173"/>
          <cell r="BS173" t="str">
            <v/>
          </cell>
          <cell r="BT173"/>
          <cell r="BU173">
            <v>0</v>
          </cell>
          <cell r="BV173"/>
          <cell r="BW173">
            <v>0</v>
          </cell>
          <cell r="BX173">
            <v>0</v>
          </cell>
          <cell r="BY173"/>
          <cell r="BZ173"/>
          <cell r="CA173"/>
          <cell r="CB173">
            <v>0</v>
          </cell>
          <cell r="CC173"/>
          <cell r="CD173"/>
          <cell r="CE173"/>
          <cell r="CF173"/>
          <cell r="CG173"/>
          <cell r="CH173"/>
          <cell r="CI173"/>
          <cell r="CJ173"/>
          <cell r="CK173"/>
          <cell r="CL173"/>
          <cell r="CM173">
            <v>0</v>
          </cell>
          <cell r="CN173"/>
          <cell r="CO173"/>
          <cell r="CP173"/>
          <cell r="CQ173"/>
          <cell r="CR173"/>
          <cell r="CS173"/>
          <cell r="CT173"/>
          <cell r="CU173">
            <v>0</v>
          </cell>
          <cell r="CV173"/>
          <cell r="CW173"/>
          <cell r="CX173"/>
          <cell r="CY173"/>
          <cell r="CZ173"/>
          <cell r="DA173"/>
          <cell r="DB173"/>
          <cell r="DC173"/>
          <cell r="DD173"/>
          <cell r="DE173"/>
          <cell r="DF173"/>
          <cell r="DG173"/>
          <cell r="DH173"/>
          <cell r="DI173"/>
          <cell r="DJ173"/>
          <cell r="DK173"/>
          <cell r="DL173"/>
          <cell r="DM173" t="str">
            <v>Vinod Sathyaseelan</v>
          </cell>
          <cell r="DN173" t="str">
            <v>Perez</v>
          </cell>
          <cell r="DO173" t="str">
            <v>Schultz</v>
          </cell>
          <cell r="DP173">
            <v>2</v>
          </cell>
          <cell r="DQ173">
            <v>1</v>
          </cell>
          <cell r="DR173"/>
        </row>
        <row r="174">
          <cell r="C174">
            <v>287</v>
          </cell>
          <cell r="D174">
            <v>36</v>
          </cell>
          <cell r="E174">
            <v>271</v>
          </cell>
          <cell r="F174">
            <v>36</v>
          </cell>
          <cell r="G174"/>
          <cell r="H174" t="str">
            <v/>
          </cell>
          <cell r="I174" t="str">
            <v/>
          </cell>
          <cell r="J174" t="str">
            <v/>
          </cell>
          <cell r="K174" t="str">
            <v/>
          </cell>
          <cell r="L174">
            <v>0</v>
          </cell>
          <cell r="M174" t="str">
            <v>Perez</v>
          </cell>
          <cell r="N174" t="str">
            <v>Unsewered, Marsh Ck &amp; Pembina Twp</v>
          </cell>
          <cell r="O174">
            <v>280924</v>
          </cell>
          <cell r="P174" t="str">
            <v>280924-PS01</v>
          </cell>
          <cell r="Q174">
            <v>1241</v>
          </cell>
          <cell r="R174"/>
          <cell r="S174"/>
          <cell r="T174">
            <v>44988</v>
          </cell>
          <cell r="U174">
            <v>0</v>
          </cell>
          <cell r="V174">
            <v>0</v>
          </cell>
          <cell r="W174">
            <v>0</v>
          </cell>
          <cell r="X174"/>
          <cell r="Y174"/>
          <cell r="Z174"/>
          <cell r="AA174">
            <v>0</v>
          </cell>
          <cell r="AB174"/>
          <cell r="AC174"/>
          <cell r="AD174">
            <v>45089</v>
          </cell>
          <cell r="AE174">
            <v>1568906</v>
          </cell>
          <cell r="AF174"/>
          <cell r="AG174">
            <v>1568906</v>
          </cell>
          <cell r="AH174" t="str">
            <v>Below fundable range</v>
          </cell>
          <cell r="AI174">
            <v>45413</v>
          </cell>
          <cell r="AJ174">
            <v>45809</v>
          </cell>
          <cell r="AK174"/>
          <cell r="AL174">
            <v>1568906</v>
          </cell>
          <cell r="AM174"/>
          <cell r="AN174"/>
          <cell r="AO174"/>
          <cell r="AP174"/>
          <cell r="AQ174"/>
          <cell r="AR174"/>
          <cell r="AS174">
            <v>0</v>
          </cell>
          <cell r="AT174">
            <v>0</v>
          </cell>
          <cell r="AU174">
            <v>1568906</v>
          </cell>
          <cell r="AV174">
            <v>0</v>
          </cell>
          <cell r="AW174"/>
          <cell r="AX174"/>
          <cell r="AY174">
            <v>0</v>
          </cell>
          <cell r="AZ174"/>
          <cell r="BA174"/>
          <cell r="BB174"/>
          <cell r="BC174"/>
          <cell r="BD174"/>
          <cell r="BE174"/>
          <cell r="BF174">
            <v>0</v>
          </cell>
          <cell r="BG174">
            <v>0</v>
          </cell>
          <cell r="BH174"/>
          <cell r="BI174">
            <v>0</v>
          </cell>
          <cell r="BJ174"/>
          <cell r="BK174">
            <v>0</v>
          </cell>
          <cell r="BL174"/>
          <cell r="BM174"/>
          <cell r="BN174"/>
          <cell r="BO174"/>
          <cell r="BP174"/>
          <cell r="BQ174"/>
          <cell r="BR174"/>
          <cell r="BS174"/>
          <cell r="BT174"/>
          <cell r="BU174">
            <v>0</v>
          </cell>
          <cell r="BV174"/>
          <cell r="BW174">
            <v>0</v>
          </cell>
          <cell r="BX174">
            <v>0</v>
          </cell>
          <cell r="BY174"/>
          <cell r="BZ174"/>
          <cell r="CA174"/>
          <cell r="CB174">
            <v>0</v>
          </cell>
          <cell r="CC174"/>
          <cell r="CD174"/>
          <cell r="CE174"/>
          <cell r="CF174"/>
          <cell r="CG174"/>
          <cell r="CH174"/>
          <cell r="CI174"/>
          <cell r="CJ174"/>
          <cell r="CK174"/>
          <cell r="CL174"/>
          <cell r="CM174">
            <v>0</v>
          </cell>
          <cell r="CN174"/>
          <cell r="CO174"/>
          <cell r="CP174"/>
          <cell r="CQ174"/>
          <cell r="CR174"/>
          <cell r="CS174"/>
          <cell r="CT174"/>
          <cell r="CU174">
            <v>0</v>
          </cell>
          <cell r="CV174"/>
          <cell r="CW174"/>
          <cell r="CX174"/>
          <cell r="CY174"/>
          <cell r="CZ174"/>
          <cell r="DA174"/>
          <cell r="DB174"/>
          <cell r="DC174"/>
          <cell r="DD174"/>
          <cell r="DE174"/>
          <cell r="DF174"/>
          <cell r="DG174"/>
          <cell r="DH174"/>
          <cell r="DI174"/>
          <cell r="DJ174"/>
          <cell r="DK174"/>
          <cell r="DL174"/>
          <cell r="DM174" t="str">
            <v>Vinod Sathyaseelan</v>
          </cell>
          <cell r="DN174" t="str">
            <v>Perez</v>
          </cell>
          <cell r="DO174" t="str">
            <v>Lafontaine</v>
          </cell>
          <cell r="DP174">
            <v>2</v>
          </cell>
          <cell r="DQ174">
            <v>1</v>
          </cell>
          <cell r="DR174"/>
        </row>
        <row r="175">
          <cell r="C175">
            <v>313</v>
          </cell>
          <cell r="D175">
            <v>6</v>
          </cell>
          <cell r="E175">
            <v>298</v>
          </cell>
          <cell r="F175">
            <v>6</v>
          </cell>
          <cell r="G175"/>
          <cell r="H175" t="str">
            <v/>
          </cell>
          <cell r="I175" t="str">
            <v/>
          </cell>
          <cell r="J175" t="str">
            <v/>
          </cell>
          <cell r="K175" t="str">
            <v/>
          </cell>
          <cell r="L175">
            <v>0</v>
          </cell>
          <cell r="M175" t="str">
            <v>Perez</v>
          </cell>
          <cell r="N175" t="str">
            <v>Unsewered, connect to Mahnomen</v>
          </cell>
          <cell r="O175">
            <v>280880</v>
          </cell>
          <cell r="P175" t="str">
            <v>280880-PS01</v>
          </cell>
          <cell r="Q175">
            <v>1241</v>
          </cell>
          <cell r="R175"/>
          <cell r="S175"/>
          <cell r="T175">
            <v>44624</v>
          </cell>
          <cell r="U175">
            <v>44774</v>
          </cell>
          <cell r="V175">
            <v>0</v>
          </cell>
          <cell r="W175">
            <v>0</v>
          </cell>
          <cell r="X175"/>
          <cell r="Y175"/>
          <cell r="Z175"/>
          <cell r="AA175">
            <v>0</v>
          </cell>
          <cell r="AB175"/>
          <cell r="AC175"/>
          <cell r="AD175"/>
          <cell r="AE175"/>
          <cell r="AF175"/>
          <cell r="AG175">
            <v>0</v>
          </cell>
          <cell r="AH175"/>
          <cell r="AI175"/>
          <cell r="AJ175"/>
          <cell r="AK175"/>
          <cell r="AL175">
            <v>3648542</v>
          </cell>
          <cell r="AM175"/>
          <cell r="AN175"/>
          <cell r="AO175"/>
          <cell r="AP175"/>
          <cell r="AQ175"/>
          <cell r="AR175"/>
          <cell r="AS175">
            <v>0</v>
          </cell>
          <cell r="AT175">
            <v>0</v>
          </cell>
          <cell r="AU175">
            <v>3648542</v>
          </cell>
          <cell r="AV175">
            <v>0</v>
          </cell>
          <cell r="AW175"/>
          <cell r="AX175"/>
          <cell r="AY175">
            <v>0</v>
          </cell>
          <cell r="AZ175"/>
          <cell r="BA175"/>
          <cell r="BB175"/>
          <cell r="BC175"/>
          <cell r="BD175"/>
          <cell r="BE175"/>
          <cell r="BF175">
            <v>0</v>
          </cell>
          <cell r="BG175">
            <v>0</v>
          </cell>
          <cell r="BH175"/>
          <cell r="BI175">
            <v>0</v>
          </cell>
          <cell r="BJ175"/>
          <cell r="BK175">
            <v>0</v>
          </cell>
          <cell r="BL175"/>
          <cell r="BM175"/>
          <cell r="BN175"/>
          <cell r="BO175"/>
          <cell r="BP175"/>
          <cell r="BQ175"/>
          <cell r="BR175"/>
          <cell r="BS175" t="str">
            <v/>
          </cell>
          <cell r="BT175"/>
          <cell r="BU175">
            <v>0</v>
          </cell>
          <cell r="BV175"/>
          <cell r="BW175">
            <v>0</v>
          </cell>
          <cell r="BX175">
            <v>0</v>
          </cell>
          <cell r="BY175"/>
          <cell r="BZ175"/>
          <cell r="CA175"/>
          <cell r="CB175">
            <v>0</v>
          </cell>
          <cell r="CC175"/>
          <cell r="CD175"/>
          <cell r="CE175"/>
          <cell r="CF175"/>
          <cell r="CG175"/>
          <cell r="CH175"/>
          <cell r="CI175"/>
          <cell r="CJ175"/>
          <cell r="CK175"/>
          <cell r="CL175"/>
          <cell r="CM175">
            <v>0</v>
          </cell>
          <cell r="CN175"/>
          <cell r="CO175"/>
          <cell r="CP175"/>
          <cell r="CQ175"/>
          <cell r="CR175"/>
          <cell r="CS175"/>
          <cell r="CT175"/>
          <cell r="CU175">
            <v>0</v>
          </cell>
          <cell r="CV175"/>
          <cell r="CW175"/>
          <cell r="CX175"/>
          <cell r="CY175"/>
          <cell r="CZ175"/>
          <cell r="DA175"/>
          <cell r="DB175"/>
          <cell r="DC175"/>
          <cell r="DD175"/>
          <cell r="DE175"/>
          <cell r="DF175">
            <v>0</v>
          </cell>
          <cell r="DG175"/>
          <cell r="DH175"/>
          <cell r="DI175"/>
          <cell r="DJ175"/>
          <cell r="DK175"/>
          <cell r="DL175"/>
          <cell r="DM175" t="str">
            <v>Vinod Sathyaseelan</v>
          </cell>
          <cell r="DN175" t="str">
            <v>Perez</v>
          </cell>
          <cell r="DO175" t="str">
            <v>Lafontaine</v>
          </cell>
          <cell r="DP175">
            <v>2</v>
          </cell>
          <cell r="DQ175">
            <v>1</v>
          </cell>
          <cell r="DR175"/>
        </row>
        <row r="176">
          <cell r="C176">
            <v>236</v>
          </cell>
          <cell r="D176">
            <v>45</v>
          </cell>
          <cell r="E176">
            <v>224</v>
          </cell>
          <cell r="F176">
            <v>45</v>
          </cell>
          <cell r="G176">
            <v>2021</v>
          </cell>
          <cell r="H176" t="str">
            <v>Yes</v>
          </cell>
          <cell r="I176" t="str">
            <v/>
          </cell>
          <cell r="J176" t="str">
            <v>Yes</v>
          </cell>
          <cell r="K176" t="str">
            <v/>
          </cell>
          <cell r="L176">
            <v>0</v>
          </cell>
          <cell r="M176" t="str">
            <v>Brooksbank</v>
          </cell>
          <cell r="N176" t="str">
            <v>Rehab trmt, digester and disinfection improvements</v>
          </cell>
          <cell r="O176">
            <v>280580</v>
          </cell>
          <cell r="P176" t="str">
            <v>280580-PS01</v>
          </cell>
          <cell r="Q176">
            <v>65000</v>
          </cell>
          <cell r="R176">
            <v>0</v>
          </cell>
          <cell r="S176" t="str">
            <v>Exempt</v>
          </cell>
          <cell r="T176">
            <v>43152</v>
          </cell>
          <cell r="U176">
            <v>43721</v>
          </cell>
          <cell r="V176">
            <v>44286</v>
          </cell>
          <cell r="W176">
            <v>44368</v>
          </cell>
          <cell r="X176" t="str">
            <v>certified</v>
          </cell>
          <cell r="Y176">
            <v>83000000</v>
          </cell>
          <cell r="Z176"/>
          <cell r="AA176">
            <v>38000000</v>
          </cell>
          <cell r="AB176" t="str">
            <v>21 carryover</v>
          </cell>
          <cell r="AC176"/>
          <cell r="AD176" t="str">
            <v>certified</v>
          </cell>
          <cell r="AE176">
            <v>89000000</v>
          </cell>
          <cell r="AF176"/>
          <cell r="AG176">
            <v>44000000</v>
          </cell>
          <cell r="AH176" t="str">
            <v>21 Carryover</v>
          </cell>
          <cell r="AI176">
            <v>45383</v>
          </cell>
          <cell r="AJ176">
            <v>47027</v>
          </cell>
          <cell r="AK176"/>
          <cell r="AL176">
            <v>83000000</v>
          </cell>
          <cell r="AM176">
            <v>44286</v>
          </cell>
          <cell r="AN176">
            <v>44370</v>
          </cell>
          <cell r="AO176">
            <v>1</v>
          </cell>
          <cell r="AP176">
            <v>45397500</v>
          </cell>
          <cell r="AQ176">
            <v>2021</v>
          </cell>
          <cell r="AR176"/>
          <cell r="AS176">
            <v>0</v>
          </cell>
          <cell r="AT176">
            <v>0</v>
          </cell>
          <cell r="AU176">
            <v>83000000</v>
          </cell>
          <cell r="AV176">
            <v>38000000</v>
          </cell>
          <cell r="AW176"/>
          <cell r="AX176"/>
          <cell r="AY176">
            <v>38000000</v>
          </cell>
          <cell r="AZ176"/>
          <cell r="BA176"/>
          <cell r="BB176"/>
          <cell r="BC176"/>
          <cell r="BD176"/>
          <cell r="BE176"/>
          <cell r="BF176" t="str">
            <v>2020 Survey</v>
          </cell>
          <cell r="BG176">
            <v>0</v>
          </cell>
          <cell r="BH176"/>
          <cell r="BI176">
            <v>0</v>
          </cell>
          <cell r="BJ176"/>
          <cell r="BK176">
            <v>0</v>
          </cell>
          <cell r="BL176">
            <v>44375</v>
          </cell>
          <cell r="BM176">
            <v>6842690</v>
          </cell>
          <cell r="BN176">
            <v>0.151</v>
          </cell>
          <cell r="BO176" t="str">
            <v>21 Carryover</v>
          </cell>
          <cell r="BP176">
            <v>44377</v>
          </cell>
          <cell r="BQ176">
            <v>30178000</v>
          </cell>
          <cell r="BR176">
            <v>4663802</v>
          </cell>
          <cell r="BS176">
            <v>0.15454311087547221</v>
          </cell>
          <cell r="BT176">
            <v>45397500</v>
          </cell>
          <cell r="BU176">
            <v>83000000</v>
          </cell>
          <cell r="BV176">
            <v>1</v>
          </cell>
          <cell r="BW176">
            <v>12827078.202664193</v>
          </cell>
          <cell r="BX176">
            <v>7000000</v>
          </cell>
          <cell r="BY176">
            <v>7000000</v>
          </cell>
          <cell r="BZ176"/>
          <cell r="CA176"/>
          <cell r="CB176">
            <v>3261662.5621313546</v>
          </cell>
          <cell r="CC176"/>
          <cell r="CD176"/>
          <cell r="CE176"/>
          <cell r="CF176"/>
          <cell r="CG176"/>
          <cell r="CH176"/>
          <cell r="CI176"/>
          <cell r="CJ176"/>
          <cell r="CK176"/>
          <cell r="CL176"/>
          <cell r="CM176">
            <v>0</v>
          </cell>
          <cell r="CN176"/>
          <cell r="CO176"/>
          <cell r="CP176"/>
          <cell r="CQ176"/>
          <cell r="CR176"/>
          <cell r="CS176"/>
          <cell r="CT176"/>
          <cell r="CU176">
            <v>12827078.202664193</v>
          </cell>
          <cell r="CV176"/>
          <cell r="CW176"/>
          <cell r="CX176"/>
          <cell r="CY176"/>
          <cell r="CZ176"/>
          <cell r="DA176"/>
          <cell r="DB176"/>
          <cell r="DC176"/>
          <cell r="DD176"/>
          <cell r="DE176"/>
          <cell r="DF176">
            <v>0</v>
          </cell>
          <cell r="DG176"/>
          <cell r="DH176"/>
          <cell r="DI176">
            <v>38000000</v>
          </cell>
          <cell r="DJ176" t="str">
            <v>23 SPAP 24 CDS</v>
          </cell>
          <cell r="DK176"/>
          <cell r="DL176" t="str">
            <v>23 SPAP</v>
          </cell>
          <cell r="DM176" t="str">
            <v>Pam Rodewald</v>
          </cell>
          <cell r="DN176" t="str">
            <v>Brooksbank</v>
          </cell>
          <cell r="DO176" t="str">
            <v>Gallentine</v>
          </cell>
          <cell r="DP176">
            <v>9</v>
          </cell>
          <cell r="DQ176">
            <v>6</v>
          </cell>
          <cell r="DR176"/>
        </row>
        <row r="177">
          <cell r="C177">
            <v>186</v>
          </cell>
          <cell r="D177">
            <v>50</v>
          </cell>
          <cell r="E177">
            <v>175</v>
          </cell>
          <cell r="F177">
            <v>50</v>
          </cell>
          <cell r="G177" t="str">
            <v/>
          </cell>
          <cell r="H177" t="str">
            <v/>
          </cell>
          <cell r="I177" t="str">
            <v/>
          </cell>
          <cell r="J177" t="str">
            <v/>
          </cell>
          <cell r="K177" t="str">
            <v/>
          </cell>
          <cell r="L177">
            <v>0</v>
          </cell>
          <cell r="M177" t="str">
            <v>Brooksbank</v>
          </cell>
          <cell r="N177" t="str">
            <v>Warren Street pond improvements</v>
          </cell>
          <cell r="O177">
            <v>280537</v>
          </cell>
          <cell r="P177" t="str">
            <v>280537-PS01</v>
          </cell>
          <cell r="Q177">
            <v>41723</v>
          </cell>
          <cell r="R177" t="str">
            <v>Y</v>
          </cell>
          <cell r="S177"/>
          <cell r="T177">
            <v>0</v>
          </cell>
          <cell r="U177">
            <v>0</v>
          </cell>
          <cell r="V177">
            <v>43923</v>
          </cell>
          <cell r="W177">
            <v>44263</v>
          </cell>
          <cell r="X177"/>
          <cell r="Y177"/>
          <cell r="Z177"/>
          <cell r="AA177">
            <v>0</v>
          </cell>
          <cell r="AB177"/>
          <cell r="AC177"/>
          <cell r="AD177"/>
          <cell r="AE177"/>
          <cell r="AF177"/>
          <cell r="AG177">
            <v>0</v>
          </cell>
          <cell r="AH177"/>
          <cell r="AI177">
            <v>44105</v>
          </cell>
          <cell r="AJ177">
            <v>44196</v>
          </cell>
          <cell r="AK177"/>
          <cell r="AL177">
            <v>1450000</v>
          </cell>
          <cell r="AM177"/>
          <cell r="AN177"/>
          <cell r="AO177"/>
          <cell r="AP177"/>
          <cell r="AQ177"/>
          <cell r="AR177"/>
          <cell r="AS177">
            <v>0</v>
          </cell>
          <cell r="AT177">
            <v>0</v>
          </cell>
          <cell r="AU177">
            <v>1450000</v>
          </cell>
          <cell r="AV177">
            <v>0</v>
          </cell>
          <cell r="AW177"/>
          <cell r="AX177"/>
          <cell r="AY177">
            <v>0</v>
          </cell>
          <cell r="AZ177"/>
          <cell r="BA177"/>
          <cell r="BB177"/>
          <cell r="BC177"/>
          <cell r="BD177"/>
          <cell r="BE177"/>
          <cell r="BF177">
            <v>0</v>
          </cell>
          <cell r="BG177"/>
          <cell r="BH177"/>
          <cell r="BI177"/>
          <cell r="BJ177"/>
          <cell r="BK177">
            <v>0</v>
          </cell>
          <cell r="BL177">
            <v>44000</v>
          </cell>
          <cell r="BM177">
            <v>1722820</v>
          </cell>
          <cell r="BN177">
            <v>0.77300000000000002</v>
          </cell>
          <cell r="BO177" t="str">
            <v>21 Carryover</v>
          </cell>
          <cell r="BP177">
            <v>44263</v>
          </cell>
          <cell r="BQ177">
            <v>1423546</v>
          </cell>
          <cell r="BR177">
            <v>1132357</v>
          </cell>
          <cell r="BS177">
            <v>0.79544812742264737</v>
          </cell>
          <cell r="BT177">
            <v>2294461</v>
          </cell>
          <cell r="BU177">
            <v>1450000</v>
          </cell>
          <cell r="BV177"/>
          <cell r="BW177">
            <v>1153399.7847628386</v>
          </cell>
          <cell r="BX177">
            <v>922719.82781027094</v>
          </cell>
          <cell r="BY177">
            <v>922720</v>
          </cell>
          <cell r="BZ177"/>
          <cell r="CA177"/>
          <cell r="CB177">
            <v>0</v>
          </cell>
          <cell r="CC177"/>
          <cell r="CD177"/>
          <cell r="CE177"/>
          <cell r="CF177"/>
          <cell r="CG177"/>
          <cell r="CH177"/>
          <cell r="CI177"/>
          <cell r="CJ177"/>
          <cell r="CK177"/>
          <cell r="CL177"/>
          <cell r="CM177">
            <v>0</v>
          </cell>
          <cell r="CN177"/>
          <cell r="CO177"/>
          <cell r="CP177"/>
          <cell r="CQ177"/>
          <cell r="CR177"/>
          <cell r="CS177"/>
          <cell r="CT177"/>
          <cell r="CU177">
            <v>1153399.7847628386</v>
          </cell>
          <cell r="CV177"/>
          <cell r="CW177"/>
          <cell r="CX177"/>
          <cell r="CY177"/>
          <cell r="CZ177"/>
          <cell r="DA177"/>
          <cell r="DB177"/>
          <cell r="DC177"/>
          <cell r="DD177"/>
          <cell r="DE177"/>
          <cell r="DF177">
            <v>0</v>
          </cell>
          <cell r="DG177"/>
          <cell r="DH177"/>
          <cell r="DI177"/>
          <cell r="DJ177"/>
          <cell r="DK177"/>
          <cell r="DL177"/>
          <cell r="DM177">
            <v>0</v>
          </cell>
          <cell r="DN177" t="str">
            <v>Brooksbank</v>
          </cell>
          <cell r="DO177" t="str">
            <v>Gallentine</v>
          </cell>
          <cell r="DP177">
            <v>9</v>
          </cell>
          <cell r="DQ177">
            <v>6</v>
          </cell>
          <cell r="DR177"/>
        </row>
        <row r="178">
          <cell r="C178">
            <v>253</v>
          </cell>
          <cell r="D178">
            <v>43</v>
          </cell>
          <cell r="E178">
            <v>241</v>
          </cell>
          <cell r="F178">
            <v>43</v>
          </cell>
          <cell r="G178" t="str">
            <v/>
          </cell>
          <cell r="H178" t="str">
            <v/>
          </cell>
          <cell r="I178" t="str">
            <v/>
          </cell>
          <cell r="J178" t="str">
            <v/>
          </cell>
          <cell r="K178" t="str">
            <v/>
          </cell>
          <cell r="L178">
            <v>0</v>
          </cell>
          <cell r="M178" t="str">
            <v>Brooksbank</v>
          </cell>
          <cell r="N178" t="str">
            <v>Upper Indian Creek</v>
          </cell>
          <cell r="O178">
            <v>280596</v>
          </cell>
          <cell r="P178" t="str">
            <v>280596-PS01</v>
          </cell>
          <cell r="Q178">
            <v>41720</v>
          </cell>
          <cell r="R178" t="str">
            <v>Y</v>
          </cell>
          <cell r="S178"/>
          <cell r="T178">
            <v>0</v>
          </cell>
          <cell r="U178">
            <v>0</v>
          </cell>
          <cell r="V178">
            <v>0</v>
          </cell>
          <cell r="W178">
            <v>0</v>
          </cell>
          <cell r="X178"/>
          <cell r="Y178"/>
          <cell r="Z178"/>
          <cell r="AA178">
            <v>0</v>
          </cell>
          <cell r="AB178"/>
          <cell r="AC178"/>
          <cell r="AD178"/>
          <cell r="AE178"/>
          <cell r="AF178"/>
          <cell r="AG178">
            <v>0</v>
          </cell>
          <cell r="AH178"/>
          <cell r="AI178"/>
          <cell r="AJ178"/>
          <cell r="AK178"/>
          <cell r="AL178">
            <v>8000000</v>
          </cell>
          <cell r="AM178"/>
          <cell r="AN178"/>
          <cell r="AO178"/>
          <cell r="AP178"/>
          <cell r="AQ178"/>
          <cell r="AR178"/>
          <cell r="AS178">
            <v>0</v>
          </cell>
          <cell r="AT178">
            <v>0</v>
          </cell>
          <cell r="AU178">
            <v>8000000</v>
          </cell>
          <cell r="AV178">
            <v>0</v>
          </cell>
          <cell r="AW178"/>
          <cell r="AX178"/>
          <cell r="AY178">
            <v>0</v>
          </cell>
          <cell r="AZ178"/>
          <cell r="BA178"/>
          <cell r="BB178"/>
          <cell r="BC178"/>
          <cell r="BD178"/>
          <cell r="BE178"/>
          <cell r="BF178">
            <v>0</v>
          </cell>
          <cell r="BG178"/>
          <cell r="BH178"/>
          <cell r="BI178"/>
          <cell r="BJ178"/>
          <cell r="BK178">
            <v>0</v>
          </cell>
          <cell r="BL178"/>
          <cell r="BM178"/>
          <cell r="BN178"/>
          <cell r="BO178"/>
          <cell r="BP178"/>
          <cell r="BQ178"/>
          <cell r="BR178"/>
          <cell r="BS178" t="str">
            <v/>
          </cell>
          <cell r="BT178"/>
          <cell r="BU178">
            <v>0</v>
          </cell>
          <cell r="BV178"/>
          <cell r="BW178">
            <v>0</v>
          </cell>
          <cell r="BX178">
            <v>0</v>
          </cell>
          <cell r="BY178"/>
          <cell r="BZ178"/>
          <cell r="CA178"/>
          <cell r="CB178">
            <v>0</v>
          </cell>
          <cell r="CC178"/>
          <cell r="CD178"/>
          <cell r="CE178"/>
          <cell r="CF178"/>
          <cell r="CG178"/>
          <cell r="CH178"/>
          <cell r="CI178"/>
          <cell r="CJ178"/>
          <cell r="CK178"/>
          <cell r="CL178"/>
          <cell r="CM178">
            <v>0</v>
          </cell>
          <cell r="CN178"/>
          <cell r="CO178"/>
          <cell r="CP178"/>
          <cell r="CQ178"/>
          <cell r="CR178"/>
          <cell r="CS178"/>
          <cell r="CT178"/>
          <cell r="CU178">
            <v>0</v>
          </cell>
          <cell r="CV178"/>
          <cell r="CW178"/>
          <cell r="CX178"/>
          <cell r="CY178"/>
          <cell r="CZ178"/>
          <cell r="DA178"/>
          <cell r="DB178"/>
          <cell r="DC178"/>
          <cell r="DD178"/>
          <cell r="DE178"/>
          <cell r="DF178">
            <v>0</v>
          </cell>
          <cell r="DG178"/>
          <cell r="DH178"/>
          <cell r="DI178"/>
          <cell r="DJ178"/>
          <cell r="DK178"/>
          <cell r="DL178"/>
          <cell r="DM178">
            <v>0</v>
          </cell>
          <cell r="DN178" t="str">
            <v>Brooksbank</v>
          </cell>
          <cell r="DO178" t="str">
            <v>Gallentine</v>
          </cell>
          <cell r="DP178">
            <v>9</v>
          </cell>
          <cell r="DQ178">
            <v>6</v>
          </cell>
          <cell r="DR178"/>
        </row>
        <row r="179">
          <cell r="C179">
            <v>202</v>
          </cell>
          <cell r="D179">
            <v>48</v>
          </cell>
          <cell r="E179">
            <v>193</v>
          </cell>
          <cell r="F179">
            <v>48</v>
          </cell>
          <cell r="G179"/>
          <cell r="H179" t="str">
            <v/>
          </cell>
          <cell r="I179" t="str">
            <v/>
          </cell>
          <cell r="J179" t="str">
            <v/>
          </cell>
          <cell r="K179" t="str">
            <v/>
          </cell>
          <cell r="L179">
            <v>0</v>
          </cell>
          <cell r="M179" t="str">
            <v>Perez</v>
          </cell>
          <cell r="N179" t="str">
            <v>Rehab collection</v>
          </cell>
          <cell r="O179">
            <v>280870</v>
          </cell>
          <cell r="P179" t="str">
            <v>280870-PS01</v>
          </cell>
          <cell r="Q179">
            <v>701</v>
          </cell>
          <cell r="R179"/>
          <cell r="S179"/>
          <cell r="T179">
            <v>0</v>
          </cell>
          <cell r="U179">
            <v>0</v>
          </cell>
          <cell r="V179">
            <v>0</v>
          </cell>
          <cell r="W179">
            <v>0</v>
          </cell>
          <cell r="X179"/>
          <cell r="Y179"/>
          <cell r="Z179"/>
          <cell r="AA179">
            <v>0</v>
          </cell>
          <cell r="AB179"/>
          <cell r="AC179"/>
          <cell r="AD179"/>
          <cell r="AE179"/>
          <cell r="AF179"/>
          <cell r="AG179">
            <v>0</v>
          </cell>
          <cell r="AH179"/>
          <cell r="AI179"/>
          <cell r="AJ179"/>
          <cell r="AK179"/>
          <cell r="AL179">
            <v>2200000</v>
          </cell>
          <cell r="AM179"/>
          <cell r="AN179"/>
          <cell r="AO179"/>
          <cell r="AP179"/>
          <cell r="AQ179"/>
          <cell r="AR179"/>
          <cell r="AS179">
            <v>0</v>
          </cell>
          <cell r="AT179">
            <v>0</v>
          </cell>
          <cell r="AU179">
            <v>2200000</v>
          </cell>
          <cell r="AV179">
            <v>0</v>
          </cell>
          <cell r="AW179"/>
          <cell r="AX179"/>
          <cell r="AY179">
            <v>0</v>
          </cell>
          <cell r="AZ179"/>
          <cell r="BA179"/>
          <cell r="BB179"/>
          <cell r="BC179"/>
          <cell r="BD179"/>
          <cell r="BE179"/>
          <cell r="BF179">
            <v>0</v>
          </cell>
          <cell r="BG179">
            <v>0</v>
          </cell>
          <cell r="BH179"/>
          <cell r="BI179">
            <v>0</v>
          </cell>
          <cell r="BJ179"/>
          <cell r="BK179">
            <v>0</v>
          </cell>
          <cell r="BL179"/>
          <cell r="BM179"/>
          <cell r="BN179"/>
          <cell r="BO179"/>
          <cell r="BP179"/>
          <cell r="BQ179"/>
          <cell r="BR179"/>
          <cell r="BS179" t="str">
            <v/>
          </cell>
          <cell r="BT179"/>
          <cell r="BU179">
            <v>0</v>
          </cell>
          <cell r="BV179"/>
          <cell r="BW179">
            <v>0</v>
          </cell>
          <cell r="BX179">
            <v>0</v>
          </cell>
          <cell r="BY179"/>
          <cell r="BZ179"/>
          <cell r="CA179"/>
          <cell r="CB179">
            <v>0</v>
          </cell>
          <cell r="CC179"/>
          <cell r="CD179"/>
          <cell r="CE179"/>
          <cell r="CF179"/>
          <cell r="CG179"/>
          <cell r="CH179"/>
          <cell r="CI179"/>
          <cell r="CJ179"/>
          <cell r="CK179"/>
          <cell r="CL179"/>
          <cell r="CM179">
            <v>0</v>
          </cell>
          <cell r="CN179"/>
          <cell r="CO179"/>
          <cell r="CP179"/>
          <cell r="CQ179"/>
          <cell r="CR179"/>
          <cell r="CS179"/>
          <cell r="CT179"/>
          <cell r="CU179">
            <v>0</v>
          </cell>
          <cell r="CV179"/>
          <cell r="CW179"/>
          <cell r="CX179"/>
          <cell r="CY179"/>
          <cell r="CZ179"/>
          <cell r="DA179"/>
          <cell r="DB179"/>
          <cell r="DC179"/>
          <cell r="DD179"/>
          <cell r="DE179"/>
          <cell r="DF179">
            <v>0</v>
          </cell>
          <cell r="DG179"/>
          <cell r="DH179"/>
          <cell r="DI179"/>
          <cell r="DJ179"/>
          <cell r="DK179"/>
          <cell r="DL179"/>
          <cell r="DM179" t="str">
            <v>Pam Rodewald</v>
          </cell>
          <cell r="DN179" t="str">
            <v>Perez</v>
          </cell>
          <cell r="DO179" t="str">
            <v>Lafontaine</v>
          </cell>
          <cell r="DP179" t="str">
            <v>3a</v>
          </cell>
          <cell r="DQ179">
            <v>8</v>
          </cell>
          <cell r="DR179"/>
        </row>
        <row r="180">
          <cell r="C180">
            <v>159</v>
          </cell>
          <cell r="D180">
            <v>53</v>
          </cell>
          <cell r="E180">
            <v>149</v>
          </cell>
          <cell r="F180">
            <v>53</v>
          </cell>
          <cell r="G180" t="str">
            <v/>
          </cell>
          <cell r="H180" t="str">
            <v/>
          </cell>
          <cell r="I180" t="str">
            <v/>
          </cell>
          <cell r="J180" t="str">
            <v/>
          </cell>
          <cell r="K180" t="str">
            <v/>
          </cell>
          <cell r="L180">
            <v>0</v>
          </cell>
          <cell r="M180" t="str">
            <v>Berrens</v>
          </cell>
          <cell r="N180" t="str">
            <v>Adv trmt - phos, trmt Ph 2</v>
          </cell>
          <cell r="O180">
            <v>280547</v>
          </cell>
          <cell r="P180" t="str">
            <v>280547-PS02</v>
          </cell>
          <cell r="Q180">
            <v>13719</v>
          </cell>
          <cell r="R180"/>
          <cell r="S180"/>
          <cell r="T180">
            <v>42796</v>
          </cell>
          <cell r="U180">
            <v>43003</v>
          </cell>
          <cell r="V180">
            <v>43187</v>
          </cell>
          <cell r="W180">
            <v>43630</v>
          </cell>
          <cell r="X180"/>
          <cell r="Y180"/>
          <cell r="Z180"/>
          <cell r="AA180">
            <v>0</v>
          </cell>
          <cell r="AB180"/>
          <cell r="AC180"/>
          <cell r="AD180"/>
          <cell r="AE180"/>
          <cell r="AF180"/>
          <cell r="AG180">
            <v>0</v>
          </cell>
          <cell r="AH180"/>
          <cell r="AI180">
            <v>43419</v>
          </cell>
          <cell r="AJ180">
            <v>43997</v>
          </cell>
          <cell r="AK180"/>
          <cell r="AL180">
            <v>11585492</v>
          </cell>
          <cell r="AM180"/>
          <cell r="AN180"/>
          <cell r="AO180"/>
          <cell r="AP180"/>
          <cell r="AQ180"/>
          <cell r="AR180"/>
          <cell r="AS180">
            <v>0</v>
          </cell>
          <cell r="AT180">
            <v>0</v>
          </cell>
          <cell r="AU180">
            <v>11585492</v>
          </cell>
          <cell r="AV180">
            <v>0</v>
          </cell>
          <cell r="AW180"/>
          <cell r="AX180"/>
          <cell r="AY180">
            <v>0</v>
          </cell>
          <cell r="AZ180"/>
          <cell r="BA180"/>
          <cell r="BB180"/>
          <cell r="BC180"/>
          <cell r="BD180"/>
          <cell r="BE180"/>
          <cell r="BF180" t="str">
            <v>2019 Survey</v>
          </cell>
          <cell r="BG180">
            <v>0</v>
          </cell>
          <cell r="BH180"/>
          <cell r="BI180">
            <v>0</v>
          </cell>
          <cell r="BJ180"/>
          <cell r="BK180">
            <v>0</v>
          </cell>
          <cell r="BL180"/>
          <cell r="BM180"/>
          <cell r="BN180"/>
          <cell r="BO180"/>
          <cell r="BP180"/>
          <cell r="BQ180"/>
          <cell r="BR180"/>
          <cell r="BS180" t="str">
            <v/>
          </cell>
          <cell r="BT180"/>
          <cell r="BU180">
            <v>0</v>
          </cell>
          <cell r="BV180"/>
          <cell r="BW180">
            <v>0</v>
          </cell>
          <cell r="BX180">
            <v>0</v>
          </cell>
          <cell r="BY180"/>
          <cell r="BZ180"/>
          <cell r="CA180"/>
          <cell r="CB180">
            <v>0</v>
          </cell>
          <cell r="CC180"/>
          <cell r="CD180"/>
          <cell r="CE180"/>
          <cell r="CF180"/>
          <cell r="CG180"/>
          <cell r="CH180"/>
          <cell r="CI180"/>
          <cell r="CJ180"/>
          <cell r="CK180"/>
          <cell r="CL180"/>
          <cell r="CM180">
            <v>0</v>
          </cell>
          <cell r="CN180"/>
          <cell r="CO180"/>
          <cell r="CP180"/>
          <cell r="CQ180"/>
          <cell r="CR180"/>
          <cell r="CS180"/>
          <cell r="CT180"/>
          <cell r="CU180">
            <v>0</v>
          </cell>
          <cell r="CV180"/>
          <cell r="CW180"/>
          <cell r="CX180"/>
          <cell r="CY180"/>
          <cell r="CZ180"/>
          <cell r="DA180"/>
          <cell r="DB180"/>
          <cell r="DC180"/>
          <cell r="DD180"/>
          <cell r="DE180"/>
          <cell r="DF180">
            <v>0</v>
          </cell>
          <cell r="DG180"/>
          <cell r="DH180"/>
          <cell r="DI180"/>
          <cell r="DJ180"/>
          <cell r="DK180"/>
          <cell r="DL180"/>
          <cell r="DM180" t="str">
            <v>Abram Peterson</v>
          </cell>
          <cell r="DN180" t="str">
            <v>Berrens</v>
          </cell>
          <cell r="DO180" t="str">
            <v>Gallentine</v>
          </cell>
          <cell r="DP180">
            <v>8</v>
          </cell>
          <cell r="DQ180">
            <v>5</v>
          </cell>
          <cell r="DR180"/>
        </row>
        <row r="181">
          <cell r="C181">
            <v>190</v>
          </cell>
          <cell r="D181">
            <v>50</v>
          </cell>
          <cell r="E181">
            <v>178</v>
          </cell>
          <cell r="F181">
            <v>50</v>
          </cell>
          <cell r="G181"/>
          <cell r="H181" t="str">
            <v/>
          </cell>
          <cell r="I181" t="str">
            <v/>
          </cell>
          <cell r="J181" t="str">
            <v/>
          </cell>
          <cell r="K181" t="str">
            <v/>
          </cell>
          <cell r="L181">
            <v>0</v>
          </cell>
          <cell r="M181" t="str">
            <v>Montoya</v>
          </cell>
          <cell r="N181" t="str">
            <v>Adv trmt - nitrogen, recirculating media filter</v>
          </cell>
          <cell r="O181">
            <v>280687</v>
          </cell>
          <cell r="P181" t="str">
            <v>280687-PS01</v>
          </cell>
          <cell r="Q181">
            <v>120</v>
          </cell>
          <cell r="R181"/>
          <cell r="S181"/>
          <cell r="T181">
            <v>0</v>
          </cell>
          <cell r="U181">
            <v>0</v>
          </cell>
          <cell r="V181">
            <v>0</v>
          </cell>
          <cell r="W181">
            <v>0</v>
          </cell>
          <cell r="X181"/>
          <cell r="Y181"/>
          <cell r="Z181"/>
          <cell r="AA181">
            <v>0</v>
          </cell>
          <cell r="AB181"/>
          <cell r="AC181"/>
          <cell r="AD181"/>
          <cell r="AE181"/>
          <cell r="AF181"/>
          <cell r="AG181">
            <v>0</v>
          </cell>
          <cell r="AH181"/>
          <cell r="AI181">
            <v>11474</v>
          </cell>
          <cell r="AJ181">
            <v>11596</v>
          </cell>
          <cell r="AK181" t="str">
            <v>sent email outside of 2023 IUP</v>
          </cell>
          <cell r="AL181">
            <v>1000000</v>
          </cell>
          <cell r="AM181"/>
          <cell r="AN181"/>
          <cell r="AO181"/>
          <cell r="AP181"/>
          <cell r="AQ181"/>
          <cell r="AR181"/>
          <cell r="AS181">
            <v>0</v>
          </cell>
          <cell r="AT181">
            <v>0</v>
          </cell>
          <cell r="AU181">
            <v>1000000</v>
          </cell>
          <cell r="AV181">
            <v>0</v>
          </cell>
          <cell r="AW181"/>
          <cell r="AX181"/>
          <cell r="AY181">
            <v>0</v>
          </cell>
          <cell r="AZ181"/>
          <cell r="BA181"/>
          <cell r="BB181"/>
          <cell r="BC181"/>
          <cell r="BD181"/>
          <cell r="BE181"/>
          <cell r="BF181">
            <v>0</v>
          </cell>
          <cell r="BG181">
            <v>0</v>
          </cell>
          <cell r="BH181"/>
          <cell r="BI181">
            <v>0</v>
          </cell>
          <cell r="BJ181"/>
          <cell r="BK181">
            <v>0</v>
          </cell>
          <cell r="BL181"/>
          <cell r="BM181"/>
          <cell r="BN181"/>
          <cell r="BO181"/>
          <cell r="BP181"/>
          <cell r="BQ181"/>
          <cell r="BR181"/>
          <cell r="BS181" t="str">
            <v/>
          </cell>
          <cell r="BT181"/>
          <cell r="BU181">
            <v>0</v>
          </cell>
          <cell r="BV181"/>
          <cell r="BW181">
            <v>0</v>
          </cell>
          <cell r="BX181">
            <v>0</v>
          </cell>
          <cell r="BY181"/>
          <cell r="BZ181"/>
          <cell r="CA181"/>
          <cell r="CB181">
            <v>0</v>
          </cell>
          <cell r="CC181"/>
          <cell r="CD181"/>
          <cell r="CE181"/>
          <cell r="CF181"/>
          <cell r="CG181"/>
          <cell r="CH181"/>
          <cell r="CI181"/>
          <cell r="CJ181"/>
          <cell r="CK181"/>
          <cell r="CL181"/>
          <cell r="CM181">
            <v>0</v>
          </cell>
          <cell r="CN181"/>
          <cell r="CO181"/>
          <cell r="CP181"/>
          <cell r="CQ181"/>
          <cell r="CR181"/>
          <cell r="CS181"/>
          <cell r="CT181"/>
          <cell r="CU181">
            <v>0</v>
          </cell>
          <cell r="CV181"/>
          <cell r="CW181"/>
          <cell r="CX181"/>
          <cell r="CY181"/>
          <cell r="CZ181"/>
          <cell r="DA181"/>
          <cell r="DB181"/>
          <cell r="DC181"/>
          <cell r="DD181"/>
          <cell r="DE181"/>
          <cell r="DF181">
            <v>0</v>
          </cell>
          <cell r="DG181"/>
          <cell r="DH181"/>
          <cell r="DI181"/>
          <cell r="DJ181"/>
          <cell r="DK181"/>
          <cell r="DL181"/>
          <cell r="DM181" t="str">
            <v>Benjamin Carlson</v>
          </cell>
          <cell r="DN181" t="str">
            <v>Montoya</v>
          </cell>
          <cell r="DO181"/>
          <cell r="DP181">
            <v>11</v>
          </cell>
          <cell r="DQ181">
            <v>4</v>
          </cell>
          <cell r="DR181"/>
        </row>
        <row r="182">
          <cell r="C182">
            <v>75</v>
          </cell>
          <cell r="D182">
            <v>63</v>
          </cell>
          <cell r="E182">
            <v>74</v>
          </cell>
          <cell r="F182">
            <v>63</v>
          </cell>
          <cell r="G182"/>
          <cell r="H182" t="str">
            <v/>
          </cell>
          <cell r="I182" t="str">
            <v>Yes</v>
          </cell>
          <cell r="J182" t="str">
            <v/>
          </cell>
          <cell r="K182"/>
          <cell r="L182">
            <v>0</v>
          </cell>
          <cell r="M182" t="str">
            <v>Montoya</v>
          </cell>
          <cell r="N182" t="str">
            <v>Rehab treatment, biosolids</v>
          </cell>
          <cell r="O182">
            <v>280908</v>
          </cell>
          <cell r="P182" t="str">
            <v>280908-PS01</v>
          </cell>
          <cell r="Q182">
            <v>2663</v>
          </cell>
          <cell r="R182"/>
          <cell r="S182"/>
          <cell r="T182">
            <v>44986</v>
          </cell>
          <cell r="U182">
            <v>45169</v>
          </cell>
          <cell r="V182">
            <v>45379</v>
          </cell>
          <cell r="W182">
            <v>0</v>
          </cell>
          <cell r="X182" t="str">
            <v>application</v>
          </cell>
          <cell r="Y182">
            <v>12767250</v>
          </cell>
          <cell r="Z182"/>
          <cell r="AA182">
            <v>8671516.1999999993</v>
          </cell>
          <cell r="AB182" t="str">
            <v>Part B</v>
          </cell>
          <cell r="AC182"/>
          <cell r="AD182">
            <v>44986</v>
          </cell>
          <cell r="AE182">
            <v>9111750</v>
          </cell>
          <cell r="AF182"/>
          <cell r="AG182">
            <v>5016016.1999999993</v>
          </cell>
          <cell r="AH182" t="str">
            <v>Part B</v>
          </cell>
          <cell r="AI182">
            <v>45870</v>
          </cell>
          <cell r="AJ182">
            <v>46600</v>
          </cell>
          <cell r="AK182" t="str">
            <v>permit delay, not certified.Updated w/25 psig est</v>
          </cell>
          <cell r="AL182">
            <v>12767250</v>
          </cell>
          <cell r="AM182">
            <v>45435</v>
          </cell>
          <cell r="AN182"/>
          <cell r="AO182"/>
          <cell r="AP182"/>
          <cell r="AQ182"/>
          <cell r="AR182"/>
          <cell r="AS182">
            <v>0</v>
          </cell>
          <cell r="AT182">
            <v>0</v>
          </cell>
          <cell r="AU182">
            <v>12767250</v>
          </cell>
          <cell r="AV182">
            <v>12767250</v>
          </cell>
          <cell r="AW182"/>
          <cell r="AX182"/>
          <cell r="AY182">
            <v>12767250</v>
          </cell>
          <cell r="AZ182"/>
          <cell r="BA182"/>
          <cell r="BB182"/>
          <cell r="BC182"/>
          <cell r="BD182"/>
          <cell r="BE182"/>
          <cell r="BF182">
            <v>0</v>
          </cell>
          <cell r="BG182">
            <v>0</v>
          </cell>
          <cell r="BH182"/>
          <cell r="BI182">
            <v>0</v>
          </cell>
          <cell r="BJ182"/>
          <cell r="BK182">
            <v>0</v>
          </cell>
          <cell r="BL182">
            <v>45504</v>
          </cell>
          <cell r="BM182">
            <v>5117396</v>
          </cell>
          <cell r="BN182">
            <v>0.40100000000000002</v>
          </cell>
          <cell r="BO182" t="str">
            <v>FY25 new</v>
          </cell>
          <cell r="BP182"/>
          <cell r="BQ182"/>
          <cell r="BR182"/>
          <cell r="BS182"/>
          <cell r="BT182"/>
          <cell r="BU182">
            <v>12767250</v>
          </cell>
          <cell r="BV182"/>
          <cell r="BW182">
            <v>5119667.25</v>
          </cell>
          <cell r="BX182">
            <v>4095733.8000000003</v>
          </cell>
          <cell r="BY182"/>
          <cell r="BZ182"/>
          <cell r="CA182"/>
          <cell r="CB182">
            <v>0</v>
          </cell>
          <cell r="CC182"/>
          <cell r="CD182"/>
          <cell r="CE182"/>
          <cell r="CF182"/>
          <cell r="CG182"/>
          <cell r="CH182"/>
          <cell r="CI182"/>
          <cell r="CJ182"/>
          <cell r="CK182"/>
          <cell r="CL182"/>
          <cell r="CM182">
            <v>0</v>
          </cell>
          <cell r="CN182"/>
          <cell r="CO182"/>
          <cell r="CP182"/>
          <cell r="CQ182"/>
          <cell r="CR182"/>
          <cell r="CS182"/>
          <cell r="CT182"/>
          <cell r="CU182">
            <v>0</v>
          </cell>
          <cell r="CV182"/>
          <cell r="CW182"/>
          <cell r="CX182"/>
          <cell r="CY182"/>
          <cell r="CZ182"/>
          <cell r="DA182"/>
          <cell r="DB182"/>
          <cell r="DC182"/>
          <cell r="DD182"/>
          <cell r="DE182"/>
          <cell r="DF182"/>
          <cell r="DG182"/>
          <cell r="DH182"/>
          <cell r="DI182"/>
          <cell r="DJ182"/>
          <cell r="DK182"/>
          <cell r="DL182"/>
          <cell r="DM182" t="str">
            <v>Benjamin Carlson</v>
          </cell>
          <cell r="DN182" t="str">
            <v>Montoya</v>
          </cell>
          <cell r="DO182" t="str">
            <v>Lafontaine</v>
          </cell>
          <cell r="DP182">
            <v>11</v>
          </cell>
          <cell r="DQ182">
            <v>4</v>
          </cell>
          <cell r="DR182"/>
        </row>
        <row r="183">
          <cell r="C183">
            <v>249</v>
          </cell>
          <cell r="D183">
            <v>44</v>
          </cell>
          <cell r="E183">
            <v>232</v>
          </cell>
          <cell r="F183">
            <v>44</v>
          </cell>
          <cell r="G183"/>
          <cell r="H183" t="str">
            <v/>
          </cell>
          <cell r="I183" t="str">
            <v/>
          </cell>
          <cell r="J183" t="str">
            <v/>
          </cell>
          <cell r="K183" t="str">
            <v/>
          </cell>
          <cell r="L183" t="str">
            <v>RD Commit</v>
          </cell>
          <cell r="M183" t="str">
            <v>Brooksbank</v>
          </cell>
          <cell r="N183" t="str">
            <v>Rehab collection and treatment</v>
          </cell>
          <cell r="O183">
            <v>280728</v>
          </cell>
          <cell r="P183" t="str">
            <v>280728-PS01</v>
          </cell>
          <cell r="Q183">
            <v>840</v>
          </cell>
          <cell r="R183"/>
          <cell r="S183"/>
          <cell r="T183">
            <v>44260</v>
          </cell>
          <cell r="U183">
            <v>45016</v>
          </cell>
          <cell r="V183">
            <v>45016</v>
          </cell>
          <cell r="W183">
            <v>45105</v>
          </cell>
          <cell r="X183"/>
          <cell r="Y183"/>
          <cell r="Z183"/>
          <cell r="AA183">
            <v>0</v>
          </cell>
          <cell r="AB183"/>
          <cell r="AD183"/>
          <cell r="AE183"/>
          <cell r="AF183"/>
          <cell r="AG183" t="e">
            <v>#REF!</v>
          </cell>
          <cell r="AH183"/>
          <cell r="AK183"/>
          <cell r="AL183">
            <v>9746000</v>
          </cell>
          <cell r="AM183"/>
          <cell r="AO183"/>
          <cell r="AP183"/>
          <cell r="AQ183"/>
          <cell r="AR183"/>
          <cell r="AS183">
            <v>0</v>
          </cell>
          <cell r="AT183">
            <v>0</v>
          </cell>
          <cell r="AU183">
            <v>9746000</v>
          </cell>
          <cell r="AV183">
            <v>0</v>
          </cell>
          <cell r="AW183"/>
          <cell r="AX183"/>
          <cell r="AY183">
            <v>0</v>
          </cell>
          <cell r="BD183">
            <v>3426792</v>
          </cell>
          <cell r="BE183">
            <v>45118</v>
          </cell>
          <cell r="BF183">
            <v>0</v>
          </cell>
          <cell r="BG183">
            <v>0</v>
          </cell>
          <cell r="BH183"/>
          <cell r="BI183">
            <v>1611010.4008653567</v>
          </cell>
          <cell r="BJ183">
            <v>3426792</v>
          </cell>
          <cell r="BK183">
            <v>5000000</v>
          </cell>
          <cell r="BL183">
            <v>44753</v>
          </cell>
          <cell r="BM183">
            <v>7688128</v>
          </cell>
          <cell r="BN183">
            <v>0.497</v>
          </cell>
          <cell r="BO183" t="str">
            <v>23 Carryover</v>
          </cell>
          <cell r="BP183">
            <v>45106</v>
          </cell>
          <cell r="BQ183">
            <v>12626000</v>
          </cell>
          <cell r="BR183">
            <v>2547626</v>
          </cell>
          <cell r="BS183">
            <v>0.2017761761444638</v>
          </cell>
          <cell r="BT183">
            <v>15404300</v>
          </cell>
          <cell r="BU183">
            <v>9746000</v>
          </cell>
          <cell r="BW183">
            <v>1966510.6127039443</v>
          </cell>
          <cell r="BX183">
            <v>1573208.4901631556</v>
          </cell>
          <cell r="BY183">
            <v>1573208</v>
          </cell>
          <cell r="BZ183"/>
          <cell r="CA183"/>
          <cell r="CB183">
            <v>0</v>
          </cell>
          <cell r="CC183"/>
          <cell r="CF183"/>
          <cell r="CK183"/>
          <cell r="CL183"/>
          <cell r="CM183">
            <v>0</v>
          </cell>
          <cell r="CN183"/>
          <cell r="CU183">
            <v>1966510.6127039443</v>
          </cell>
          <cell r="CV183" t="str">
            <v>RD Commit</v>
          </cell>
          <cell r="CW183">
            <v>2023</v>
          </cell>
          <cell r="CX183">
            <v>44918</v>
          </cell>
          <cell r="CY183"/>
          <cell r="CZ183"/>
          <cell r="DA183">
            <v>311</v>
          </cell>
          <cell r="DB183">
            <v>16</v>
          </cell>
          <cell r="DC183">
            <v>8411000</v>
          </cell>
          <cell r="DD183">
            <v>3411000</v>
          </cell>
          <cell r="DE183">
            <v>1335000</v>
          </cell>
          <cell r="DF183">
            <v>4746000</v>
          </cell>
          <cell r="DG183"/>
          <cell r="DH183"/>
          <cell r="DI183"/>
          <cell r="DJ183"/>
          <cell r="DK183"/>
          <cell r="DL183"/>
          <cell r="DM183" t="str">
            <v>Corey Hower</v>
          </cell>
          <cell r="DN183" t="str">
            <v>Brooksbank</v>
          </cell>
          <cell r="DO183" t="str">
            <v>Gallentine</v>
          </cell>
          <cell r="DP183">
            <v>10</v>
          </cell>
          <cell r="DQ183">
            <v>7</v>
          </cell>
          <cell r="DR183"/>
        </row>
        <row r="184">
          <cell r="C184">
            <v>214</v>
          </cell>
          <cell r="D184">
            <v>46</v>
          </cell>
          <cell r="E184">
            <v>202</v>
          </cell>
          <cell r="F184">
            <v>46</v>
          </cell>
          <cell r="G184">
            <v>2018</v>
          </cell>
          <cell r="H184" t="str">
            <v>Yes</v>
          </cell>
          <cell r="I184" t="str">
            <v/>
          </cell>
          <cell r="J184" t="str">
            <v>Yes</v>
          </cell>
          <cell r="K184" t="str">
            <v/>
          </cell>
          <cell r="L184">
            <v>0</v>
          </cell>
          <cell r="M184" t="str">
            <v>Schultz</v>
          </cell>
          <cell r="N184" t="str">
            <v>Interceptor improvements</v>
          </cell>
          <cell r="O184">
            <v>279356</v>
          </cell>
          <cell r="P184" t="str">
            <v>279356-PD00</v>
          </cell>
          <cell r="Q184">
            <v>210435</v>
          </cell>
          <cell r="R184">
            <v>0</v>
          </cell>
          <cell r="S184" t="str">
            <v>check</v>
          </cell>
          <cell r="T184">
            <v>0</v>
          </cell>
          <cell r="U184">
            <v>0</v>
          </cell>
          <cell r="V184">
            <v>41043</v>
          </cell>
          <cell r="W184">
            <v>0</v>
          </cell>
          <cell r="X184" t="str">
            <v>certified</v>
          </cell>
          <cell r="Y184">
            <v>25000</v>
          </cell>
          <cell r="Z184"/>
          <cell r="AA184">
            <v>25000</v>
          </cell>
          <cell r="AB184" t="str">
            <v>18 Carryover</v>
          </cell>
          <cell r="AC184" t="str">
            <v>p/d certified</v>
          </cell>
          <cell r="AD184">
            <v>45079</v>
          </cell>
          <cell r="AE184">
            <v>25000</v>
          </cell>
          <cell r="AF184"/>
          <cell r="AG184">
            <v>25000</v>
          </cell>
          <cell r="AH184" t="str">
            <v>18 Carryover</v>
          </cell>
          <cell r="AI184" t="str">
            <v>N/A</v>
          </cell>
          <cell r="AJ184"/>
          <cell r="AK184" t="str">
            <v>MCES# 802800</v>
          </cell>
          <cell r="AL184">
            <v>36509000</v>
          </cell>
          <cell r="AM184">
            <v>43168</v>
          </cell>
          <cell r="AN184" t="str">
            <v>p/d certified</v>
          </cell>
          <cell r="AO184"/>
          <cell r="AP184"/>
          <cell r="AQ184"/>
          <cell r="AR184"/>
          <cell r="AS184">
            <v>0</v>
          </cell>
          <cell r="AT184">
            <v>0</v>
          </cell>
          <cell r="AU184">
            <v>36509000</v>
          </cell>
          <cell r="AV184">
            <v>25000</v>
          </cell>
          <cell r="AW184"/>
          <cell r="AX184"/>
          <cell r="AY184">
            <v>25000</v>
          </cell>
          <cell r="AZ184"/>
          <cell r="BA184"/>
          <cell r="BB184"/>
          <cell r="BC184"/>
          <cell r="BD184"/>
          <cell r="BE184"/>
          <cell r="BF184"/>
          <cell r="BG184"/>
          <cell r="BH184"/>
          <cell r="BI184"/>
          <cell r="BJ184"/>
          <cell r="BK184"/>
          <cell r="BL184"/>
          <cell r="BM184"/>
          <cell r="BN184"/>
          <cell r="BO184"/>
          <cell r="BP184"/>
          <cell r="BQ184"/>
          <cell r="BR184"/>
          <cell r="BS184"/>
          <cell r="BT184">
            <v>0</v>
          </cell>
          <cell r="BU184">
            <v>0</v>
          </cell>
          <cell r="BV184"/>
          <cell r="BW184">
            <v>0</v>
          </cell>
          <cell r="BX184">
            <v>0</v>
          </cell>
          <cell r="BY184"/>
          <cell r="BZ184"/>
          <cell r="CA184"/>
          <cell r="CB184">
            <v>0</v>
          </cell>
          <cell r="CC184"/>
          <cell r="CD184"/>
          <cell r="CE184"/>
          <cell r="CF184"/>
          <cell r="CG184"/>
          <cell r="CH184"/>
          <cell r="CI184"/>
          <cell r="CJ184"/>
          <cell r="CK184"/>
          <cell r="CL184"/>
          <cell r="CM184">
            <v>0</v>
          </cell>
          <cell r="CN184"/>
          <cell r="CO184"/>
          <cell r="CP184"/>
          <cell r="CQ184"/>
          <cell r="CR184"/>
          <cell r="CS184"/>
          <cell r="CT184"/>
          <cell r="CU184">
            <v>0</v>
          </cell>
          <cell r="CV184"/>
          <cell r="CW184"/>
          <cell r="CX184"/>
          <cell r="CY184"/>
          <cell r="CZ184"/>
          <cell r="DA184"/>
          <cell r="DB184"/>
          <cell r="DC184"/>
          <cell r="DD184"/>
          <cell r="DE184"/>
          <cell r="DF184">
            <v>0</v>
          </cell>
          <cell r="DG184"/>
          <cell r="DH184"/>
          <cell r="DI184"/>
          <cell r="DJ184"/>
          <cell r="DK184"/>
          <cell r="DL184"/>
          <cell r="DM184" t="str">
            <v>Benjamin Carlson</v>
          </cell>
          <cell r="DN184" t="str">
            <v>Schultz</v>
          </cell>
          <cell r="DO184" t="str">
            <v>Sabie</v>
          </cell>
          <cell r="DP184" t="str">
            <v>11 MC</v>
          </cell>
          <cell r="DQ184">
            <v>0</v>
          </cell>
          <cell r="DR184"/>
        </row>
        <row r="185">
          <cell r="C185">
            <v>214.1</v>
          </cell>
          <cell r="D185">
            <v>46</v>
          </cell>
          <cell r="E185">
            <v>202.2</v>
          </cell>
          <cell r="F185">
            <v>46</v>
          </cell>
          <cell r="G185">
            <v>2024</v>
          </cell>
          <cell r="H185" t="str">
            <v>Yes</v>
          </cell>
          <cell r="I185" t="str">
            <v/>
          </cell>
          <cell r="J185" t="str">
            <v/>
          </cell>
          <cell r="K185" t="str">
            <v>Yes</v>
          </cell>
          <cell r="L185">
            <v>0</v>
          </cell>
          <cell r="M185" t="str">
            <v>Schultz</v>
          </cell>
          <cell r="N185" t="str">
            <v>Orono Lift Stations L46 and L49 Imp</v>
          </cell>
          <cell r="O185">
            <v>279356</v>
          </cell>
          <cell r="P185" t="str">
            <v>280749-PS02</v>
          </cell>
          <cell r="Q185">
            <v>210435</v>
          </cell>
          <cell r="R185"/>
          <cell r="S185" t="str">
            <v>check</v>
          </cell>
          <cell r="T185">
            <v>0</v>
          </cell>
          <cell r="U185">
            <v>0</v>
          </cell>
          <cell r="V185">
            <v>45301</v>
          </cell>
          <cell r="W185">
            <v>0</v>
          </cell>
          <cell r="X185" t="str">
            <v>certified</v>
          </cell>
          <cell r="Y185">
            <v>1600000</v>
          </cell>
          <cell r="Z185"/>
          <cell r="AA185">
            <v>1600000</v>
          </cell>
          <cell r="AB185" t="str">
            <v>24 Carryover</v>
          </cell>
          <cell r="AC185" t="str">
            <v>construction</v>
          </cell>
          <cell r="AD185">
            <v>45079</v>
          </cell>
          <cell r="AE185">
            <v>500000</v>
          </cell>
          <cell r="AF185"/>
          <cell r="AG185">
            <v>500000</v>
          </cell>
          <cell r="AH185" t="str">
            <v>Part B</v>
          </cell>
          <cell r="AI185">
            <v>45231</v>
          </cell>
          <cell r="AJ185"/>
          <cell r="AK185" t="str">
            <v>802831</v>
          </cell>
          <cell r="AL185">
            <v>6754000</v>
          </cell>
          <cell r="AM185"/>
          <cell r="AN185">
            <v>45428</v>
          </cell>
          <cell r="AO185"/>
          <cell r="AP185"/>
          <cell r="AQ185"/>
          <cell r="AR185"/>
          <cell r="AS185">
            <v>0</v>
          </cell>
          <cell r="AT185">
            <v>0</v>
          </cell>
          <cell r="AU185">
            <v>6754000</v>
          </cell>
          <cell r="AV185">
            <v>1600000</v>
          </cell>
          <cell r="AW185"/>
          <cell r="AX185"/>
          <cell r="AY185">
            <v>1600000</v>
          </cell>
          <cell r="AZ185"/>
          <cell r="BA185"/>
          <cell r="BB185"/>
          <cell r="BC185"/>
          <cell r="BD185"/>
          <cell r="BE185"/>
          <cell r="BF185"/>
          <cell r="BG185"/>
          <cell r="BH185"/>
          <cell r="BI185"/>
          <cell r="BJ185"/>
          <cell r="BK185">
            <v>0</v>
          </cell>
          <cell r="BL185"/>
          <cell r="BM185"/>
          <cell r="BN185"/>
          <cell r="BO185"/>
          <cell r="BP185"/>
          <cell r="BQ185"/>
          <cell r="BR185"/>
          <cell r="BS185" t="str">
            <v/>
          </cell>
          <cell r="BT185"/>
          <cell r="BU185">
            <v>0</v>
          </cell>
          <cell r="BV185"/>
          <cell r="BW185">
            <v>0</v>
          </cell>
          <cell r="BX185">
            <v>0</v>
          </cell>
          <cell r="BY185"/>
          <cell r="BZ185"/>
          <cell r="CA185"/>
          <cell r="CB185">
            <v>0</v>
          </cell>
          <cell r="CC185"/>
          <cell r="CD185"/>
          <cell r="CE185"/>
          <cell r="CF185"/>
          <cell r="CG185"/>
          <cell r="CH185"/>
          <cell r="CI185"/>
          <cell r="CJ185"/>
          <cell r="CK185"/>
          <cell r="CL185"/>
          <cell r="CM185">
            <v>0</v>
          </cell>
          <cell r="CN185"/>
          <cell r="CO185"/>
          <cell r="CP185"/>
          <cell r="CQ185"/>
          <cell r="CR185"/>
          <cell r="CS185"/>
          <cell r="CT185"/>
          <cell r="CU185">
            <v>0</v>
          </cell>
          <cell r="CV185"/>
          <cell r="CW185"/>
          <cell r="CX185"/>
          <cell r="CY185"/>
          <cell r="CZ185"/>
          <cell r="DA185"/>
          <cell r="DB185"/>
          <cell r="DC185"/>
          <cell r="DD185"/>
          <cell r="DE185"/>
          <cell r="DF185">
            <v>0</v>
          </cell>
          <cell r="DG185"/>
          <cell r="DH185"/>
          <cell r="DI185"/>
          <cell r="DJ185"/>
          <cell r="DK185"/>
          <cell r="DL185"/>
          <cell r="DM185" t="str">
            <v>Benjamin Carlson</v>
          </cell>
          <cell r="DN185" t="str">
            <v>Schultz</v>
          </cell>
          <cell r="DO185" t="str">
            <v>Sabie</v>
          </cell>
          <cell r="DP185" t="str">
            <v>11 MC</v>
          </cell>
          <cell r="DQ185">
            <v>0</v>
          </cell>
          <cell r="DR185"/>
        </row>
        <row r="186">
          <cell r="C186">
            <v>214.2</v>
          </cell>
          <cell r="D186">
            <v>46</v>
          </cell>
          <cell r="E186">
            <v>202.3</v>
          </cell>
          <cell r="F186">
            <v>46</v>
          </cell>
          <cell r="G186">
            <v>2024</v>
          </cell>
          <cell r="H186" t="str">
            <v>Yes</v>
          </cell>
          <cell r="I186" t="str">
            <v/>
          </cell>
          <cell r="J186" t="str">
            <v/>
          </cell>
          <cell r="K186" t="str">
            <v>Yes</v>
          </cell>
          <cell r="L186">
            <v>0</v>
          </cell>
          <cell r="M186" t="str">
            <v>Schultz</v>
          </cell>
          <cell r="N186" t="str">
            <v>L48 Rehab and 6-DH-645 FM Replacement</v>
          </cell>
          <cell r="O186">
            <v>279356</v>
          </cell>
          <cell r="P186" t="str">
            <v>280749-PS03</v>
          </cell>
          <cell r="Q186">
            <v>210435</v>
          </cell>
          <cell r="R186"/>
          <cell r="S186" t="str">
            <v>check</v>
          </cell>
          <cell r="T186">
            <v>0</v>
          </cell>
          <cell r="U186">
            <v>0</v>
          </cell>
          <cell r="V186">
            <v>45379</v>
          </cell>
          <cell r="W186">
            <v>45440</v>
          </cell>
          <cell r="X186" t="str">
            <v>certified</v>
          </cell>
          <cell r="Y186">
            <v>3000000</v>
          </cell>
          <cell r="Z186"/>
          <cell r="AA186">
            <v>3000000</v>
          </cell>
          <cell r="AB186" t="str">
            <v>24 Carryover</v>
          </cell>
          <cell r="AC186" t="str">
            <v>MC#802834</v>
          </cell>
          <cell r="AD186">
            <v>45079</v>
          </cell>
          <cell r="AE186">
            <v>1000000</v>
          </cell>
          <cell r="AF186"/>
          <cell r="AG186">
            <v>1000000</v>
          </cell>
          <cell r="AH186" t="str">
            <v>Part B</v>
          </cell>
          <cell r="AI186">
            <v>45231</v>
          </cell>
          <cell r="AJ186"/>
          <cell r="AK186" t="str">
            <v>802834</v>
          </cell>
          <cell r="AL186">
            <v>8911000</v>
          </cell>
          <cell r="AM186"/>
          <cell r="AN186">
            <v>45447</v>
          </cell>
          <cell r="AO186"/>
          <cell r="AP186"/>
          <cell r="AQ186"/>
          <cell r="AR186"/>
          <cell r="AS186">
            <v>0</v>
          </cell>
          <cell r="AT186">
            <v>0</v>
          </cell>
          <cell r="AU186">
            <v>8911000</v>
          </cell>
          <cell r="AV186">
            <v>3000000</v>
          </cell>
          <cell r="AW186"/>
          <cell r="AX186"/>
          <cell r="AY186">
            <v>3000000</v>
          </cell>
          <cell r="AZ186"/>
          <cell r="BA186"/>
          <cell r="BB186"/>
          <cell r="BC186"/>
          <cell r="BD186"/>
          <cell r="BE186"/>
          <cell r="BF186"/>
          <cell r="BG186"/>
          <cell r="BH186"/>
          <cell r="BI186"/>
          <cell r="BJ186"/>
          <cell r="BK186">
            <v>0</v>
          </cell>
          <cell r="BL186"/>
          <cell r="BM186"/>
          <cell r="BN186"/>
          <cell r="BO186"/>
          <cell r="BP186"/>
          <cell r="BQ186"/>
          <cell r="BR186"/>
          <cell r="BS186" t="str">
            <v/>
          </cell>
          <cell r="BT186"/>
          <cell r="BU186">
            <v>0</v>
          </cell>
          <cell r="BV186"/>
          <cell r="BW186">
            <v>0</v>
          </cell>
          <cell r="BX186">
            <v>0</v>
          </cell>
          <cell r="BY186"/>
          <cell r="BZ186"/>
          <cell r="CA186"/>
          <cell r="CB186">
            <v>0</v>
          </cell>
          <cell r="CC186"/>
          <cell r="CD186"/>
          <cell r="CE186"/>
          <cell r="CF186"/>
          <cell r="CG186"/>
          <cell r="CH186"/>
          <cell r="CI186"/>
          <cell r="CJ186"/>
          <cell r="CK186"/>
          <cell r="CL186"/>
          <cell r="CM186">
            <v>0</v>
          </cell>
          <cell r="CN186"/>
          <cell r="CO186"/>
          <cell r="CP186"/>
          <cell r="CQ186"/>
          <cell r="CR186"/>
          <cell r="CS186"/>
          <cell r="CT186"/>
          <cell r="CU186">
            <v>0</v>
          </cell>
          <cell r="CV186"/>
          <cell r="CW186"/>
          <cell r="CX186"/>
          <cell r="CY186"/>
          <cell r="CZ186"/>
          <cell r="DA186"/>
          <cell r="DB186"/>
          <cell r="DC186"/>
          <cell r="DD186"/>
          <cell r="DE186"/>
          <cell r="DF186">
            <v>0</v>
          </cell>
          <cell r="DG186"/>
          <cell r="DH186"/>
          <cell r="DI186"/>
          <cell r="DJ186"/>
          <cell r="DK186"/>
          <cell r="DL186"/>
          <cell r="DM186" t="str">
            <v>Benjamin Carlson</v>
          </cell>
          <cell r="DN186" t="str">
            <v>Schultz</v>
          </cell>
          <cell r="DO186" t="str">
            <v>Sabie</v>
          </cell>
          <cell r="DP186" t="str">
            <v>11 MC</v>
          </cell>
          <cell r="DQ186">
            <v>0</v>
          </cell>
          <cell r="DR186"/>
        </row>
        <row r="187">
          <cell r="C187">
            <v>214.3</v>
          </cell>
          <cell r="D187">
            <v>46</v>
          </cell>
          <cell r="E187">
            <v>202.1</v>
          </cell>
          <cell r="F187">
            <v>46</v>
          </cell>
          <cell r="G187">
            <v>2019</v>
          </cell>
          <cell r="H187" t="str">
            <v>Yes</v>
          </cell>
          <cell r="I187" t="str">
            <v/>
          </cell>
          <cell r="J187" t="str">
            <v>Yes</v>
          </cell>
          <cell r="K187" t="str">
            <v/>
          </cell>
          <cell r="L187">
            <v>0</v>
          </cell>
          <cell r="M187" t="str">
            <v>Schultz</v>
          </cell>
          <cell r="N187" t="str">
            <v>Waconia FM 7508 Ph 3 Replacement</v>
          </cell>
          <cell r="O187">
            <v>279356</v>
          </cell>
          <cell r="P187" t="str">
            <v>279356-PS22</v>
          </cell>
          <cell r="Q187">
            <v>210435</v>
          </cell>
          <cell r="R187">
            <v>0</v>
          </cell>
          <cell r="S187" t="str">
            <v>check</v>
          </cell>
          <cell r="T187">
            <v>0</v>
          </cell>
          <cell r="U187">
            <v>0</v>
          </cell>
          <cell r="V187">
            <v>41043</v>
          </cell>
          <cell r="W187">
            <v>0</v>
          </cell>
          <cell r="X187" t="str">
            <v>certified</v>
          </cell>
          <cell r="Y187">
            <v>50000</v>
          </cell>
          <cell r="Z187"/>
          <cell r="AA187">
            <v>50000</v>
          </cell>
          <cell r="AB187" t="str">
            <v>19 Carryover</v>
          </cell>
          <cell r="AC187" t="str">
            <v>construction</v>
          </cell>
          <cell r="AD187">
            <v>45079</v>
          </cell>
          <cell r="AE187">
            <v>90000</v>
          </cell>
          <cell r="AF187"/>
          <cell r="AG187">
            <v>90000</v>
          </cell>
          <cell r="AH187" t="str">
            <v>19 Carryover</v>
          </cell>
          <cell r="AI187">
            <v>44621</v>
          </cell>
          <cell r="AJ187"/>
          <cell r="AK187" t="str">
            <v>MCES 808320, 8083330</v>
          </cell>
          <cell r="AL187">
            <v>3111000</v>
          </cell>
          <cell r="AM187">
            <v>43168</v>
          </cell>
          <cell r="AN187">
            <v>43629</v>
          </cell>
          <cell r="AO187"/>
          <cell r="AP187"/>
          <cell r="AQ187">
            <v>2019</v>
          </cell>
          <cell r="AR187"/>
          <cell r="AS187">
            <v>0</v>
          </cell>
          <cell r="AT187">
            <v>0</v>
          </cell>
          <cell r="AU187">
            <v>3111000</v>
          </cell>
          <cell r="AV187">
            <v>50000</v>
          </cell>
          <cell r="AW187"/>
          <cell r="AX187"/>
          <cell r="AY187">
            <v>50000</v>
          </cell>
          <cell r="AZ187"/>
          <cell r="BA187"/>
          <cell r="BB187"/>
          <cell r="BC187"/>
          <cell r="BD187"/>
          <cell r="BE187"/>
          <cell r="BF187"/>
          <cell r="BG187"/>
          <cell r="BH187"/>
          <cell r="BI187"/>
          <cell r="BJ187"/>
          <cell r="BK187"/>
          <cell r="BL187"/>
          <cell r="BM187"/>
          <cell r="BN187"/>
          <cell r="BO187"/>
          <cell r="BP187"/>
          <cell r="BQ187"/>
          <cell r="BR187"/>
          <cell r="BS187"/>
          <cell r="BT187">
            <v>0</v>
          </cell>
          <cell r="BU187">
            <v>0</v>
          </cell>
          <cell r="BV187"/>
          <cell r="BW187">
            <v>0</v>
          </cell>
          <cell r="BX187">
            <v>0</v>
          </cell>
          <cell r="BY187"/>
          <cell r="BZ187"/>
          <cell r="CA187"/>
          <cell r="CB187">
            <v>0</v>
          </cell>
          <cell r="CC187"/>
          <cell r="CD187"/>
          <cell r="CE187"/>
          <cell r="CF187"/>
          <cell r="CG187"/>
          <cell r="CH187"/>
          <cell r="CI187"/>
          <cell r="CJ187"/>
          <cell r="CK187"/>
          <cell r="CL187"/>
          <cell r="CM187">
            <v>0</v>
          </cell>
          <cell r="CN187"/>
          <cell r="CO187"/>
          <cell r="CP187"/>
          <cell r="CQ187"/>
          <cell r="CR187"/>
          <cell r="CS187"/>
          <cell r="CT187"/>
          <cell r="CU187">
            <v>0</v>
          </cell>
          <cell r="CV187"/>
          <cell r="CW187"/>
          <cell r="CX187"/>
          <cell r="CY187"/>
          <cell r="CZ187"/>
          <cell r="DA187"/>
          <cell r="DB187"/>
          <cell r="DC187"/>
          <cell r="DD187"/>
          <cell r="DE187"/>
          <cell r="DF187">
            <v>0</v>
          </cell>
          <cell r="DG187"/>
          <cell r="DH187"/>
          <cell r="DI187"/>
          <cell r="DJ187"/>
          <cell r="DK187"/>
          <cell r="DL187"/>
          <cell r="DM187" t="str">
            <v>Benjamin Carlson</v>
          </cell>
          <cell r="DN187" t="str">
            <v>Schultz</v>
          </cell>
          <cell r="DO187" t="str">
            <v>Sabie</v>
          </cell>
          <cell r="DP187" t="str">
            <v>11 MC</v>
          </cell>
          <cell r="DQ187">
            <v>0</v>
          </cell>
          <cell r="DR187"/>
        </row>
        <row r="188">
          <cell r="C188">
            <v>60.1</v>
          </cell>
          <cell r="D188">
            <v>66</v>
          </cell>
          <cell r="E188">
            <v>61</v>
          </cell>
          <cell r="F188">
            <v>66</v>
          </cell>
          <cell r="G188"/>
          <cell r="H188" t="str">
            <v/>
          </cell>
          <cell r="I188" t="str">
            <v/>
          </cell>
          <cell r="J188" t="str">
            <v/>
          </cell>
          <cell r="K188" t="str">
            <v/>
          </cell>
          <cell r="L188">
            <v>0</v>
          </cell>
          <cell r="M188" t="str">
            <v>Schultz</v>
          </cell>
          <cell r="N188" t="str">
            <v>Final stabilization</v>
          </cell>
          <cell r="O188">
            <v>280763</v>
          </cell>
          <cell r="P188" t="str">
            <v>280763-PS01</v>
          </cell>
          <cell r="Q188">
            <v>327726</v>
          </cell>
          <cell r="R188"/>
          <cell r="S188" t="str">
            <v>Exempt</v>
          </cell>
          <cell r="T188">
            <v>44588</v>
          </cell>
          <cell r="U188">
            <v>44743</v>
          </cell>
          <cell r="V188">
            <v>0</v>
          </cell>
          <cell r="W188">
            <v>0</v>
          </cell>
          <cell r="X188"/>
          <cell r="Y188"/>
          <cell r="Z188"/>
          <cell r="AA188">
            <v>0</v>
          </cell>
          <cell r="AB188"/>
          <cell r="AC188"/>
          <cell r="AD188">
            <v>45079</v>
          </cell>
          <cell r="AE188"/>
          <cell r="AF188"/>
          <cell r="AG188">
            <v>0</v>
          </cell>
          <cell r="AH188"/>
          <cell r="AI188">
            <v>45444</v>
          </cell>
          <cell r="AJ188"/>
          <cell r="AK188" t="str">
            <v>8097XX</v>
          </cell>
          <cell r="AL188">
            <v>180000000</v>
          </cell>
          <cell r="AM188"/>
          <cell r="AN188"/>
          <cell r="AO188"/>
          <cell r="AP188"/>
          <cell r="AQ188"/>
          <cell r="AR188"/>
          <cell r="AS188">
            <v>0</v>
          </cell>
          <cell r="AT188">
            <v>0</v>
          </cell>
          <cell r="AU188">
            <v>180000000</v>
          </cell>
          <cell r="AV188"/>
          <cell r="AW188"/>
          <cell r="AX188"/>
          <cell r="AY188">
            <v>0</v>
          </cell>
          <cell r="AZ188"/>
          <cell r="BA188"/>
          <cell r="BB188"/>
          <cell r="BC188"/>
          <cell r="BD188"/>
          <cell r="BE188"/>
          <cell r="BF188"/>
          <cell r="BG188"/>
          <cell r="BH188"/>
          <cell r="BI188"/>
          <cell r="BJ188"/>
          <cell r="BK188">
            <v>0</v>
          </cell>
          <cell r="BL188"/>
          <cell r="BM188"/>
          <cell r="BN188"/>
          <cell r="BO188"/>
          <cell r="BP188"/>
          <cell r="BQ188"/>
          <cell r="BR188"/>
          <cell r="BS188" t="str">
            <v/>
          </cell>
          <cell r="BT188"/>
          <cell r="BU188">
            <v>0</v>
          </cell>
          <cell r="BV188"/>
          <cell r="BW188">
            <v>0</v>
          </cell>
          <cell r="BX188">
            <v>0</v>
          </cell>
          <cell r="BY188"/>
          <cell r="BZ188"/>
          <cell r="CA188"/>
          <cell r="CB188">
            <v>0</v>
          </cell>
          <cell r="CC188"/>
          <cell r="CD188"/>
          <cell r="CE188"/>
          <cell r="CF188"/>
          <cell r="CG188"/>
          <cell r="CH188"/>
          <cell r="CI188"/>
          <cell r="CJ188"/>
          <cell r="CK188"/>
          <cell r="CL188"/>
          <cell r="CM188">
            <v>0</v>
          </cell>
          <cell r="CN188"/>
          <cell r="CO188"/>
          <cell r="CP188"/>
          <cell r="CQ188"/>
          <cell r="CR188"/>
          <cell r="CS188"/>
          <cell r="CT188"/>
          <cell r="CU188">
            <v>0</v>
          </cell>
          <cell r="CV188"/>
          <cell r="CW188"/>
          <cell r="CX188"/>
          <cell r="CY188"/>
          <cell r="CZ188"/>
          <cell r="DA188"/>
          <cell r="DB188"/>
          <cell r="DC188"/>
          <cell r="DD188"/>
          <cell r="DE188"/>
          <cell r="DF188">
            <v>0</v>
          </cell>
          <cell r="DG188"/>
          <cell r="DH188"/>
          <cell r="DI188"/>
          <cell r="DJ188"/>
          <cell r="DK188"/>
          <cell r="DL188"/>
          <cell r="DM188" t="str">
            <v>Benjamin Carlson</v>
          </cell>
          <cell r="DN188" t="str">
            <v>Schultz</v>
          </cell>
          <cell r="DO188" t="str">
            <v>Sabie</v>
          </cell>
          <cell r="DP188" t="str">
            <v>11 MC</v>
          </cell>
          <cell r="DQ188">
            <v>0</v>
          </cell>
          <cell r="DR188"/>
        </row>
        <row r="189">
          <cell r="C189">
            <v>60.2</v>
          </cell>
          <cell r="D189">
            <v>66</v>
          </cell>
          <cell r="E189"/>
          <cell r="F189"/>
          <cell r="G189"/>
          <cell r="H189" t="str">
            <v/>
          </cell>
          <cell r="I189" t="str">
            <v>Yes</v>
          </cell>
          <cell r="J189"/>
          <cell r="K189"/>
          <cell r="L189">
            <v>0</v>
          </cell>
          <cell r="M189" t="str">
            <v>Schultz</v>
          </cell>
          <cell r="N189" t="str">
            <v>Digester Expansion</v>
          </cell>
          <cell r="O189">
            <v>280763</v>
          </cell>
          <cell r="P189" t="str">
            <v>280763-PS02</v>
          </cell>
          <cell r="Q189">
            <v>327726</v>
          </cell>
          <cell r="R189"/>
          <cell r="S189" t="str">
            <v>Exempt</v>
          </cell>
          <cell r="T189">
            <v>44588</v>
          </cell>
          <cell r="U189">
            <v>44743</v>
          </cell>
          <cell r="X189">
            <v>45448</v>
          </cell>
          <cell r="Y189">
            <v>25000</v>
          </cell>
          <cell r="Z189"/>
          <cell r="AA189">
            <v>25000</v>
          </cell>
          <cell r="AB189" t="str">
            <v>Part B</v>
          </cell>
          <cell r="AC189" t="str">
            <v>new const</v>
          </cell>
          <cell r="AD189"/>
          <cell r="AE189"/>
          <cell r="AF189"/>
          <cell r="AG189"/>
          <cell r="AH189"/>
          <cell r="AI189" t="str">
            <v>NA</v>
          </cell>
          <cell r="AK189"/>
          <cell r="AL189">
            <v>50000000</v>
          </cell>
          <cell r="AO189"/>
          <cell r="AP189"/>
          <cell r="AQ189"/>
          <cell r="AR189"/>
          <cell r="AS189"/>
          <cell r="AT189"/>
          <cell r="AU189">
            <v>50000000</v>
          </cell>
          <cell r="AV189">
            <v>25000</v>
          </cell>
          <cell r="AW189"/>
          <cell r="AX189"/>
          <cell r="AY189">
            <v>25000</v>
          </cell>
          <cell r="AZ189"/>
          <cell r="BA189"/>
          <cell r="BB189"/>
          <cell r="BC189"/>
          <cell r="BD189"/>
          <cell r="BE189"/>
          <cell r="BF189"/>
          <cell r="BG189"/>
          <cell r="BH189"/>
          <cell r="BI189"/>
          <cell r="BJ189"/>
          <cell r="BK189"/>
          <cell r="BM189"/>
          <cell r="BO189"/>
          <cell r="BP189"/>
          <cell r="BQ189"/>
          <cell r="BR189"/>
          <cell r="BS189"/>
          <cell r="BT189"/>
          <cell r="BU189"/>
          <cell r="BV189"/>
          <cell r="BW189"/>
          <cell r="BX189"/>
          <cell r="BY189"/>
          <cell r="BZ189"/>
          <cell r="CA189"/>
          <cell r="CB189"/>
          <cell r="CC189"/>
          <cell r="CF189"/>
          <cell r="CG189"/>
          <cell r="CH189"/>
          <cell r="CI189"/>
          <cell r="CK189"/>
          <cell r="CL189"/>
          <cell r="CM189"/>
          <cell r="CN189"/>
          <cell r="CP189"/>
          <cell r="CQ189"/>
          <cell r="CR189"/>
          <cell r="CS189"/>
          <cell r="CT189"/>
          <cell r="CU189"/>
          <cell r="CV189"/>
          <cell r="CW189"/>
          <cell r="CX189"/>
          <cell r="CY189"/>
          <cell r="CZ189"/>
          <cell r="DA189"/>
          <cell r="DB189"/>
          <cell r="DC189"/>
          <cell r="DD189"/>
          <cell r="DE189"/>
          <cell r="DF189"/>
          <cell r="DG189"/>
          <cell r="DH189"/>
          <cell r="DI189"/>
          <cell r="DJ189"/>
          <cell r="DK189"/>
          <cell r="DL189"/>
          <cell r="DM189"/>
          <cell r="DN189" t="str">
            <v>Schultz</v>
          </cell>
          <cell r="DO189" t="str">
            <v>Sabie</v>
          </cell>
          <cell r="DP189" t="str">
            <v>11 MC</v>
          </cell>
          <cell r="DQ189">
            <v>0</v>
          </cell>
          <cell r="DR189"/>
        </row>
        <row r="190">
          <cell r="C190">
            <v>60.3</v>
          </cell>
          <cell r="D190">
            <v>66</v>
          </cell>
          <cell r="E190"/>
          <cell r="F190"/>
          <cell r="G190"/>
          <cell r="H190" t="str">
            <v/>
          </cell>
          <cell r="I190" t="str">
            <v>Yes</v>
          </cell>
          <cell r="J190"/>
          <cell r="K190"/>
          <cell r="L190">
            <v>0</v>
          </cell>
          <cell r="M190" t="str">
            <v>Schultz</v>
          </cell>
          <cell r="N190" t="str">
            <v>Blue Lake Dryer Drum Rehabilitation</v>
          </cell>
          <cell r="O190">
            <v>280763</v>
          </cell>
          <cell r="P190" t="str">
            <v>280763-PS03</v>
          </cell>
          <cell r="Q190">
            <v>327726</v>
          </cell>
          <cell r="R190"/>
          <cell r="S190" t="str">
            <v>Exempt</v>
          </cell>
          <cell r="T190">
            <v>44588</v>
          </cell>
          <cell r="U190">
            <v>44743</v>
          </cell>
          <cell r="X190">
            <v>45448</v>
          </cell>
          <cell r="Y190">
            <v>25000</v>
          </cell>
          <cell r="Z190"/>
          <cell r="AA190">
            <v>25000</v>
          </cell>
          <cell r="AB190" t="str">
            <v>Part B</v>
          </cell>
          <cell r="AC190" t="str">
            <v>new const</v>
          </cell>
          <cell r="AD190"/>
          <cell r="AE190"/>
          <cell r="AF190"/>
          <cell r="AG190"/>
          <cell r="AH190"/>
          <cell r="AI190" t="str">
            <v>NA</v>
          </cell>
          <cell r="AK190"/>
          <cell r="AL190">
            <v>1000000</v>
          </cell>
          <cell r="AO190"/>
          <cell r="AP190"/>
          <cell r="AQ190"/>
          <cell r="AR190"/>
          <cell r="AS190"/>
          <cell r="AT190"/>
          <cell r="AU190">
            <v>1000000</v>
          </cell>
          <cell r="AV190">
            <v>25000</v>
          </cell>
          <cell r="AW190"/>
          <cell r="AX190"/>
          <cell r="AY190">
            <v>25000</v>
          </cell>
          <cell r="AZ190"/>
          <cell r="BA190"/>
          <cell r="BB190"/>
          <cell r="BC190"/>
          <cell r="BD190"/>
          <cell r="BE190"/>
          <cell r="BF190"/>
          <cell r="BG190"/>
          <cell r="BH190"/>
          <cell r="BI190"/>
          <cell r="BJ190"/>
          <cell r="BK190"/>
          <cell r="BM190"/>
          <cell r="BO190"/>
          <cell r="BP190"/>
          <cell r="BQ190"/>
          <cell r="BR190"/>
          <cell r="BS190"/>
          <cell r="BT190"/>
          <cell r="BU190"/>
          <cell r="BV190"/>
          <cell r="BW190"/>
          <cell r="BX190"/>
          <cell r="BY190"/>
          <cell r="BZ190"/>
          <cell r="CA190"/>
          <cell r="CB190"/>
          <cell r="CC190"/>
          <cell r="CF190"/>
          <cell r="CG190"/>
          <cell r="CH190"/>
          <cell r="CI190"/>
          <cell r="CK190"/>
          <cell r="CL190"/>
          <cell r="CM190"/>
          <cell r="CN190"/>
          <cell r="CP190"/>
          <cell r="CQ190"/>
          <cell r="CR190"/>
          <cell r="CS190"/>
          <cell r="CT190"/>
          <cell r="CU190"/>
          <cell r="CV190"/>
          <cell r="CW190"/>
          <cell r="CX190"/>
          <cell r="CY190"/>
          <cell r="CZ190"/>
          <cell r="DA190"/>
          <cell r="DB190"/>
          <cell r="DC190"/>
          <cell r="DD190"/>
          <cell r="DE190"/>
          <cell r="DF190"/>
          <cell r="DG190"/>
          <cell r="DH190"/>
          <cell r="DI190"/>
          <cell r="DJ190"/>
          <cell r="DK190"/>
          <cell r="DL190"/>
          <cell r="DM190"/>
          <cell r="DN190" t="str">
            <v>Schultz</v>
          </cell>
          <cell r="DO190" t="str">
            <v>Sabie</v>
          </cell>
          <cell r="DP190" t="str">
            <v>11 MC</v>
          </cell>
          <cell r="DQ190">
            <v>0</v>
          </cell>
          <cell r="DR190"/>
        </row>
        <row r="191">
          <cell r="C191">
            <v>242.1</v>
          </cell>
          <cell r="D191">
            <v>44</v>
          </cell>
          <cell r="E191">
            <v>203.6</v>
          </cell>
          <cell r="F191">
            <v>44</v>
          </cell>
          <cell r="G191">
            <v>2020</v>
          </cell>
          <cell r="H191" t="str">
            <v>Yes</v>
          </cell>
          <cell r="I191" t="str">
            <v/>
          </cell>
          <cell r="J191" t="str">
            <v>Yes</v>
          </cell>
          <cell r="K191" t="str">
            <v/>
          </cell>
          <cell r="L191">
            <v>0</v>
          </cell>
          <cell r="M191" t="str">
            <v>Schultz</v>
          </cell>
          <cell r="N191" t="str">
            <v>Biosolids improvements, Ph 1</v>
          </cell>
          <cell r="O191">
            <v>280268</v>
          </cell>
          <cell r="P191" t="str">
            <v>280268-PS02</v>
          </cell>
          <cell r="Q191">
            <v>130995</v>
          </cell>
          <cell r="R191" t="str">
            <v>Y</v>
          </cell>
          <cell r="S191" t="str">
            <v>check</v>
          </cell>
          <cell r="T191">
            <v>41669</v>
          </cell>
          <cell r="U191">
            <v>41844</v>
          </cell>
          <cell r="V191">
            <v>0</v>
          </cell>
          <cell r="W191">
            <v>0</v>
          </cell>
          <cell r="X191" t="str">
            <v>certified</v>
          </cell>
          <cell r="Y191">
            <v>613000</v>
          </cell>
          <cell r="Z191"/>
          <cell r="AA191">
            <v>613000</v>
          </cell>
          <cell r="AB191" t="str">
            <v>20 Carryover</v>
          </cell>
          <cell r="AC191"/>
          <cell r="AD191">
            <v>45079</v>
          </cell>
          <cell r="AE191">
            <v>1500000</v>
          </cell>
          <cell r="AF191"/>
          <cell r="AG191">
            <v>1500000</v>
          </cell>
          <cell r="AH191" t="str">
            <v>20 Carryover</v>
          </cell>
          <cell r="AI191">
            <v>43739</v>
          </cell>
          <cell r="AJ191"/>
          <cell r="AK191" t="str">
            <v>807400</v>
          </cell>
          <cell r="AL191">
            <v>28714000</v>
          </cell>
          <cell r="AM191">
            <v>43776</v>
          </cell>
          <cell r="AN191">
            <v>43795</v>
          </cell>
          <cell r="AO191"/>
          <cell r="AP191"/>
          <cell r="AQ191">
            <v>2020</v>
          </cell>
          <cell r="AR191"/>
          <cell r="AS191">
            <v>0</v>
          </cell>
          <cell r="AT191">
            <v>0</v>
          </cell>
          <cell r="AU191">
            <v>28714000</v>
          </cell>
          <cell r="AV191">
            <v>613000</v>
          </cell>
          <cell r="AW191"/>
          <cell r="AX191"/>
          <cell r="AY191">
            <v>613000</v>
          </cell>
          <cell r="AZ191"/>
          <cell r="BA191"/>
          <cell r="BB191"/>
          <cell r="BC191"/>
          <cell r="BD191"/>
          <cell r="BE191"/>
          <cell r="BF191"/>
          <cell r="BG191"/>
          <cell r="BH191"/>
          <cell r="BI191"/>
          <cell r="BJ191"/>
          <cell r="BK191"/>
          <cell r="BL191"/>
          <cell r="BM191"/>
          <cell r="BN191"/>
          <cell r="BO191"/>
          <cell r="BP191"/>
          <cell r="BQ191"/>
          <cell r="BR191"/>
          <cell r="BS191"/>
          <cell r="BT191">
            <v>0</v>
          </cell>
          <cell r="BU191">
            <v>0</v>
          </cell>
          <cell r="BV191"/>
          <cell r="BW191">
            <v>0</v>
          </cell>
          <cell r="BX191">
            <v>0</v>
          </cell>
          <cell r="BY191"/>
          <cell r="BZ191"/>
          <cell r="CA191"/>
          <cell r="CB191">
            <v>0</v>
          </cell>
          <cell r="CC191"/>
          <cell r="CD191"/>
          <cell r="CE191"/>
          <cell r="CF191"/>
          <cell r="CG191"/>
          <cell r="CH191"/>
          <cell r="CI191"/>
          <cell r="CJ191"/>
          <cell r="CK191"/>
          <cell r="CL191"/>
          <cell r="CM191">
            <v>0</v>
          </cell>
          <cell r="CN191"/>
          <cell r="CO191"/>
          <cell r="CP191"/>
          <cell r="CQ191"/>
          <cell r="CR191"/>
          <cell r="CS191"/>
          <cell r="CT191"/>
          <cell r="CU191">
            <v>0</v>
          </cell>
          <cell r="CV191"/>
          <cell r="CW191"/>
          <cell r="CX191"/>
          <cell r="CY191"/>
          <cell r="CZ191"/>
          <cell r="DA191"/>
          <cell r="DB191"/>
          <cell r="DC191"/>
          <cell r="DD191"/>
          <cell r="DE191"/>
          <cell r="DF191">
            <v>0</v>
          </cell>
          <cell r="DG191"/>
          <cell r="DH191"/>
          <cell r="DI191"/>
          <cell r="DJ191"/>
          <cell r="DK191"/>
          <cell r="DL191"/>
          <cell r="DM191" t="str">
            <v>Benjamin Carlson</v>
          </cell>
          <cell r="DN191" t="str">
            <v>Schultz</v>
          </cell>
          <cell r="DO191" t="str">
            <v>Sabie</v>
          </cell>
          <cell r="DP191" t="str">
            <v>11 MC</v>
          </cell>
          <cell r="DQ191">
            <v>0</v>
          </cell>
          <cell r="DR191"/>
        </row>
        <row r="192">
          <cell r="C192">
            <v>242.2</v>
          </cell>
          <cell r="D192">
            <v>44</v>
          </cell>
          <cell r="E192">
            <v>203.7</v>
          </cell>
          <cell r="F192">
            <v>44</v>
          </cell>
          <cell r="G192">
            <v>2022</v>
          </cell>
          <cell r="H192" t="str">
            <v>Yes</v>
          </cell>
          <cell r="I192" t="str">
            <v/>
          </cell>
          <cell r="J192" t="str">
            <v>Yes</v>
          </cell>
          <cell r="K192" t="str">
            <v/>
          </cell>
          <cell r="L192">
            <v>0</v>
          </cell>
          <cell r="M192" t="str">
            <v>Schultz</v>
          </cell>
          <cell r="N192" t="str">
            <v>Biosolids improvements, Ph 2</v>
          </cell>
          <cell r="O192">
            <v>280268</v>
          </cell>
          <cell r="P192" t="str">
            <v>280268-PS03</v>
          </cell>
          <cell r="Q192">
            <v>130995</v>
          </cell>
          <cell r="R192" t="str">
            <v>Y</v>
          </cell>
          <cell r="S192" t="str">
            <v>check</v>
          </cell>
          <cell r="T192">
            <v>41669</v>
          </cell>
          <cell r="U192">
            <v>41844</v>
          </cell>
          <cell r="V192">
            <v>0</v>
          </cell>
          <cell r="W192">
            <v>0</v>
          </cell>
          <cell r="X192" t="str">
            <v>certified</v>
          </cell>
          <cell r="Y192">
            <v>2725000</v>
          </cell>
          <cell r="Z192"/>
          <cell r="AA192">
            <v>2725000</v>
          </cell>
          <cell r="AB192" t="str">
            <v>20 Carryover</v>
          </cell>
          <cell r="AC192"/>
          <cell r="AD192">
            <v>45079</v>
          </cell>
          <cell r="AE192">
            <v>5000000</v>
          </cell>
          <cell r="AF192"/>
          <cell r="AG192">
            <v>5000000</v>
          </cell>
          <cell r="AH192" t="str">
            <v>20 Carryover</v>
          </cell>
          <cell r="AI192">
            <v>44501</v>
          </cell>
          <cell r="AJ192"/>
          <cell r="AK192" t="str">
            <v>807401</v>
          </cell>
          <cell r="AL192">
            <v>17902000</v>
          </cell>
          <cell r="AM192">
            <v>43776</v>
          </cell>
          <cell r="AN192">
            <v>44371</v>
          </cell>
          <cell r="AO192"/>
          <cell r="AP192">
            <v>19000000</v>
          </cell>
          <cell r="AQ192">
            <v>2021</v>
          </cell>
          <cell r="AR192"/>
          <cell r="AS192">
            <v>0</v>
          </cell>
          <cell r="AT192">
            <v>0</v>
          </cell>
          <cell r="AU192">
            <v>17902000</v>
          </cell>
          <cell r="AV192">
            <v>2725000</v>
          </cell>
          <cell r="AW192"/>
          <cell r="AX192"/>
          <cell r="AY192">
            <v>2725000</v>
          </cell>
          <cell r="AZ192"/>
          <cell r="BA192"/>
          <cell r="BB192"/>
          <cell r="BC192"/>
          <cell r="BD192"/>
          <cell r="BE192"/>
          <cell r="BF192"/>
          <cell r="BG192"/>
          <cell r="BH192"/>
          <cell r="BI192"/>
          <cell r="BJ192"/>
          <cell r="BK192"/>
          <cell r="BL192"/>
          <cell r="BM192"/>
          <cell r="BN192"/>
          <cell r="BO192"/>
          <cell r="BP192"/>
          <cell r="BQ192"/>
          <cell r="BR192"/>
          <cell r="BS192"/>
          <cell r="BT192">
            <v>0</v>
          </cell>
          <cell r="BU192">
            <v>0</v>
          </cell>
          <cell r="BV192"/>
          <cell r="BW192">
            <v>0</v>
          </cell>
          <cell r="BX192">
            <v>0</v>
          </cell>
          <cell r="BY192"/>
          <cell r="BZ192"/>
          <cell r="CA192"/>
          <cell r="CB192">
            <v>0</v>
          </cell>
          <cell r="CC192"/>
          <cell r="CD192"/>
          <cell r="CE192"/>
          <cell r="CF192"/>
          <cell r="CG192"/>
          <cell r="CH192"/>
          <cell r="CI192"/>
          <cell r="CJ192"/>
          <cell r="CK192"/>
          <cell r="CL192"/>
          <cell r="CM192">
            <v>0</v>
          </cell>
          <cell r="CN192"/>
          <cell r="CO192"/>
          <cell r="CP192"/>
          <cell r="CQ192"/>
          <cell r="CR192"/>
          <cell r="CS192"/>
          <cell r="CT192"/>
          <cell r="CU192">
            <v>0</v>
          </cell>
          <cell r="CV192"/>
          <cell r="CW192"/>
          <cell r="CX192"/>
          <cell r="CY192"/>
          <cell r="CZ192"/>
          <cell r="DA192"/>
          <cell r="DB192"/>
          <cell r="DC192"/>
          <cell r="DD192"/>
          <cell r="DE192"/>
          <cell r="DF192">
            <v>0</v>
          </cell>
          <cell r="DG192"/>
          <cell r="DH192"/>
          <cell r="DI192"/>
          <cell r="DJ192"/>
          <cell r="DK192"/>
          <cell r="DL192"/>
          <cell r="DM192" t="str">
            <v>Benjamin Carlson</v>
          </cell>
          <cell r="DN192" t="str">
            <v>Schultz</v>
          </cell>
          <cell r="DO192" t="str">
            <v>Sabie</v>
          </cell>
          <cell r="DP192" t="str">
            <v>11 MC</v>
          </cell>
          <cell r="DQ192">
            <v>0</v>
          </cell>
          <cell r="DR192"/>
        </row>
        <row r="193">
          <cell r="C193">
            <v>244</v>
          </cell>
          <cell r="D193">
            <v>44</v>
          </cell>
          <cell r="E193">
            <v>258</v>
          </cell>
          <cell r="F193">
            <v>29</v>
          </cell>
          <cell r="G193"/>
          <cell r="H193" t="str">
            <v/>
          </cell>
          <cell r="I193" t="str">
            <v/>
          </cell>
          <cell r="J193" t="str">
            <v>Yes</v>
          </cell>
          <cell r="K193"/>
          <cell r="L193">
            <v>0</v>
          </cell>
          <cell r="M193"/>
          <cell r="N193" t="str">
            <v>New WWTP, design/build</v>
          </cell>
          <cell r="O193">
            <v>280810</v>
          </cell>
          <cell r="P193" t="str">
            <v>280810-PD00</v>
          </cell>
          <cell r="Q193">
            <v>23400</v>
          </cell>
          <cell r="R193"/>
          <cell r="S193"/>
          <cell r="T193"/>
          <cell r="U193"/>
          <cell r="V193"/>
          <cell r="W193"/>
          <cell r="X193"/>
          <cell r="Y193"/>
          <cell r="Z193"/>
          <cell r="AA193"/>
          <cell r="AB193"/>
          <cell r="AC193"/>
          <cell r="AD193"/>
          <cell r="AE193"/>
          <cell r="AF193"/>
          <cell r="AG193"/>
          <cell r="AH193"/>
          <cell r="AI193"/>
          <cell r="AJ193"/>
          <cell r="AK193"/>
          <cell r="AL193">
            <v>165000000</v>
          </cell>
          <cell r="AM193"/>
          <cell r="AN193"/>
          <cell r="AO193"/>
          <cell r="AP193"/>
          <cell r="AQ193"/>
          <cell r="AR193"/>
          <cell r="AS193">
            <v>0</v>
          </cell>
          <cell r="AT193"/>
          <cell r="AU193">
            <v>165000000</v>
          </cell>
          <cell r="AV193"/>
          <cell r="AW193"/>
          <cell r="AX193">
            <v>0</v>
          </cell>
          <cell r="AY193">
            <v>0</v>
          </cell>
          <cell r="AZ193"/>
          <cell r="BA193"/>
          <cell r="BB193"/>
          <cell r="BC193"/>
          <cell r="BD193"/>
          <cell r="BE193"/>
          <cell r="BF193"/>
          <cell r="BG193"/>
          <cell r="BH193"/>
          <cell r="BI193"/>
          <cell r="BJ193"/>
          <cell r="BK193"/>
          <cell r="BL193"/>
          <cell r="BM193"/>
          <cell r="BN193"/>
          <cell r="BO193"/>
          <cell r="BP193"/>
          <cell r="BQ193"/>
          <cell r="BR193"/>
          <cell r="BS193"/>
          <cell r="BT193"/>
          <cell r="BU193"/>
          <cell r="BV193"/>
          <cell r="BW193">
            <v>0</v>
          </cell>
          <cell r="BX193"/>
          <cell r="BY193"/>
          <cell r="BZ193"/>
          <cell r="CA193"/>
          <cell r="CB193"/>
          <cell r="CC193"/>
          <cell r="CD193"/>
          <cell r="CE193"/>
          <cell r="CF193"/>
          <cell r="CG193"/>
          <cell r="CH193"/>
          <cell r="CI193"/>
          <cell r="CJ193"/>
          <cell r="CK193"/>
          <cell r="CL193"/>
          <cell r="CM193"/>
          <cell r="CN193"/>
          <cell r="CO193"/>
          <cell r="CP193"/>
          <cell r="CQ193"/>
          <cell r="CR193"/>
          <cell r="CS193"/>
          <cell r="CT193"/>
          <cell r="CU193">
            <v>0</v>
          </cell>
          <cell r="CV193"/>
          <cell r="CW193"/>
          <cell r="CX193"/>
          <cell r="CY193"/>
          <cell r="CZ193"/>
          <cell r="DA193"/>
          <cell r="DB193"/>
          <cell r="DC193"/>
          <cell r="DD193"/>
          <cell r="DE193"/>
          <cell r="DF193">
            <v>0</v>
          </cell>
          <cell r="DG193"/>
          <cell r="DI193"/>
          <cell r="DK193"/>
          <cell r="DM193" t="str">
            <v>Amy Douville</v>
          </cell>
          <cell r="DN193" t="str">
            <v>Schultz</v>
          </cell>
          <cell r="DO193" t="str">
            <v>Sabie</v>
          </cell>
          <cell r="DP193" t="str">
            <v>11 MC</v>
          </cell>
          <cell r="DQ193">
            <v>0</v>
          </cell>
          <cell r="DR193" t="str">
            <v>Metro</v>
          </cell>
        </row>
        <row r="194">
          <cell r="C194">
            <v>213</v>
          </cell>
          <cell r="D194">
            <v>46</v>
          </cell>
          <cell r="E194">
            <v>204</v>
          </cell>
          <cell r="F194">
            <v>46</v>
          </cell>
          <cell r="G194">
            <v>2018</v>
          </cell>
          <cell r="H194" t="str">
            <v>Yes</v>
          </cell>
          <cell r="I194" t="str">
            <v/>
          </cell>
          <cell r="J194" t="str">
            <v>Yes</v>
          </cell>
          <cell r="K194" t="str">
            <v/>
          </cell>
          <cell r="L194">
            <v>0</v>
          </cell>
          <cell r="M194" t="str">
            <v>Schultz</v>
          </cell>
          <cell r="N194" t="str">
            <v>Interceptor improvements</v>
          </cell>
          <cell r="O194">
            <v>272493</v>
          </cell>
          <cell r="P194" t="str">
            <v>272493-PD00</v>
          </cell>
          <cell r="Q194">
            <v>428704</v>
          </cell>
          <cell r="R194">
            <v>0</v>
          </cell>
          <cell r="S194" t="str">
            <v>check</v>
          </cell>
          <cell r="T194">
            <v>0</v>
          </cell>
          <cell r="U194">
            <v>0</v>
          </cell>
          <cell r="V194">
            <v>40988</v>
          </cell>
          <cell r="W194">
            <v>0</v>
          </cell>
          <cell r="X194" t="str">
            <v>certified</v>
          </cell>
          <cell r="Y194">
            <v>50000</v>
          </cell>
          <cell r="Z194"/>
          <cell r="AA194">
            <v>50000</v>
          </cell>
          <cell r="AB194" t="str">
            <v>18 Carryover</v>
          </cell>
          <cell r="AC194" t="str">
            <v>p/d certified</v>
          </cell>
          <cell r="AD194">
            <v>45079</v>
          </cell>
          <cell r="AE194">
            <v>25000</v>
          </cell>
          <cell r="AF194"/>
          <cell r="AG194">
            <v>25000</v>
          </cell>
          <cell r="AH194" t="str">
            <v>18 Carryover</v>
          </cell>
          <cell r="AI194" t="str">
            <v>N/A</v>
          </cell>
          <cell r="AJ194">
            <v>42339</v>
          </cell>
          <cell r="AK194" t="str">
            <v>804100</v>
          </cell>
          <cell r="AL194">
            <v>6060000</v>
          </cell>
          <cell r="AM194">
            <v>43168</v>
          </cell>
          <cell r="AN194" t="str">
            <v>p/d certified</v>
          </cell>
          <cell r="AO194"/>
          <cell r="AP194"/>
          <cell r="AQ194"/>
          <cell r="AR194"/>
          <cell r="AS194">
            <v>0</v>
          </cell>
          <cell r="AT194">
            <v>0</v>
          </cell>
          <cell r="AU194">
            <v>6060000</v>
          </cell>
          <cell r="AV194">
            <v>50000</v>
          </cell>
          <cell r="AW194"/>
          <cell r="AX194"/>
          <cell r="AY194">
            <v>50000</v>
          </cell>
          <cell r="AZ194"/>
          <cell r="BA194"/>
          <cell r="BB194"/>
          <cell r="BC194"/>
          <cell r="BD194"/>
          <cell r="BE194"/>
          <cell r="BF194"/>
          <cell r="BG194"/>
          <cell r="BH194"/>
          <cell r="BI194"/>
          <cell r="BJ194"/>
          <cell r="BK194"/>
          <cell r="BL194"/>
          <cell r="BM194"/>
          <cell r="BN194"/>
          <cell r="BO194"/>
          <cell r="BP194"/>
          <cell r="BQ194"/>
          <cell r="BR194"/>
          <cell r="BS194"/>
          <cell r="BT194">
            <v>0</v>
          </cell>
          <cell r="BU194">
            <v>0</v>
          </cell>
          <cell r="BV194"/>
          <cell r="BW194">
            <v>0</v>
          </cell>
          <cell r="BX194">
            <v>0</v>
          </cell>
          <cell r="BY194"/>
          <cell r="BZ194"/>
          <cell r="CA194"/>
          <cell r="CB194">
            <v>0</v>
          </cell>
          <cell r="CC194"/>
          <cell r="CD194"/>
          <cell r="CE194"/>
          <cell r="CF194"/>
          <cell r="CG194"/>
          <cell r="CH194"/>
          <cell r="CI194"/>
          <cell r="CJ194"/>
          <cell r="CK194"/>
          <cell r="CL194"/>
          <cell r="CM194">
            <v>0</v>
          </cell>
          <cell r="CN194"/>
          <cell r="CO194"/>
          <cell r="CP194"/>
          <cell r="CQ194"/>
          <cell r="CR194"/>
          <cell r="CS194"/>
          <cell r="CT194"/>
          <cell r="CU194">
            <v>0</v>
          </cell>
          <cell r="CV194"/>
          <cell r="CW194"/>
          <cell r="CX194"/>
          <cell r="CY194"/>
          <cell r="CZ194"/>
          <cell r="DA194"/>
          <cell r="DB194"/>
          <cell r="DC194"/>
          <cell r="DD194"/>
          <cell r="DE194"/>
          <cell r="DF194">
            <v>0</v>
          </cell>
          <cell r="DG194"/>
          <cell r="DH194"/>
          <cell r="DI194"/>
          <cell r="DJ194"/>
          <cell r="DK194"/>
          <cell r="DL194"/>
          <cell r="DM194" t="str">
            <v>Benjamin Carlson</v>
          </cell>
          <cell r="DN194" t="str">
            <v>Schultz</v>
          </cell>
          <cell r="DO194" t="str">
            <v>Sabie</v>
          </cell>
          <cell r="DP194" t="str">
            <v>11 MC</v>
          </cell>
          <cell r="DQ194">
            <v>0</v>
          </cell>
          <cell r="DR194"/>
        </row>
        <row r="195">
          <cell r="C195">
            <v>213.1</v>
          </cell>
          <cell r="D195">
            <v>46</v>
          </cell>
          <cell r="E195">
            <v>204.2</v>
          </cell>
          <cell r="F195">
            <v>46</v>
          </cell>
          <cell r="G195"/>
          <cell r="H195" t="str">
            <v/>
          </cell>
          <cell r="I195" t="str">
            <v>Yes</v>
          </cell>
          <cell r="J195" t="str">
            <v/>
          </cell>
          <cell r="K195" t="str">
            <v>Yes</v>
          </cell>
          <cell r="L195">
            <v>0</v>
          </cell>
          <cell r="M195" t="str">
            <v>Schultz</v>
          </cell>
          <cell r="N195" t="str">
            <v>H S I East Isle Forcemain - Contract H</v>
          </cell>
          <cell r="O195">
            <v>272493</v>
          </cell>
          <cell r="P195" t="str">
            <v>272493-PS05</v>
          </cell>
          <cell r="Q195">
            <v>428704</v>
          </cell>
          <cell r="R195"/>
          <cell r="S195" t="str">
            <v>Exempt</v>
          </cell>
          <cell r="T195">
            <v>0</v>
          </cell>
          <cell r="U195">
            <v>0</v>
          </cell>
          <cell r="V195">
            <v>40988</v>
          </cell>
          <cell r="W195">
            <v>0</v>
          </cell>
          <cell r="X195">
            <v>45448</v>
          </cell>
          <cell r="Y195"/>
          <cell r="Z195"/>
          <cell r="AA195">
            <v>0</v>
          </cell>
          <cell r="AB195" t="str">
            <v>Part B</v>
          </cell>
          <cell r="AC195" t="str">
            <v>new const</v>
          </cell>
          <cell r="AD195">
            <v>45079</v>
          </cell>
          <cell r="AE195">
            <v>25000</v>
          </cell>
          <cell r="AF195"/>
          <cell r="AG195">
            <v>25000</v>
          </cell>
          <cell r="AH195" t="str">
            <v>Part B</v>
          </cell>
          <cell r="AI195">
            <v>44743</v>
          </cell>
          <cell r="AJ195"/>
          <cell r="AK195"/>
          <cell r="AL195">
            <v>2975000</v>
          </cell>
          <cell r="AM195"/>
          <cell r="AN195"/>
          <cell r="AO195"/>
          <cell r="AP195"/>
          <cell r="AQ195"/>
          <cell r="AR195"/>
          <cell r="AS195">
            <v>0</v>
          </cell>
          <cell r="AT195">
            <v>0</v>
          </cell>
          <cell r="AU195">
            <v>2975000</v>
          </cell>
          <cell r="AV195"/>
          <cell r="AW195"/>
          <cell r="AX195"/>
          <cell r="AY195">
            <v>0</v>
          </cell>
          <cell r="AZ195"/>
          <cell r="BA195"/>
          <cell r="BB195"/>
          <cell r="BC195"/>
          <cell r="BD195"/>
          <cell r="BE195"/>
          <cell r="BF195"/>
          <cell r="BG195"/>
          <cell r="BH195"/>
          <cell r="BI195"/>
          <cell r="BJ195"/>
          <cell r="BK195"/>
          <cell r="BL195"/>
          <cell r="BM195"/>
          <cell r="BN195"/>
          <cell r="BO195"/>
          <cell r="BP195"/>
          <cell r="BQ195"/>
          <cell r="BR195"/>
          <cell r="BS195"/>
          <cell r="BT195"/>
          <cell r="BU195">
            <v>0</v>
          </cell>
          <cell r="BV195"/>
          <cell r="BW195">
            <v>0</v>
          </cell>
          <cell r="BX195">
            <v>0</v>
          </cell>
          <cell r="BY195"/>
          <cell r="BZ195"/>
          <cell r="CA195"/>
          <cell r="CB195">
            <v>0</v>
          </cell>
          <cell r="CC195"/>
          <cell r="CD195"/>
          <cell r="CE195"/>
          <cell r="CF195"/>
          <cell r="CG195"/>
          <cell r="CH195"/>
          <cell r="CI195"/>
          <cell r="CJ195"/>
          <cell r="CK195"/>
          <cell r="CL195"/>
          <cell r="CM195">
            <v>0</v>
          </cell>
          <cell r="CN195"/>
          <cell r="CO195"/>
          <cell r="CP195"/>
          <cell r="CQ195"/>
          <cell r="CR195"/>
          <cell r="CS195"/>
          <cell r="CT195"/>
          <cell r="CU195">
            <v>0</v>
          </cell>
          <cell r="CV195"/>
          <cell r="CW195"/>
          <cell r="CX195"/>
          <cell r="CY195"/>
          <cell r="CZ195"/>
          <cell r="DA195"/>
          <cell r="DB195"/>
          <cell r="DC195"/>
          <cell r="DD195"/>
          <cell r="DE195"/>
          <cell r="DF195">
            <v>0</v>
          </cell>
          <cell r="DG195"/>
          <cell r="DH195"/>
          <cell r="DI195"/>
          <cell r="DJ195"/>
          <cell r="DK195"/>
          <cell r="DL195"/>
          <cell r="DM195" t="str">
            <v>Benjamin Carlson</v>
          </cell>
          <cell r="DN195" t="str">
            <v>Schultz</v>
          </cell>
          <cell r="DO195" t="str">
            <v>Sabie</v>
          </cell>
          <cell r="DP195" t="str">
            <v>11 MC</v>
          </cell>
          <cell r="DQ195">
            <v>0</v>
          </cell>
          <cell r="DR195"/>
        </row>
        <row r="196">
          <cell r="C196">
            <v>176</v>
          </cell>
          <cell r="D196">
            <v>51</v>
          </cell>
          <cell r="E196">
            <v>164</v>
          </cell>
          <cell r="F196">
            <v>51</v>
          </cell>
          <cell r="G196">
            <v>2024</v>
          </cell>
          <cell r="H196" t="str">
            <v>Yes</v>
          </cell>
          <cell r="I196" t="str">
            <v/>
          </cell>
          <cell r="J196" t="str">
            <v/>
          </cell>
          <cell r="K196" t="str">
            <v>Yes</v>
          </cell>
          <cell r="L196">
            <v>0</v>
          </cell>
          <cell r="M196" t="str">
            <v>Schultz</v>
          </cell>
          <cell r="N196" t="str">
            <v>Fridley lift station</v>
          </cell>
          <cell r="O196">
            <v>280742</v>
          </cell>
          <cell r="P196" t="str">
            <v>280742-PD00</v>
          </cell>
          <cell r="Q196">
            <v>84521</v>
          </cell>
          <cell r="R196"/>
          <cell r="S196" t="str">
            <v>check</v>
          </cell>
          <cell r="T196">
            <v>44260</v>
          </cell>
          <cell r="U196">
            <v>44344</v>
          </cell>
          <cell r="V196">
            <v>0</v>
          </cell>
          <cell r="W196">
            <v>0</v>
          </cell>
          <cell r="X196" t="str">
            <v>certified</v>
          </cell>
          <cell r="Y196">
            <v>2000000</v>
          </cell>
          <cell r="Z196"/>
          <cell r="AA196">
            <v>2000000</v>
          </cell>
          <cell r="AB196" t="str">
            <v>24 Carryover</v>
          </cell>
          <cell r="AC196" t="str">
            <v>p/d certified</v>
          </cell>
          <cell r="AD196">
            <v>45079</v>
          </cell>
          <cell r="AE196">
            <v>1600000</v>
          </cell>
          <cell r="AF196"/>
          <cell r="AG196">
            <v>1600000</v>
          </cell>
          <cell r="AH196" t="str">
            <v>Part B</v>
          </cell>
          <cell r="AI196" t="str">
            <v>NA</v>
          </cell>
          <cell r="AJ196"/>
          <cell r="AK196" t="str">
            <v>MC#809400</v>
          </cell>
          <cell r="AL196">
            <v>171687000</v>
          </cell>
          <cell r="AM196"/>
          <cell r="AN196">
            <v>45328</v>
          </cell>
          <cell r="AO196"/>
          <cell r="AP196"/>
          <cell r="AQ196"/>
          <cell r="AR196"/>
          <cell r="AS196">
            <v>0</v>
          </cell>
          <cell r="AT196">
            <v>0</v>
          </cell>
          <cell r="AU196">
            <v>171687000</v>
          </cell>
          <cell r="AV196">
            <v>2000000</v>
          </cell>
          <cell r="AW196"/>
          <cell r="AX196"/>
          <cell r="AY196">
            <v>2000000</v>
          </cell>
          <cell r="AZ196"/>
          <cell r="BA196"/>
          <cell r="BB196"/>
          <cell r="BC196"/>
          <cell r="BD196"/>
          <cell r="BE196"/>
          <cell r="BF196"/>
          <cell r="BG196"/>
          <cell r="BH196"/>
          <cell r="BI196"/>
          <cell r="BJ196"/>
          <cell r="BK196"/>
          <cell r="BL196"/>
          <cell r="BM196"/>
          <cell r="BN196"/>
          <cell r="BO196"/>
          <cell r="BP196"/>
          <cell r="BQ196"/>
          <cell r="BR196"/>
          <cell r="BS196"/>
          <cell r="BT196"/>
          <cell r="BU196">
            <v>0</v>
          </cell>
          <cell r="BV196"/>
          <cell r="BW196">
            <v>0</v>
          </cell>
          <cell r="BX196">
            <v>0</v>
          </cell>
          <cell r="BY196"/>
          <cell r="BZ196"/>
          <cell r="CA196"/>
          <cell r="CB196">
            <v>0</v>
          </cell>
          <cell r="CC196"/>
          <cell r="CD196"/>
          <cell r="CE196"/>
          <cell r="CF196"/>
          <cell r="CG196"/>
          <cell r="CH196"/>
          <cell r="CI196"/>
          <cell r="CJ196"/>
          <cell r="CK196"/>
          <cell r="CL196"/>
          <cell r="CM196">
            <v>0</v>
          </cell>
          <cell r="CN196"/>
          <cell r="CO196"/>
          <cell r="CP196"/>
          <cell r="CQ196"/>
          <cell r="CR196"/>
          <cell r="CS196"/>
          <cell r="CT196"/>
          <cell r="CU196">
            <v>0</v>
          </cell>
          <cell r="CV196"/>
          <cell r="CW196"/>
          <cell r="CX196"/>
          <cell r="CY196"/>
          <cell r="CZ196"/>
          <cell r="DA196"/>
          <cell r="DB196"/>
          <cell r="DC196"/>
          <cell r="DD196"/>
          <cell r="DE196"/>
          <cell r="DF196">
            <v>0</v>
          </cell>
          <cell r="DG196"/>
          <cell r="DH196"/>
          <cell r="DI196"/>
          <cell r="DJ196"/>
          <cell r="DK196"/>
          <cell r="DL196"/>
          <cell r="DM196" t="str">
            <v>Abram Peterson</v>
          </cell>
          <cell r="DN196" t="str">
            <v>Schultz</v>
          </cell>
          <cell r="DO196" t="str">
            <v>Sabie</v>
          </cell>
          <cell r="DP196" t="str">
            <v>11 MC</v>
          </cell>
          <cell r="DQ196">
            <v>0</v>
          </cell>
          <cell r="DR196"/>
        </row>
        <row r="197">
          <cell r="C197">
            <v>217</v>
          </cell>
          <cell r="D197">
            <v>46</v>
          </cell>
          <cell r="E197">
            <v>205</v>
          </cell>
          <cell r="F197">
            <v>46</v>
          </cell>
          <cell r="G197">
            <v>2024</v>
          </cell>
          <cell r="H197" t="str">
            <v>Yes</v>
          </cell>
          <cell r="I197" t="str">
            <v/>
          </cell>
          <cell r="J197" t="str">
            <v/>
          </cell>
          <cell r="K197" t="str">
            <v>Yes</v>
          </cell>
          <cell r="L197">
            <v>0</v>
          </cell>
          <cell r="M197" t="str">
            <v>Schultz</v>
          </cell>
          <cell r="N197" t="str">
            <v>Interceptor rehab</v>
          </cell>
          <cell r="O197">
            <v>280749</v>
          </cell>
          <cell r="P197" t="str">
            <v>280749-PD00</v>
          </cell>
          <cell r="Q197">
            <v>19859</v>
          </cell>
          <cell r="R197"/>
          <cell r="S197" t="str">
            <v>Exempt</v>
          </cell>
          <cell r="T197">
            <v>44260</v>
          </cell>
          <cell r="U197">
            <v>44369</v>
          </cell>
          <cell r="V197">
            <v>44998</v>
          </cell>
          <cell r="W197">
            <v>45007</v>
          </cell>
          <cell r="X197" t="str">
            <v>certified</v>
          </cell>
          <cell r="Y197">
            <v>25000</v>
          </cell>
          <cell r="Z197"/>
          <cell r="AA197">
            <v>25000</v>
          </cell>
          <cell r="AB197" t="str">
            <v>24 Carryover</v>
          </cell>
          <cell r="AC197" t="str">
            <v>p/d certified</v>
          </cell>
          <cell r="AD197">
            <v>45079</v>
          </cell>
          <cell r="AE197">
            <v>25000</v>
          </cell>
          <cell r="AF197"/>
          <cell r="AG197">
            <v>25000</v>
          </cell>
          <cell r="AH197" t="str">
            <v>Part B</v>
          </cell>
          <cell r="AI197" t="str">
            <v>NA</v>
          </cell>
          <cell r="AJ197"/>
          <cell r="AK197" t="str">
            <v>MC#802800</v>
          </cell>
          <cell r="AL197">
            <v>18200000</v>
          </cell>
          <cell r="AM197"/>
          <cell r="AN197"/>
          <cell r="AO197"/>
          <cell r="AP197"/>
          <cell r="AQ197"/>
          <cell r="AR197"/>
          <cell r="AS197">
            <v>0</v>
          </cell>
          <cell r="AT197">
            <v>0</v>
          </cell>
          <cell r="AU197">
            <v>18200000</v>
          </cell>
          <cell r="AV197">
            <v>25000</v>
          </cell>
          <cell r="AW197"/>
          <cell r="AX197"/>
          <cell r="AY197">
            <v>25000</v>
          </cell>
          <cell r="AZ197"/>
          <cell r="BA197"/>
          <cell r="BB197"/>
          <cell r="BC197"/>
          <cell r="BD197"/>
          <cell r="BE197"/>
          <cell r="BF197"/>
          <cell r="BG197"/>
          <cell r="BH197"/>
          <cell r="BI197"/>
          <cell r="BJ197"/>
          <cell r="BK197"/>
          <cell r="BL197"/>
          <cell r="BM197"/>
          <cell r="BN197"/>
          <cell r="BO197"/>
          <cell r="BP197"/>
          <cell r="BQ197"/>
          <cell r="BR197"/>
          <cell r="BS197"/>
          <cell r="BT197"/>
          <cell r="BU197">
            <v>0</v>
          </cell>
          <cell r="BV197"/>
          <cell r="BW197">
            <v>0</v>
          </cell>
          <cell r="BX197">
            <v>0</v>
          </cell>
          <cell r="BY197"/>
          <cell r="BZ197"/>
          <cell r="CA197"/>
          <cell r="CB197">
            <v>0</v>
          </cell>
          <cell r="CC197"/>
          <cell r="CD197"/>
          <cell r="CE197"/>
          <cell r="CF197"/>
          <cell r="CG197"/>
          <cell r="CH197"/>
          <cell r="CI197"/>
          <cell r="CJ197"/>
          <cell r="CK197"/>
          <cell r="CL197"/>
          <cell r="CM197">
            <v>0</v>
          </cell>
          <cell r="CN197"/>
          <cell r="CO197"/>
          <cell r="CP197"/>
          <cell r="CQ197"/>
          <cell r="CR197"/>
          <cell r="CS197"/>
          <cell r="CT197"/>
          <cell r="CU197">
            <v>0</v>
          </cell>
          <cell r="CV197"/>
          <cell r="CW197"/>
          <cell r="CX197"/>
          <cell r="CY197"/>
          <cell r="CZ197"/>
          <cell r="DA197"/>
          <cell r="DB197"/>
          <cell r="DC197"/>
          <cell r="DD197"/>
          <cell r="DE197"/>
          <cell r="DF197">
            <v>0</v>
          </cell>
          <cell r="DG197"/>
          <cell r="DH197"/>
          <cell r="DI197"/>
          <cell r="DJ197"/>
          <cell r="DK197"/>
          <cell r="DL197"/>
          <cell r="DM197" t="str">
            <v>Abram Peterson</v>
          </cell>
          <cell r="DN197" t="str">
            <v>Schultz</v>
          </cell>
          <cell r="DO197" t="str">
            <v>Sabie</v>
          </cell>
          <cell r="DP197" t="str">
            <v>11 MC</v>
          </cell>
          <cell r="DQ197">
            <v>0</v>
          </cell>
          <cell r="DR197"/>
        </row>
        <row r="198">
          <cell r="C198">
            <v>217.1</v>
          </cell>
          <cell r="D198">
            <v>46</v>
          </cell>
          <cell r="E198">
            <v>205.1</v>
          </cell>
          <cell r="F198">
            <v>46</v>
          </cell>
          <cell r="G198">
            <v>2024</v>
          </cell>
          <cell r="H198" t="str">
            <v>Yes</v>
          </cell>
          <cell r="I198" t="str">
            <v/>
          </cell>
          <cell r="J198" t="str">
            <v/>
          </cell>
          <cell r="K198" t="str">
            <v>Yes</v>
          </cell>
          <cell r="L198">
            <v>0</v>
          </cell>
          <cell r="M198" t="str">
            <v>Schultz</v>
          </cell>
          <cell r="N198" t="str">
            <v>Excelsior Area Lift Station L-20</v>
          </cell>
          <cell r="O198">
            <v>280749</v>
          </cell>
          <cell r="P198" t="str">
            <v>280749-PS01</v>
          </cell>
          <cell r="Q198">
            <v>19859</v>
          </cell>
          <cell r="R198">
            <v>0</v>
          </cell>
          <cell r="S198" t="str">
            <v>check</v>
          </cell>
          <cell r="T198">
            <v>44260</v>
          </cell>
          <cell r="U198">
            <v>44369</v>
          </cell>
          <cell r="V198">
            <v>44998</v>
          </cell>
          <cell r="W198">
            <v>45007</v>
          </cell>
          <cell r="X198" t="str">
            <v>certified</v>
          </cell>
          <cell r="Y198">
            <v>4500000</v>
          </cell>
          <cell r="Z198"/>
          <cell r="AA198">
            <v>4500000</v>
          </cell>
          <cell r="AB198" t="str">
            <v>24 Carryover</v>
          </cell>
          <cell r="AC198" t="str">
            <v>construction</v>
          </cell>
          <cell r="AD198" t="str">
            <v>certified</v>
          </cell>
          <cell r="AE198">
            <v>3500000</v>
          </cell>
          <cell r="AF198"/>
          <cell r="AG198">
            <v>3500000</v>
          </cell>
          <cell r="AH198" t="str">
            <v>Part B</v>
          </cell>
          <cell r="AI198">
            <v>44652</v>
          </cell>
          <cell r="AJ198"/>
          <cell r="AK198" t="str">
            <v>MCES# 802856</v>
          </cell>
          <cell r="AL198">
            <v>13303000</v>
          </cell>
          <cell r="AM198">
            <v>43776</v>
          </cell>
          <cell r="AN198">
            <v>45006</v>
          </cell>
          <cell r="AO198"/>
          <cell r="AP198"/>
          <cell r="AQ198"/>
          <cell r="AR198"/>
          <cell r="AS198">
            <v>0</v>
          </cell>
          <cell r="AT198">
            <v>0</v>
          </cell>
          <cell r="AU198">
            <v>13303000</v>
          </cell>
          <cell r="AV198">
            <v>4500000</v>
          </cell>
          <cell r="AW198"/>
          <cell r="AX198"/>
          <cell r="AY198">
            <v>4500000</v>
          </cell>
          <cell r="AZ198"/>
          <cell r="BA198"/>
          <cell r="BB198"/>
          <cell r="BC198"/>
          <cell r="BD198"/>
          <cell r="BE198"/>
          <cell r="BF198"/>
          <cell r="BG198"/>
          <cell r="BH198"/>
          <cell r="BI198"/>
          <cell r="BJ198"/>
          <cell r="BK198"/>
          <cell r="BL198"/>
          <cell r="BM198"/>
          <cell r="BN198"/>
          <cell r="BO198"/>
          <cell r="BP198"/>
          <cell r="BQ198"/>
          <cell r="BR198"/>
          <cell r="BS198"/>
          <cell r="BT198">
            <v>0</v>
          </cell>
          <cell r="BU198">
            <v>0</v>
          </cell>
          <cell r="BV198"/>
          <cell r="BW198">
            <v>0</v>
          </cell>
          <cell r="BX198">
            <v>0</v>
          </cell>
          <cell r="BY198"/>
          <cell r="BZ198"/>
          <cell r="CA198"/>
          <cell r="CB198">
            <v>0</v>
          </cell>
          <cell r="CC198"/>
          <cell r="CD198"/>
          <cell r="CE198"/>
          <cell r="CF198"/>
          <cell r="CG198"/>
          <cell r="CH198"/>
          <cell r="CI198"/>
          <cell r="CJ198"/>
          <cell r="CK198"/>
          <cell r="CL198"/>
          <cell r="CM198">
            <v>0</v>
          </cell>
          <cell r="CN198"/>
          <cell r="CO198"/>
          <cell r="CP198"/>
          <cell r="CQ198"/>
          <cell r="CR198"/>
          <cell r="CS198"/>
          <cell r="CT198"/>
          <cell r="CU198">
            <v>0</v>
          </cell>
          <cell r="CV198"/>
          <cell r="CW198"/>
          <cell r="CX198"/>
          <cell r="CY198"/>
          <cell r="CZ198"/>
          <cell r="DA198"/>
          <cell r="DB198"/>
          <cell r="DC198"/>
          <cell r="DD198"/>
          <cell r="DE198"/>
          <cell r="DF198">
            <v>0</v>
          </cell>
          <cell r="DG198"/>
          <cell r="DH198"/>
          <cell r="DI198"/>
          <cell r="DJ198"/>
          <cell r="DK198"/>
          <cell r="DL198"/>
          <cell r="DM198" t="str">
            <v>Abram Peterson</v>
          </cell>
          <cell r="DN198" t="str">
            <v>Schultz</v>
          </cell>
          <cell r="DO198" t="str">
            <v>Sabie</v>
          </cell>
          <cell r="DP198" t="str">
            <v>11 MC</v>
          </cell>
          <cell r="DQ198">
            <v>0</v>
          </cell>
          <cell r="DR198"/>
        </row>
        <row r="199">
          <cell r="C199">
            <v>212</v>
          </cell>
          <cell r="D199">
            <v>46</v>
          </cell>
          <cell r="E199">
            <v>206</v>
          </cell>
          <cell r="F199">
            <v>46</v>
          </cell>
          <cell r="G199">
            <v>2018</v>
          </cell>
          <cell r="H199" t="str">
            <v>Yes</v>
          </cell>
          <cell r="I199" t="str">
            <v/>
          </cell>
          <cell r="J199" t="str">
            <v>Yes</v>
          </cell>
          <cell r="K199" t="str">
            <v/>
          </cell>
          <cell r="L199">
            <v>0</v>
          </cell>
          <cell r="M199" t="str">
            <v>Schultz</v>
          </cell>
          <cell r="N199" t="str">
            <v>Plant improvements</v>
          </cell>
          <cell r="O199">
            <v>280346</v>
          </cell>
          <cell r="P199" t="str">
            <v>280346-PD00</v>
          </cell>
          <cell r="Q199">
            <v>785187</v>
          </cell>
          <cell r="R199">
            <v>0</v>
          </cell>
          <cell r="S199" t="str">
            <v>check</v>
          </cell>
          <cell r="T199">
            <v>42550</v>
          </cell>
          <cell r="U199">
            <v>42550</v>
          </cell>
          <cell r="V199">
            <v>0</v>
          </cell>
          <cell r="W199">
            <v>0</v>
          </cell>
          <cell r="X199" t="str">
            <v>certified</v>
          </cell>
          <cell r="Y199">
            <v>25000</v>
          </cell>
          <cell r="Z199"/>
          <cell r="AA199">
            <v>25000</v>
          </cell>
          <cell r="AB199" t="str">
            <v>18 Carryover</v>
          </cell>
          <cell r="AC199" t="str">
            <v>p/d certified</v>
          </cell>
          <cell r="AD199">
            <v>45079</v>
          </cell>
          <cell r="AE199">
            <v>25000</v>
          </cell>
          <cell r="AF199"/>
          <cell r="AG199">
            <v>25000</v>
          </cell>
          <cell r="AH199" t="str">
            <v>18 Carryover</v>
          </cell>
          <cell r="AI199" t="str">
            <v>NA</v>
          </cell>
          <cell r="AJ199"/>
          <cell r="AK199" t="str">
            <v>MCES #808900</v>
          </cell>
          <cell r="AL199">
            <v>101329000</v>
          </cell>
          <cell r="AM199">
            <v>43168</v>
          </cell>
          <cell r="AN199">
            <v>43281</v>
          </cell>
          <cell r="AO199"/>
          <cell r="AP199"/>
          <cell r="AQ199"/>
          <cell r="AR199"/>
          <cell r="AS199">
            <v>0</v>
          </cell>
          <cell r="AT199">
            <v>0</v>
          </cell>
          <cell r="AU199">
            <v>101329000</v>
          </cell>
          <cell r="AV199">
            <v>25000</v>
          </cell>
          <cell r="AW199"/>
          <cell r="AX199"/>
          <cell r="AY199">
            <v>25000</v>
          </cell>
          <cell r="AZ199"/>
          <cell r="BA199"/>
          <cell r="BB199"/>
          <cell r="BC199"/>
          <cell r="BD199"/>
          <cell r="BE199"/>
          <cell r="BF199"/>
          <cell r="BG199"/>
          <cell r="BH199"/>
          <cell r="BI199"/>
          <cell r="BJ199"/>
          <cell r="BK199"/>
          <cell r="BL199"/>
          <cell r="BM199"/>
          <cell r="BN199"/>
          <cell r="BO199"/>
          <cell r="BP199"/>
          <cell r="BQ199"/>
          <cell r="BR199"/>
          <cell r="BS199"/>
          <cell r="BT199">
            <v>0</v>
          </cell>
          <cell r="BU199">
            <v>0</v>
          </cell>
          <cell r="BV199"/>
          <cell r="BW199">
            <v>0</v>
          </cell>
          <cell r="BX199">
            <v>0</v>
          </cell>
          <cell r="BY199"/>
          <cell r="BZ199"/>
          <cell r="CA199"/>
          <cell r="CB199">
            <v>0</v>
          </cell>
          <cell r="CC199"/>
          <cell r="CD199"/>
          <cell r="CE199"/>
          <cell r="CF199"/>
          <cell r="CG199"/>
          <cell r="CH199"/>
          <cell r="CI199"/>
          <cell r="CJ199"/>
          <cell r="CK199"/>
          <cell r="CL199"/>
          <cell r="CM199">
            <v>0</v>
          </cell>
          <cell r="CN199"/>
          <cell r="CO199"/>
          <cell r="CP199"/>
          <cell r="CQ199"/>
          <cell r="CR199"/>
          <cell r="CS199"/>
          <cell r="CT199"/>
          <cell r="CU199">
            <v>0</v>
          </cell>
          <cell r="CV199"/>
          <cell r="CW199"/>
          <cell r="CX199"/>
          <cell r="CY199"/>
          <cell r="CZ199"/>
          <cell r="DA199"/>
          <cell r="DB199"/>
          <cell r="DC199"/>
          <cell r="DD199"/>
          <cell r="DE199"/>
          <cell r="DF199">
            <v>0</v>
          </cell>
          <cell r="DG199"/>
          <cell r="DH199"/>
          <cell r="DI199"/>
          <cell r="DJ199"/>
          <cell r="DK199"/>
          <cell r="DL199"/>
          <cell r="DM199" t="str">
            <v>Benjamin Carlson</v>
          </cell>
          <cell r="DN199" t="str">
            <v>Schultz</v>
          </cell>
          <cell r="DO199" t="str">
            <v>Sabie</v>
          </cell>
          <cell r="DP199" t="str">
            <v>11 MC</v>
          </cell>
          <cell r="DQ199">
            <v>0</v>
          </cell>
          <cell r="DR199"/>
        </row>
        <row r="200">
          <cell r="C200">
            <v>212.1</v>
          </cell>
          <cell r="D200">
            <v>46</v>
          </cell>
          <cell r="E200">
            <v>206.1</v>
          </cell>
          <cell r="F200">
            <v>46</v>
          </cell>
          <cell r="G200">
            <v>2021</v>
          </cell>
          <cell r="H200" t="str">
            <v>Yes</v>
          </cell>
          <cell r="I200" t="str">
            <v/>
          </cell>
          <cell r="J200" t="str">
            <v>Yes</v>
          </cell>
          <cell r="K200" t="str">
            <v/>
          </cell>
          <cell r="L200">
            <v>0</v>
          </cell>
          <cell r="M200" t="str">
            <v>Schultz</v>
          </cell>
          <cell r="N200" t="str">
            <v>Secondary trmt improvments</v>
          </cell>
          <cell r="O200">
            <v>280346</v>
          </cell>
          <cell r="P200" t="str">
            <v>280346-PS04</v>
          </cell>
          <cell r="Q200">
            <v>785187</v>
          </cell>
          <cell r="R200">
            <v>0</v>
          </cell>
          <cell r="S200" t="str">
            <v>check</v>
          </cell>
          <cell r="T200">
            <v>42550</v>
          </cell>
          <cell r="U200">
            <v>42550</v>
          </cell>
          <cell r="V200">
            <v>0</v>
          </cell>
          <cell r="W200">
            <v>0</v>
          </cell>
          <cell r="X200" t="str">
            <v>certified</v>
          </cell>
          <cell r="Y200">
            <v>5500000</v>
          </cell>
          <cell r="Z200"/>
          <cell r="AA200">
            <v>5500000</v>
          </cell>
          <cell r="AB200" t="str">
            <v>21 Carryover</v>
          </cell>
          <cell r="AC200" t="str">
            <v>construction</v>
          </cell>
          <cell r="AD200">
            <v>45079</v>
          </cell>
          <cell r="AE200">
            <v>8500000</v>
          </cell>
          <cell r="AF200"/>
          <cell r="AG200">
            <v>8500000</v>
          </cell>
          <cell r="AH200" t="str">
            <v>21 Carryover</v>
          </cell>
          <cell r="AI200">
            <v>44228</v>
          </cell>
          <cell r="AJ200"/>
          <cell r="AK200" t="str">
            <v>MCES #8089xx</v>
          </cell>
          <cell r="AL200">
            <v>36770000</v>
          </cell>
          <cell r="AM200">
            <v>43776</v>
          </cell>
          <cell r="AN200">
            <v>44238</v>
          </cell>
          <cell r="AO200"/>
          <cell r="AP200"/>
          <cell r="AQ200">
            <v>2021</v>
          </cell>
          <cell r="AR200"/>
          <cell r="AS200">
            <v>0</v>
          </cell>
          <cell r="AT200">
            <v>0</v>
          </cell>
          <cell r="AU200">
            <v>36770000</v>
          </cell>
          <cell r="AV200">
            <v>5500000</v>
          </cell>
          <cell r="AW200"/>
          <cell r="AX200"/>
          <cell r="AY200">
            <v>5500000</v>
          </cell>
          <cell r="AZ200"/>
          <cell r="BA200"/>
          <cell r="BB200"/>
          <cell r="BC200"/>
          <cell r="BD200"/>
          <cell r="BE200"/>
          <cell r="BF200"/>
          <cell r="BG200"/>
          <cell r="BH200"/>
          <cell r="BI200"/>
          <cell r="BJ200"/>
          <cell r="BK200"/>
          <cell r="BL200"/>
          <cell r="BM200"/>
          <cell r="BN200"/>
          <cell r="BO200"/>
          <cell r="BP200"/>
          <cell r="BQ200"/>
          <cell r="BR200"/>
          <cell r="BS200"/>
          <cell r="BT200">
            <v>0</v>
          </cell>
          <cell r="BU200">
            <v>0</v>
          </cell>
          <cell r="BV200"/>
          <cell r="BW200">
            <v>0</v>
          </cell>
          <cell r="BX200">
            <v>0</v>
          </cell>
          <cell r="BY200"/>
          <cell r="BZ200"/>
          <cell r="CA200"/>
          <cell r="CB200">
            <v>0</v>
          </cell>
          <cell r="CC200"/>
          <cell r="CD200"/>
          <cell r="CE200"/>
          <cell r="CF200"/>
          <cell r="CG200"/>
          <cell r="CH200"/>
          <cell r="CI200"/>
          <cell r="CJ200"/>
          <cell r="CK200"/>
          <cell r="CL200"/>
          <cell r="CM200">
            <v>0</v>
          </cell>
          <cell r="CN200"/>
          <cell r="CO200"/>
          <cell r="CP200"/>
          <cell r="CQ200"/>
          <cell r="CR200"/>
          <cell r="CS200"/>
          <cell r="CT200"/>
          <cell r="CU200">
            <v>0</v>
          </cell>
          <cell r="CV200"/>
          <cell r="CW200"/>
          <cell r="CX200"/>
          <cell r="CY200"/>
          <cell r="CZ200"/>
          <cell r="DA200"/>
          <cell r="DB200"/>
          <cell r="DC200"/>
          <cell r="DD200"/>
          <cell r="DE200"/>
          <cell r="DF200">
            <v>0</v>
          </cell>
          <cell r="DG200"/>
          <cell r="DH200"/>
          <cell r="DI200"/>
          <cell r="DJ200"/>
          <cell r="DK200"/>
          <cell r="DL200"/>
          <cell r="DM200" t="str">
            <v>Benjamin Carlson</v>
          </cell>
          <cell r="DN200" t="str">
            <v>Schultz</v>
          </cell>
          <cell r="DO200" t="str">
            <v>Sabie</v>
          </cell>
          <cell r="DP200" t="str">
            <v>11 MC</v>
          </cell>
          <cell r="DQ200">
            <v>0</v>
          </cell>
          <cell r="DR200"/>
        </row>
        <row r="201">
          <cell r="C201">
            <v>212.2</v>
          </cell>
          <cell r="D201">
            <v>46</v>
          </cell>
          <cell r="E201">
            <v>206.2</v>
          </cell>
          <cell r="F201">
            <v>46</v>
          </cell>
          <cell r="G201">
            <v>2021</v>
          </cell>
          <cell r="H201" t="str">
            <v>Yes</v>
          </cell>
          <cell r="I201" t="str">
            <v/>
          </cell>
          <cell r="J201" t="str">
            <v>Yes</v>
          </cell>
          <cell r="K201" t="str">
            <v/>
          </cell>
          <cell r="L201">
            <v>0</v>
          </cell>
          <cell r="M201" t="str">
            <v>Schultz</v>
          </cell>
          <cell r="N201" t="str">
            <v>Elec Dist Renew, Ph 3</v>
          </cell>
          <cell r="O201">
            <v>280346</v>
          </cell>
          <cell r="P201" t="str">
            <v>280346-PS05</v>
          </cell>
          <cell r="Q201">
            <v>785187</v>
          </cell>
          <cell r="R201">
            <v>0</v>
          </cell>
          <cell r="S201" t="str">
            <v>check</v>
          </cell>
          <cell r="T201">
            <v>42550</v>
          </cell>
          <cell r="U201">
            <v>42550</v>
          </cell>
          <cell r="V201">
            <v>0</v>
          </cell>
          <cell r="W201">
            <v>0</v>
          </cell>
          <cell r="X201" t="str">
            <v>certified</v>
          </cell>
          <cell r="Y201">
            <v>8662000</v>
          </cell>
          <cell r="Z201"/>
          <cell r="AA201">
            <v>8662000</v>
          </cell>
          <cell r="AB201" t="str">
            <v>21 Carryover</v>
          </cell>
          <cell r="AC201" t="str">
            <v>construction</v>
          </cell>
          <cell r="AD201">
            <v>45079</v>
          </cell>
          <cell r="AE201">
            <v>13000000</v>
          </cell>
          <cell r="AF201"/>
          <cell r="AG201">
            <v>13000000</v>
          </cell>
          <cell r="AH201" t="str">
            <v>21 Carryover</v>
          </cell>
          <cell r="AI201">
            <v>44301</v>
          </cell>
          <cell r="AJ201"/>
          <cell r="AK201" t="str">
            <v>MCES #8089xx</v>
          </cell>
          <cell r="AL201">
            <v>69504000</v>
          </cell>
          <cell r="AM201">
            <v>43776</v>
          </cell>
          <cell r="AN201">
            <v>44337</v>
          </cell>
          <cell r="AO201"/>
          <cell r="AP201"/>
          <cell r="AQ201">
            <v>2021</v>
          </cell>
          <cell r="AR201"/>
          <cell r="AS201">
            <v>0</v>
          </cell>
          <cell r="AT201">
            <v>0</v>
          </cell>
          <cell r="AU201">
            <v>69504000</v>
          </cell>
          <cell r="AV201">
            <v>8662000</v>
          </cell>
          <cell r="AW201"/>
          <cell r="AX201"/>
          <cell r="AY201">
            <v>8662000</v>
          </cell>
          <cell r="AZ201"/>
          <cell r="BA201"/>
          <cell r="BB201"/>
          <cell r="BC201"/>
          <cell r="BD201"/>
          <cell r="BE201"/>
          <cell r="BF201"/>
          <cell r="BG201"/>
          <cell r="BH201"/>
          <cell r="BI201"/>
          <cell r="BJ201"/>
          <cell r="BK201"/>
          <cell r="BL201"/>
          <cell r="BM201"/>
          <cell r="BN201"/>
          <cell r="BO201"/>
          <cell r="BP201"/>
          <cell r="BQ201"/>
          <cell r="BR201"/>
          <cell r="BS201"/>
          <cell r="BT201">
            <v>0</v>
          </cell>
          <cell r="BU201">
            <v>0</v>
          </cell>
          <cell r="BV201"/>
          <cell r="BW201">
            <v>0</v>
          </cell>
          <cell r="BX201">
            <v>0</v>
          </cell>
          <cell r="BY201"/>
          <cell r="BZ201"/>
          <cell r="CA201"/>
          <cell r="CB201">
            <v>0</v>
          </cell>
          <cell r="CC201"/>
          <cell r="CD201"/>
          <cell r="CE201"/>
          <cell r="CF201"/>
          <cell r="CG201"/>
          <cell r="CH201"/>
          <cell r="CI201"/>
          <cell r="CJ201"/>
          <cell r="CK201"/>
          <cell r="CL201"/>
          <cell r="CM201">
            <v>0</v>
          </cell>
          <cell r="CN201"/>
          <cell r="CO201"/>
          <cell r="CP201"/>
          <cell r="CQ201"/>
          <cell r="CR201"/>
          <cell r="CS201"/>
          <cell r="CT201"/>
          <cell r="CU201">
            <v>0</v>
          </cell>
          <cell r="CV201"/>
          <cell r="CW201"/>
          <cell r="CX201"/>
          <cell r="CY201"/>
          <cell r="CZ201"/>
          <cell r="DA201"/>
          <cell r="DB201"/>
          <cell r="DC201"/>
          <cell r="DD201"/>
          <cell r="DE201"/>
          <cell r="DF201">
            <v>0</v>
          </cell>
          <cell r="DG201"/>
          <cell r="DH201"/>
          <cell r="DI201"/>
          <cell r="DJ201"/>
          <cell r="DK201"/>
          <cell r="DL201"/>
          <cell r="DM201" t="str">
            <v>Benjamin Carlson</v>
          </cell>
          <cell r="DN201" t="str">
            <v>Schultz</v>
          </cell>
          <cell r="DO201" t="str">
            <v>Sabie</v>
          </cell>
          <cell r="DP201" t="str">
            <v>11 MC</v>
          </cell>
          <cell r="DQ201">
            <v>0</v>
          </cell>
          <cell r="DR201"/>
        </row>
        <row r="202">
          <cell r="C202">
            <v>212.3</v>
          </cell>
          <cell r="D202">
            <v>46</v>
          </cell>
          <cell r="E202">
            <v>206.3</v>
          </cell>
          <cell r="F202">
            <v>46</v>
          </cell>
          <cell r="G202"/>
          <cell r="H202" t="str">
            <v/>
          </cell>
          <cell r="I202" t="str">
            <v>Yes</v>
          </cell>
          <cell r="J202" t="str">
            <v/>
          </cell>
          <cell r="K202" t="str">
            <v>Yes</v>
          </cell>
          <cell r="L202">
            <v>0</v>
          </cell>
          <cell r="M202" t="str">
            <v>Schultz</v>
          </cell>
          <cell r="N202" t="str">
            <v>MCES WWTP Effluent Pump Station Renewal</v>
          </cell>
          <cell r="O202">
            <v>280346</v>
          </cell>
          <cell r="P202" t="str">
            <v>280346-PS06</v>
          </cell>
          <cell r="Q202">
            <v>785187</v>
          </cell>
          <cell r="R202"/>
          <cell r="S202" t="str">
            <v>Exempt</v>
          </cell>
          <cell r="T202">
            <v>42550</v>
          </cell>
          <cell r="U202">
            <v>42550</v>
          </cell>
          <cell r="V202">
            <v>0</v>
          </cell>
          <cell r="W202">
            <v>0</v>
          </cell>
          <cell r="X202">
            <v>45448</v>
          </cell>
          <cell r="Y202">
            <v>1200000</v>
          </cell>
          <cell r="Z202"/>
          <cell r="AA202">
            <v>1200000</v>
          </cell>
          <cell r="AB202" t="str">
            <v>Part B</v>
          </cell>
          <cell r="AC202" t="str">
            <v>new const</v>
          </cell>
          <cell r="AD202">
            <v>45079</v>
          </cell>
          <cell r="AE202">
            <v>200000</v>
          </cell>
          <cell r="AF202"/>
          <cell r="AG202">
            <v>200000</v>
          </cell>
          <cell r="AH202" t="str">
            <v>Part B</v>
          </cell>
          <cell r="AI202">
            <v>45536</v>
          </cell>
          <cell r="AJ202"/>
          <cell r="AK202" t="str">
            <v>MC#808928</v>
          </cell>
          <cell r="AL202">
            <v>21500000</v>
          </cell>
          <cell r="AM202"/>
          <cell r="AN202"/>
          <cell r="AO202"/>
          <cell r="AP202"/>
          <cell r="AQ202"/>
          <cell r="AR202"/>
          <cell r="AS202">
            <v>0</v>
          </cell>
          <cell r="AT202">
            <v>0</v>
          </cell>
          <cell r="AU202">
            <v>21500000</v>
          </cell>
          <cell r="AV202">
            <v>1200000</v>
          </cell>
          <cell r="AW202"/>
          <cell r="AX202"/>
          <cell r="AY202">
            <v>1200000</v>
          </cell>
          <cell r="AZ202"/>
          <cell r="BA202"/>
          <cell r="BB202"/>
          <cell r="BC202"/>
          <cell r="BD202"/>
          <cell r="BE202"/>
          <cell r="BF202"/>
          <cell r="BG202"/>
          <cell r="BH202"/>
          <cell r="BI202"/>
          <cell r="BJ202"/>
          <cell r="BK202"/>
          <cell r="BL202"/>
          <cell r="BM202"/>
          <cell r="BN202"/>
          <cell r="BO202"/>
          <cell r="BP202"/>
          <cell r="BQ202"/>
          <cell r="BR202"/>
          <cell r="BS202"/>
          <cell r="BT202"/>
          <cell r="BU202">
            <v>0</v>
          </cell>
          <cell r="BV202"/>
          <cell r="BW202">
            <v>0</v>
          </cell>
          <cell r="BX202">
            <v>0</v>
          </cell>
          <cell r="BY202"/>
          <cell r="BZ202"/>
          <cell r="CA202"/>
          <cell r="CB202">
            <v>0</v>
          </cell>
          <cell r="CC202"/>
          <cell r="CD202"/>
          <cell r="CE202"/>
          <cell r="CF202"/>
          <cell r="CG202"/>
          <cell r="CH202"/>
          <cell r="CI202"/>
          <cell r="CJ202"/>
          <cell r="CK202"/>
          <cell r="CL202"/>
          <cell r="CM202">
            <v>0</v>
          </cell>
          <cell r="CN202"/>
          <cell r="CO202"/>
          <cell r="CP202"/>
          <cell r="CQ202"/>
          <cell r="CR202"/>
          <cell r="CS202"/>
          <cell r="CT202"/>
          <cell r="CU202">
            <v>0</v>
          </cell>
          <cell r="CV202"/>
          <cell r="CW202"/>
          <cell r="CX202"/>
          <cell r="CY202"/>
          <cell r="CZ202"/>
          <cell r="DA202"/>
          <cell r="DB202"/>
          <cell r="DC202"/>
          <cell r="DD202"/>
          <cell r="DE202"/>
          <cell r="DF202">
            <v>0</v>
          </cell>
          <cell r="DG202"/>
          <cell r="DH202"/>
          <cell r="DI202"/>
          <cell r="DJ202"/>
          <cell r="DK202"/>
          <cell r="DL202"/>
          <cell r="DM202" t="str">
            <v>Benjamin Carlson</v>
          </cell>
          <cell r="DN202" t="str">
            <v>Schultz</v>
          </cell>
          <cell r="DO202" t="str">
            <v>Sabie</v>
          </cell>
          <cell r="DP202" t="str">
            <v>11 MC</v>
          </cell>
          <cell r="DQ202">
            <v>0</v>
          </cell>
          <cell r="DR202"/>
        </row>
        <row r="203">
          <cell r="C203">
            <v>212.4</v>
          </cell>
          <cell r="D203">
            <v>46</v>
          </cell>
          <cell r="E203">
            <v>206.5</v>
          </cell>
          <cell r="F203">
            <v>46</v>
          </cell>
          <cell r="G203">
            <v>2024</v>
          </cell>
          <cell r="H203" t="str">
            <v>Yes</v>
          </cell>
          <cell r="I203" t="str">
            <v/>
          </cell>
          <cell r="J203" t="str">
            <v>Yes</v>
          </cell>
          <cell r="K203" t="str">
            <v/>
          </cell>
          <cell r="L203">
            <v>0</v>
          </cell>
          <cell r="M203" t="str">
            <v>Schultz</v>
          </cell>
          <cell r="N203" t="str">
            <v>Water System Renew &amp; Imp, Ph 1 Distribution System</v>
          </cell>
          <cell r="O203">
            <v>280346</v>
          </cell>
          <cell r="P203" t="str">
            <v>280346-PS08</v>
          </cell>
          <cell r="Q203">
            <v>785187</v>
          </cell>
          <cell r="R203"/>
          <cell r="S203" t="str">
            <v>check</v>
          </cell>
          <cell r="T203">
            <v>42550</v>
          </cell>
          <cell r="U203">
            <v>42550</v>
          </cell>
          <cell r="V203">
            <v>0</v>
          </cell>
          <cell r="W203">
            <v>0</v>
          </cell>
          <cell r="X203" t="str">
            <v>certified</v>
          </cell>
          <cell r="Y203">
            <v>6500000</v>
          </cell>
          <cell r="Z203"/>
          <cell r="AA203">
            <v>6500000</v>
          </cell>
          <cell r="AB203" t="str">
            <v>24 Carryover</v>
          </cell>
          <cell r="AC203" t="str">
            <v>construction</v>
          </cell>
          <cell r="AD203" t="str">
            <v>certified</v>
          </cell>
          <cell r="AE203">
            <v>2000000</v>
          </cell>
          <cell r="AF203"/>
          <cell r="AG203">
            <v>2000000</v>
          </cell>
          <cell r="AH203" t="str">
            <v>23 Carryover</v>
          </cell>
          <cell r="AI203">
            <v>45200</v>
          </cell>
          <cell r="AJ203"/>
          <cell r="AK203"/>
          <cell r="AL203">
            <v>49000000</v>
          </cell>
          <cell r="AM203"/>
          <cell r="AN203">
            <v>44966</v>
          </cell>
          <cell r="AO203"/>
          <cell r="AP203"/>
          <cell r="AQ203"/>
          <cell r="AR203"/>
          <cell r="AS203">
            <v>0</v>
          </cell>
          <cell r="AT203">
            <v>0</v>
          </cell>
          <cell r="AU203">
            <v>49000000</v>
          </cell>
          <cell r="AV203">
            <v>6500000</v>
          </cell>
          <cell r="AW203"/>
          <cell r="AX203"/>
          <cell r="AY203">
            <v>6500000</v>
          </cell>
          <cell r="AZ203"/>
          <cell r="BA203"/>
          <cell r="BB203"/>
          <cell r="BC203"/>
          <cell r="BD203"/>
          <cell r="BE203"/>
          <cell r="BF203"/>
          <cell r="BG203"/>
          <cell r="BH203"/>
          <cell r="BI203"/>
          <cell r="BJ203"/>
          <cell r="BK203">
            <v>0</v>
          </cell>
          <cell r="BL203"/>
          <cell r="BM203"/>
          <cell r="BN203"/>
          <cell r="BO203"/>
          <cell r="BP203"/>
          <cell r="BQ203"/>
          <cell r="BR203"/>
          <cell r="BS203" t="str">
            <v/>
          </cell>
          <cell r="BT203"/>
          <cell r="BU203">
            <v>0</v>
          </cell>
          <cell r="BV203"/>
          <cell r="BW203">
            <v>0</v>
          </cell>
          <cell r="BX203">
            <v>0</v>
          </cell>
          <cell r="BY203"/>
          <cell r="BZ203"/>
          <cell r="CA203"/>
          <cell r="CB203">
            <v>0</v>
          </cell>
          <cell r="CC203"/>
          <cell r="CD203"/>
          <cell r="CE203"/>
          <cell r="CF203"/>
          <cell r="CG203"/>
          <cell r="CH203"/>
          <cell r="CI203"/>
          <cell r="CJ203"/>
          <cell r="CK203"/>
          <cell r="CL203"/>
          <cell r="CM203">
            <v>0</v>
          </cell>
          <cell r="CN203"/>
          <cell r="CO203"/>
          <cell r="CP203"/>
          <cell r="CQ203"/>
          <cell r="CR203"/>
          <cell r="CS203"/>
          <cell r="CT203"/>
          <cell r="CU203">
            <v>0</v>
          </cell>
          <cell r="CV203"/>
          <cell r="CW203"/>
          <cell r="CX203"/>
          <cell r="CY203"/>
          <cell r="CZ203"/>
          <cell r="DA203"/>
          <cell r="DB203"/>
          <cell r="DC203"/>
          <cell r="DD203"/>
          <cell r="DE203"/>
          <cell r="DF203">
            <v>0</v>
          </cell>
          <cell r="DG203"/>
          <cell r="DH203"/>
          <cell r="DI203"/>
          <cell r="DJ203"/>
          <cell r="DK203"/>
          <cell r="DL203"/>
          <cell r="DM203" t="str">
            <v>Benjamin Carlson</v>
          </cell>
          <cell r="DN203" t="str">
            <v>Schultz</v>
          </cell>
          <cell r="DO203" t="str">
            <v>Sabie</v>
          </cell>
          <cell r="DP203" t="str">
            <v>11 MC</v>
          </cell>
          <cell r="DQ203">
            <v>0</v>
          </cell>
          <cell r="DR203"/>
        </row>
        <row r="204">
          <cell r="C204">
            <v>235</v>
          </cell>
          <cell r="D204">
            <v>45</v>
          </cell>
          <cell r="E204">
            <v>225</v>
          </cell>
          <cell r="F204">
            <v>45</v>
          </cell>
          <cell r="G204"/>
          <cell r="H204"/>
          <cell r="I204"/>
          <cell r="J204" t="str">
            <v/>
          </cell>
          <cell r="K204" t="str">
            <v/>
          </cell>
          <cell r="L204">
            <v>0</v>
          </cell>
          <cell r="M204" t="str">
            <v>Schultz</v>
          </cell>
          <cell r="N204" t="str">
            <v>Biosolids improvements</v>
          </cell>
          <cell r="O204">
            <v>280266</v>
          </cell>
          <cell r="P204" t="str">
            <v>280266-PD00</v>
          </cell>
          <cell r="Q204">
            <v>238988</v>
          </cell>
          <cell r="R204">
            <v>0</v>
          </cell>
          <cell r="S204" t="str">
            <v>check</v>
          </cell>
          <cell r="T204">
            <v>0</v>
          </cell>
          <cell r="U204">
            <v>0</v>
          </cell>
          <cell r="V204">
            <v>42158</v>
          </cell>
          <cell r="W204">
            <v>0</v>
          </cell>
          <cell r="X204"/>
          <cell r="Y204"/>
          <cell r="Z204"/>
          <cell r="AA204">
            <v>0</v>
          </cell>
          <cell r="AB204"/>
          <cell r="AC204" t="str">
            <v>p/d certified</v>
          </cell>
          <cell r="AD204" t="str">
            <v>not requested</v>
          </cell>
          <cell r="AE204">
            <v>0</v>
          </cell>
          <cell r="AF204"/>
          <cell r="AG204">
            <v>0</v>
          </cell>
          <cell r="AH204"/>
          <cell r="AI204" t="str">
            <v>NA</v>
          </cell>
          <cell r="AJ204"/>
          <cell r="AK204" t="str">
            <v>807500</v>
          </cell>
          <cell r="AL204"/>
          <cell r="AM204">
            <v>43168</v>
          </cell>
          <cell r="AN204">
            <v>42185</v>
          </cell>
          <cell r="AO204"/>
          <cell r="AP204">
            <v>112750</v>
          </cell>
          <cell r="AQ204"/>
          <cell r="AR204"/>
          <cell r="AS204">
            <v>0</v>
          </cell>
          <cell r="AT204">
            <v>0</v>
          </cell>
          <cell r="AU204">
            <v>0</v>
          </cell>
          <cell r="AV204"/>
          <cell r="AW204"/>
          <cell r="AX204"/>
          <cell r="AY204">
            <v>0</v>
          </cell>
          <cell r="AZ204"/>
          <cell r="BA204"/>
          <cell r="BB204"/>
          <cell r="BC204"/>
          <cell r="BD204"/>
          <cell r="BE204"/>
          <cell r="BF204"/>
          <cell r="BG204"/>
          <cell r="BH204"/>
          <cell r="BI204"/>
          <cell r="BJ204"/>
          <cell r="BK204"/>
          <cell r="BL204"/>
          <cell r="BM204"/>
          <cell r="BN204"/>
          <cell r="BO204"/>
          <cell r="BP204"/>
          <cell r="BQ204"/>
          <cell r="BR204"/>
          <cell r="BS204"/>
          <cell r="BT204">
            <v>0</v>
          </cell>
          <cell r="BU204">
            <v>0</v>
          </cell>
          <cell r="BV204"/>
          <cell r="BW204">
            <v>0</v>
          </cell>
          <cell r="BX204">
            <v>0</v>
          </cell>
          <cell r="BY204"/>
          <cell r="BZ204"/>
          <cell r="CA204"/>
          <cell r="CB204">
            <v>0</v>
          </cell>
          <cell r="CC204"/>
          <cell r="CD204"/>
          <cell r="CE204"/>
          <cell r="CF204"/>
          <cell r="CG204"/>
          <cell r="CH204"/>
          <cell r="CI204"/>
          <cell r="CJ204"/>
          <cell r="CK204"/>
          <cell r="CL204"/>
          <cell r="CM204">
            <v>0</v>
          </cell>
          <cell r="CN204"/>
          <cell r="CO204"/>
          <cell r="CP204"/>
          <cell r="CQ204"/>
          <cell r="CR204"/>
          <cell r="CS204"/>
          <cell r="CT204"/>
          <cell r="CU204">
            <v>0</v>
          </cell>
          <cell r="CV204"/>
          <cell r="CW204"/>
          <cell r="CX204"/>
          <cell r="CY204"/>
          <cell r="CZ204"/>
          <cell r="DA204"/>
          <cell r="DB204"/>
          <cell r="DC204"/>
          <cell r="DD204"/>
          <cell r="DE204"/>
          <cell r="DF204">
            <v>0</v>
          </cell>
          <cell r="DG204"/>
          <cell r="DH204"/>
          <cell r="DI204"/>
          <cell r="DJ204"/>
          <cell r="DK204"/>
          <cell r="DL204"/>
          <cell r="DM204" t="str">
            <v>Benjamin Carlson</v>
          </cell>
          <cell r="DN204" t="str">
            <v>Schultz</v>
          </cell>
          <cell r="DO204" t="str">
            <v>Sabie</v>
          </cell>
          <cell r="DP204" t="str">
            <v>11 MC</v>
          </cell>
          <cell r="DQ204">
            <v>0</v>
          </cell>
          <cell r="DR204"/>
        </row>
        <row r="205">
          <cell r="C205">
            <v>235.1</v>
          </cell>
          <cell r="D205">
            <v>45</v>
          </cell>
          <cell r="E205">
            <v>225.1</v>
          </cell>
          <cell r="F205">
            <v>45</v>
          </cell>
          <cell r="G205"/>
          <cell r="H205"/>
          <cell r="I205"/>
          <cell r="J205" t="str">
            <v/>
          </cell>
          <cell r="K205" t="str">
            <v/>
          </cell>
          <cell r="L205">
            <v>0</v>
          </cell>
          <cell r="M205" t="str">
            <v>Schultz</v>
          </cell>
          <cell r="N205" t="str">
            <v>Biosolids processing, Ph 2</v>
          </cell>
          <cell r="O205">
            <v>280266</v>
          </cell>
          <cell r="P205" t="str">
            <v>280266-PS02</v>
          </cell>
          <cell r="Q205">
            <v>238988</v>
          </cell>
          <cell r="R205">
            <v>0</v>
          </cell>
          <cell r="S205" t="str">
            <v>check</v>
          </cell>
          <cell r="T205">
            <v>0</v>
          </cell>
          <cell r="U205">
            <v>0</v>
          </cell>
          <cell r="V205">
            <v>42158</v>
          </cell>
          <cell r="W205">
            <v>0</v>
          </cell>
          <cell r="X205"/>
          <cell r="Y205"/>
          <cell r="Z205"/>
          <cell r="AA205">
            <v>0</v>
          </cell>
          <cell r="AB205"/>
          <cell r="AC205"/>
          <cell r="AD205" t="str">
            <v>not requested</v>
          </cell>
          <cell r="AE205">
            <v>0</v>
          </cell>
          <cell r="AF205"/>
          <cell r="AG205">
            <v>0</v>
          </cell>
          <cell r="AH205"/>
          <cell r="AI205">
            <v>43160</v>
          </cell>
          <cell r="AJ205"/>
          <cell r="AK205" t="str">
            <v>807520</v>
          </cell>
          <cell r="AL205">
            <v>27287362</v>
          </cell>
          <cell r="AM205">
            <v>43168</v>
          </cell>
          <cell r="AN205">
            <v>43213</v>
          </cell>
          <cell r="AO205"/>
          <cell r="AP205">
            <v>13050000</v>
          </cell>
          <cell r="AQ205">
            <v>2018</v>
          </cell>
          <cell r="AR205"/>
          <cell r="AS205">
            <v>0</v>
          </cell>
          <cell r="AT205">
            <v>0</v>
          </cell>
          <cell r="AU205">
            <v>27287362</v>
          </cell>
          <cell r="AV205"/>
          <cell r="AW205"/>
          <cell r="AX205"/>
          <cell r="AY205">
            <v>0</v>
          </cell>
          <cell r="AZ205"/>
          <cell r="BA205"/>
          <cell r="BB205"/>
          <cell r="BC205"/>
          <cell r="BD205"/>
          <cell r="BE205"/>
          <cell r="BF205"/>
          <cell r="BG205"/>
          <cell r="BH205"/>
          <cell r="BI205"/>
          <cell r="BJ205"/>
          <cell r="BK205"/>
          <cell r="BL205"/>
          <cell r="BM205"/>
          <cell r="BN205"/>
          <cell r="BO205"/>
          <cell r="BP205"/>
          <cell r="BQ205"/>
          <cell r="BR205"/>
          <cell r="BS205"/>
          <cell r="BT205">
            <v>0</v>
          </cell>
          <cell r="BU205">
            <v>0</v>
          </cell>
          <cell r="BV205"/>
          <cell r="BW205">
            <v>0</v>
          </cell>
          <cell r="BX205">
            <v>0</v>
          </cell>
          <cell r="BY205"/>
          <cell r="BZ205"/>
          <cell r="CA205"/>
          <cell r="CB205">
            <v>0</v>
          </cell>
          <cell r="CC205"/>
          <cell r="CD205"/>
          <cell r="CE205"/>
          <cell r="CF205"/>
          <cell r="CG205"/>
          <cell r="CH205"/>
          <cell r="CI205"/>
          <cell r="CJ205"/>
          <cell r="CK205"/>
          <cell r="CL205"/>
          <cell r="CM205">
            <v>0</v>
          </cell>
          <cell r="CN205"/>
          <cell r="CO205"/>
          <cell r="CP205"/>
          <cell r="CQ205"/>
          <cell r="CR205"/>
          <cell r="CS205"/>
          <cell r="CT205"/>
          <cell r="CU205">
            <v>0</v>
          </cell>
          <cell r="CV205"/>
          <cell r="CW205"/>
          <cell r="CX205"/>
          <cell r="CY205"/>
          <cell r="CZ205"/>
          <cell r="DA205"/>
          <cell r="DB205"/>
          <cell r="DC205"/>
          <cell r="DD205"/>
          <cell r="DE205"/>
          <cell r="DF205">
            <v>0</v>
          </cell>
          <cell r="DG205"/>
          <cell r="DH205"/>
          <cell r="DI205"/>
          <cell r="DJ205"/>
          <cell r="DK205"/>
          <cell r="DL205"/>
          <cell r="DM205" t="str">
            <v>Benjamin Carlson</v>
          </cell>
          <cell r="DN205" t="str">
            <v>Schultz</v>
          </cell>
          <cell r="DO205" t="str">
            <v>Sabie</v>
          </cell>
          <cell r="DP205" t="str">
            <v>11 MC</v>
          </cell>
          <cell r="DQ205">
            <v>0</v>
          </cell>
          <cell r="DR205"/>
        </row>
        <row r="206">
          <cell r="C206">
            <v>219</v>
          </cell>
          <cell r="D206">
            <v>46</v>
          </cell>
          <cell r="E206">
            <v>208</v>
          </cell>
          <cell r="F206">
            <v>46</v>
          </cell>
          <cell r="G206">
            <v>2018</v>
          </cell>
          <cell r="H206" t="str">
            <v>Yes</v>
          </cell>
          <cell r="I206" t="str">
            <v/>
          </cell>
          <cell r="J206" t="str">
            <v>Yes</v>
          </cell>
          <cell r="K206" t="str">
            <v/>
          </cell>
          <cell r="L206">
            <v>0</v>
          </cell>
          <cell r="M206" t="str">
            <v>Schultz</v>
          </cell>
          <cell r="N206" t="str">
            <v>Rehab lift station and forcemain</v>
          </cell>
          <cell r="O206">
            <v>280269</v>
          </cell>
          <cell r="P206" t="str">
            <v>280269-PD00</v>
          </cell>
          <cell r="Q206">
            <v>2283</v>
          </cell>
          <cell r="R206">
            <v>0</v>
          </cell>
          <cell r="S206" t="str">
            <v>check</v>
          </cell>
          <cell r="T206">
            <v>0</v>
          </cell>
          <cell r="U206">
            <v>0</v>
          </cell>
          <cell r="V206">
            <v>44284</v>
          </cell>
          <cell r="W206">
            <v>44377</v>
          </cell>
          <cell r="X206" t="str">
            <v>certified</v>
          </cell>
          <cell r="Y206">
            <v>25000</v>
          </cell>
          <cell r="Z206"/>
          <cell r="AA206">
            <v>25000</v>
          </cell>
          <cell r="AB206" t="str">
            <v>18 Carryover</v>
          </cell>
          <cell r="AC206" t="str">
            <v>p/d certified</v>
          </cell>
          <cell r="AD206">
            <v>45079</v>
          </cell>
          <cell r="AE206">
            <v>25000</v>
          </cell>
          <cell r="AF206"/>
          <cell r="AG206">
            <v>25000</v>
          </cell>
          <cell r="AH206" t="str">
            <v>18 Carryover</v>
          </cell>
          <cell r="AI206" t="str">
            <v>NA</v>
          </cell>
          <cell r="AJ206"/>
          <cell r="AK206" t="str">
            <v>MCES #808200</v>
          </cell>
          <cell r="AL206">
            <v>25000</v>
          </cell>
          <cell r="AM206">
            <v>43168</v>
          </cell>
          <cell r="AN206">
            <v>42185</v>
          </cell>
          <cell r="AO206"/>
          <cell r="AP206"/>
          <cell r="AQ206"/>
          <cell r="AR206"/>
          <cell r="AS206">
            <v>0</v>
          </cell>
          <cell r="AT206">
            <v>0</v>
          </cell>
          <cell r="AU206">
            <v>25000</v>
          </cell>
          <cell r="AV206">
            <v>25000</v>
          </cell>
          <cell r="AW206"/>
          <cell r="AX206"/>
          <cell r="AY206">
            <v>25000</v>
          </cell>
          <cell r="AZ206"/>
          <cell r="BA206"/>
          <cell r="BB206"/>
          <cell r="BC206"/>
          <cell r="BD206"/>
          <cell r="BE206"/>
          <cell r="BF206"/>
          <cell r="BG206"/>
          <cell r="BH206"/>
          <cell r="BI206"/>
          <cell r="BJ206"/>
          <cell r="BK206"/>
          <cell r="BL206"/>
          <cell r="BM206"/>
          <cell r="BN206"/>
          <cell r="BO206"/>
          <cell r="BP206"/>
          <cell r="BQ206"/>
          <cell r="BR206"/>
          <cell r="BS206"/>
          <cell r="BT206">
            <v>0</v>
          </cell>
          <cell r="BU206">
            <v>0</v>
          </cell>
          <cell r="BV206"/>
          <cell r="BW206">
            <v>0</v>
          </cell>
          <cell r="BX206">
            <v>0</v>
          </cell>
          <cell r="BY206"/>
          <cell r="BZ206"/>
          <cell r="CA206"/>
          <cell r="CB206">
            <v>0</v>
          </cell>
          <cell r="CC206"/>
          <cell r="CD206"/>
          <cell r="CE206"/>
          <cell r="CF206"/>
          <cell r="CG206"/>
          <cell r="CH206"/>
          <cell r="CI206"/>
          <cell r="CJ206"/>
          <cell r="CK206"/>
          <cell r="CL206"/>
          <cell r="CM206">
            <v>0</v>
          </cell>
          <cell r="CN206"/>
          <cell r="CO206"/>
          <cell r="CP206"/>
          <cell r="CQ206"/>
          <cell r="CR206"/>
          <cell r="CS206"/>
          <cell r="CT206"/>
          <cell r="CU206">
            <v>0</v>
          </cell>
          <cell r="CV206"/>
          <cell r="CW206"/>
          <cell r="CX206"/>
          <cell r="CY206"/>
          <cell r="CZ206"/>
          <cell r="DA206"/>
          <cell r="DB206"/>
          <cell r="DC206"/>
          <cell r="DD206"/>
          <cell r="DE206"/>
          <cell r="DF206">
            <v>0</v>
          </cell>
          <cell r="DG206"/>
          <cell r="DH206"/>
          <cell r="DI206"/>
          <cell r="DJ206"/>
          <cell r="DK206"/>
          <cell r="DL206"/>
          <cell r="DM206" t="str">
            <v>Benjamin Carlson</v>
          </cell>
          <cell r="DN206" t="str">
            <v>Schultz</v>
          </cell>
          <cell r="DO206" t="str">
            <v>Sabie</v>
          </cell>
          <cell r="DP206" t="str">
            <v>11 MC</v>
          </cell>
          <cell r="DQ206">
            <v>0</v>
          </cell>
          <cell r="DR206"/>
        </row>
        <row r="207">
          <cell r="C207">
            <v>219.1</v>
          </cell>
          <cell r="D207">
            <v>46</v>
          </cell>
          <cell r="E207">
            <v>208.1</v>
          </cell>
          <cell r="F207">
            <v>46</v>
          </cell>
          <cell r="G207">
            <v>2021</v>
          </cell>
          <cell r="H207" t="str">
            <v>Yes</v>
          </cell>
          <cell r="I207" t="str">
            <v/>
          </cell>
          <cell r="J207" t="str">
            <v>Yes</v>
          </cell>
          <cell r="K207" t="str">
            <v/>
          </cell>
          <cell r="L207">
            <v>0</v>
          </cell>
          <cell r="M207" t="str">
            <v>Schultz</v>
          </cell>
          <cell r="N207" t="str">
            <v>L24 renovation and FM7020 replacement</v>
          </cell>
          <cell r="O207">
            <v>280269</v>
          </cell>
          <cell r="P207" t="str">
            <v>280269-PS03</v>
          </cell>
          <cell r="Q207">
            <v>2283</v>
          </cell>
          <cell r="R207">
            <v>0</v>
          </cell>
          <cell r="S207" t="str">
            <v>check</v>
          </cell>
          <cell r="T207">
            <v>0</v>
          </cell>
          <cell r="U207">
            <v>0</v>
          </cell>
          <cell r="V207">
            <v>44284</v>
          </cell>
          <cell r="W207">
            <v>44377</v>
          </cell>
          <cell r="X207" t="str">
            <v>certified</v>
          </cell>
          <cell r="Y207">
            <v>3500000</v>
          </cell>
          <cell r="Z207"/>
          <cell r="AA207">
            <v>3500000</v>
          </cell>
          <cell r="AB207" t="str">
            <v>21 Carryover</v>
          </cell>
          <cell r="AC207" t="str">
            <v>construction</v>
          </cell>
          <cell r="AD207">
            <v>45079</v>
          </cell>
          <cell r="AE207">
            <v>2500000</v>
          </cell>
          <cell r="AF207"/>
          <cell r="AG207">
            <v>2500000</v>
          </cell>
          <cell r="AH207" t="str">
            <v>21 Carryover</v>
          </cell>
          <cell r="AI207">
            <v>44621</v>
          </cell>
          <cell r="AJ207"/>
          <cell r="AK207" t="str">
            <v>MCES #808200 (incl Waconia fm 7508, ph 3)</v>
          </cell>
          <cell r="AL207">
            <v>25162000</v>
          </cell>
          <cell r="AM207">
            <v>43776</v>
          </cell>
          <cell r="AN207">
            <v>44377</v>
          </cell>
          <cell r="AO207"/>
          <cell r="AP207"/>
          <cell r="AQ207"/>
          <cell r="AR207"/>
          <cell r="AS207">
            <v>0</v>
          </cell>
          <cell r="AT207">
            <v>0</v>
          </cell>
          <cell r="AU207">
            <v>25162000</v>
          </cell>
          <cell r="AV207">
            <v>3500000</v>
          </cell>
          <cell r="AW207"/>
          <cell r="AX207"/>
          <cell r="AY207">
            <v>3500000</v>
          </cell>
          <cell r="AZ207"/>
          <cell r="BA207"/>
          <cell r="BB207"/>
          <cell r="BC207"/>
          <cell r="BD207"/>
          <cell r="BE207"/>
          <cell r="BF207"/>
          <cell r="BG207"/>
          <cell r="BH207"/>
          <cell r="BI207"/>
          <cell r="BJ207"/>
          <cell r="BK207"/>
          <cell r="BL207"/>
          <cell r="BM207"/>
          <cell r="BN207"/>
          <cell r="BO207"/>
          <cell r="BP207"/>
          <cell r="BQ207"/>
          <cell r="BR207"/>
          <cell r="BS207"/>
          <cell r="BT207">
            <v>0</v>
          </cell>
          <cell r="BU207">
            <v>0</v>
          </cell>
          <cell r="BV207"/>
          <cell r="BW207">
            <v>0</v>
          </cell>
          <cell r="BX207">
            <v>0</v>
          </cell>
          <cell r="BY207"/>
          <cell r="BZ207"/>
          <cell r="CA207"/>
          <cell r="CB207">
            <v>0</v>
          </cell>
          <cell r="CC207"/>
          <cell r="CD207"/>
          <cell r="CE207"/>
          <cell r="CF207"/>
          <cell r="CG207"/>
          <cell r="CH207"/>
          <cell r="CI207"/>
          <cell r="CJ207"/>
          <cell r="CK207"/>
          <cell r="CL207"/>
          <cell r="CM207">
            <v>0</v>
          </cell>
          <cell r="CN207"/>
          <cell r="CO207"/>
          <cell r="CP207"/>
          <cell r="CQ207"/>
          <cell r="CR207"/>
          <cell r="CS207"/>
          <cell r="CT207"/>
          <cell r="CU207">
            <v>0</v>
          </cell>
          <cell r="CV207"/>
          <cell r="CW207"/>
          <cell r="CX207"/>
          <cell r="CY207"/>
          <cell r="CZ207"/>
          <cell r="DA207"/>
          <cell r="DB207"/>
          <cell r="DC207"/>
          <cell r="DD207"/>
          <cell r="DE207"/>
          <cell r="DF207">
            <v>0</v>
          </cell>
          <cell r="DG207"/>
          <cell r="DH207"/>
          <cell r="DI207"/>
          <cell r="DJ207"/>
          <cell r="DK207"/>
          <cell r="DL207"/>
          <cell r="DM207" t="str">
            <v>Benjamin Carlson</v>
          </cell>
          <cell r="DN207" t="str">
            <v>Schultz</v>
          </cell>
          <cell r="DO207" t="str">
            <v>Sabie</v>
          </cell>
          <cell r="DP207" t="str">
            <v>11 MC</v>
          </cell>
          <cell r="DQ207">
            <v>0</v>
          </cell>
          <cell r="DR207"/>
        </row>
        <row r="208">
          <cell r="C208">
            <v>223</v>
          </cell>
          <cell r="D208">
            <v>46</v>
          </cell>
          <cell r="E208">
            <v>209</v>
          </cell>
          <cell r="F208">
            <v>46</v>
          </cell>
          <cell r="G208"/>
          <cell r="H208"/>
          <cell r="I208"/>
          <cell r="J208" t="str">
            <v/>
          </cell>
          <cell r="K208" t="str">
            <v/>
          </cell>
          <cell r="L208">
            <v>0</v>
          </cell>
          <cell r="M208" t="str">
            <v>Schultz</v>
          </cell>
          <cell r="N208" t="str">
            <v>Rehab interceptor</v>
          </cell>
          <cell r="O208">
            <v>280347</v>
          </cell>
          <cell r="P208" t="str">
            <v>280347-PS01</v>
          </cell>
          <cell r="Q208">
            <v>0</v>
          </cell>
          <cell r="R208"/>
          <cell r="S208" t="str">
            <v>Exempt</v>
          </cell>
          <cell r="T208">
            <v>42433</v>
          </cell>
          <cell r="U208"/>
          <cell r="V208"/>
          <cell r="W208"/>
          <cell r="X208"/>
          <cell r="Y208"/>
          <cell r="Z208"/>
          <cell r="AA208">
            <v>0</v>
          </cell>
          <cell r="AB208"/>
          <cell r="AC208"/>
          <cell r="AD208"/>
          <cell r="AE208"/>
          <cell r="AF208"/>
          <cell r="AG208">
            <v>0</v>
          </cell>
          <cell r="AH208"/>
          <cell r="AI208"/>
          <cell r="AJ208"/>
          <cell r="AK208"/>
          <cell r="AL208">
            <v>59328148</v>
          </cell>
          <cell r="AM208"/>
          <cell r="AN208"/>
          <cell r="AO208"/>
          <cell r="AP208"/>
          <cell r="AQ208"/>
          <cell r="AR208"/>
          <cell r="AS208">
            <v>0</v>
          </cell>
          <cell r="AT208">
            <v>0</v>
          </cell>
          <cell r="AU208">
            <v>59328148</v>
          </cell>
          <cell r="AV208"/>
          <cell r="AW208"/>
          <cell r="AX208"/>
          <cell r="AY208">
            <v>0</v>
          </cell>
          <cell r="AZ208"/>
          <cell r="BA208"/>
          <cell r="BB208"/>
          <cell r="BC208"/>
          <cell r="BD208"/>
          <cell r="BE208"/>
          <cell r="BF208"/>
          <cell r="BG208"/>
          <cell r="BH208"/>
          <cell r="BI208"/>
          <cell r="BJ208"/>
          <cell r="BK208"/>
          <cell r="BL208"/>
          <cell r="BM208"/>
          <cell r="BN208"/>
          <cell r="BO208"/>
          <cell r="BP208"/>
          <cell r="BQ208"/>
          <cell r="BR208"/>
          <cell r="BS208"/>
          <cell r="BT208">
            <v>0</v>
          </cell>
          <cell r="BU208">
            <v>0</v>
          </cell>
          <cell r="BV208"/>
          <cell r="BW208">
            <v>0</v>
          </cell>
          <cell r="BX208">
            <v>0</v>
          </cell>
          <cell r="BY208"/>
          <cell r="BZ208"/>
          <cell r="CA208"/>
          <cell r="CB208">
            <v>0</v>
          </cell>
          <cell r="CC208"/>
          <cell r="CD208"/>
          <cell r="CE208"/>
          <cell r="CF208"/>
          <cell r="CG208"/>
          <cell r="CH208"/>
          <cell r="CI208"/>
          <cell r="CJ208"/>
          <cell r="CK208"/>
          <cell r="CL208"/>
          <cell r="CM208">
            <v>0</v>
          </cell>
          <cell r="CN208"/>
          <cell r="CO208"/>
          <cell r="CP208"/>
          <cell r="CQ208"/>
          <cell r="CR208"/>
          <cell r="CS208"/>
          <cell r="CT208"/>
          <cell r="CU208">
            <v>0</v>
          </cell>
          <cell r="CV208"/>
          <cell r="CW208"/>
          <cell r="CX208"/>
          <cell r="CY208"/>
          <cell r="CZ208"/>
          <cell r="DA208"/>
          <cell r="DB208"/>
          <cell r="DC208"/>
          <cell r="DD208"/>
          <cell r="DE208"/>
          <cell r="DF208">
            <v>0</v>
          </cell>
          <cell r="DG208"/>
          <cell r="DH208"/>
          <cell r="DI208"/>
          <cell r="DJ208"/>
          <cell r="DK208"/>
          <cell r="DL208"/>
          <cell r="DM208" t="str">
            <v>Benjamin Carlson</v>
          </cell>
          <cell r="DN208" t="str">
            <v>Schultz</v>
          </cell>
          <cell r="DO208" t="str">
            <v>Sabie</v>
          </cell>
          <cell r="DP208" t="str">
            <v>11 MC</v>
          </cell>
          <cell r="DQ208">
            <v>0</v>
          </cell>
          <cell r="DR208"/>
        </row>
        <row r="209">
          <cell r="C209">
            <v>65</v>
          </cell>
          <cell r="D209">
            <v>66</v>
          </cell>
          <cell r="E209"/>
          <cell r="F209"/>
          <cell r="G209"/>
          <cell r="H209" t="str">
            <v/>
          </cell>
          <cell r="I209" t="str">
            <v/>
          </cell>
          <cell r="J209"/>
          <cell r="K209"/>
          <cell r="L209">
            <v>0</v>
          </cell>
          <cell r="M209" t="str">
            <v>Perez</v>
          </cell>
          <cell r="N209" t="str">
            <v>Rehab collection</v>
          </cell>
          <cell r="O209">
            <v>280958</v>
          </cell>
          <cell r="P209" t="str">
            <v>280958-PS01</v>
          </cell>
          <cell r="Q209">
            <v>391</v>
          </cell>
          <cell r="R209"/>
          <cell r="S209"/>
          <cell r="T209"/>
          <cell r="U209"/>
          <cell r="V209"/>
          <cell r="W209"/>
          <cell r="X209"/>
          <cell r="Y209"/>
          <cell r="Z209"/>
          <cell r="AA209">
            <v>0</v>
          </cell>
          <cell r="AB209"/>
          <cell r="AC209"/>
          <cell r="AD209"/>
          <cell r="AE209"/>
          <cell r="AF209"/>
          <cell r="AG209"/>
          <cell r="AH209"/>
          <cell r="AI209"/>
          <cell r="AJ209"/>
          <cell r="AK209"/>
          <cell r="AL209">
            <v>7765000</v>
          </cell>
          <cell r="AM209"/>
          <cell r="AN209"/>
          <cell r="AO209"/>
          <cell r="AP209"/>
          <cell r="AQ209"/>
          <cell r="AR209"/>
          <cell r="AS209">
            <v>0</v>
          </cell>
          <cell r="AT209">
            <v>0</v>
          </cell>
          <cell r="AU209">
            <v>7765000</v>
          </cell>
          <cell r="AV209">
            <v>0</v>
          </cell>
          <cell r="AW209"/>
          <cell r="AX209"/>
          <cell r="AY209">
            <v>0</v>
          </cell>
          <cell r="AZ209"/>
          <cell r="BA209"/>
          <cell r="BB209"/>
          <cell r="BC209"/>
          <cell r="BD209"/>
          <cell r="BE209"/>
          <cell r="BF209">
            <v>0</v>
          </cell>
          <cell r="BG209">
            <v>0</v>
          </cell>
          <cell r="BH209"/>
          <cell r="BI209">
            <v>0</v>
          </cell>
          <cell r="BJ209"/>
          <cell r="BK209">
            <v>0</v>
          </cell>
          <cell r="BL209"/>
          <cell r="BM209"/>
          <cell r="BN209"/>
          <cell r="BO209"/>
          <cell r="BP209"/>
          <cell r="BQ209"/>
          <cell r="BR209"/>
          <cell r="BS209"/>
          <cell r="BT209"/>
          <cell r="BU209">
            <v>0</v>
          </cell>
          <cell r="BV209"/>
          <cell r="BW209">
            <v>0</v>
          </cell>
          <cell r="BX209">
            <v>0</v>
          </cell>
          <cell r="BY209"/>
          <cell r="BZ209"/>
          <cell r="CA209"/>
          <cell r="CB209">
            <v>0</v>
          </cell>
          <cell r="CC209"/>
          <cell r="CD209"/>
          <cell r="CE209"/>
          <cell r="CF209"/>
          <cell r="CG209"/>
          <cell r="CH209"/>
          <cell r="CI209"/>
          <cell r="CJ209"/>
          <cell r="CK209"/>
          <cell r="CL209"/>
          <cell r="CM209">
            <v>0</v>
          </cell>
          <cell r="CN209"/>
          <cell r="CO209"/>
          <cell r="CP209"/>
          <cell r="CQ209"/>
          <cell r="CR209"/>
          <cell r="CS209"/>
          <cell r="CT209"/>
          <cell r="CU209">
            <v>0</v>
          </cell>
          <cell r="CV209"/>
          <cell r="CW209"/>
          <cell r="CX209"/>
          <cell r="CY209"/>
          <cell r="CZ209"/>
          <cell r="DA209"/>
          <cell r="DB209"/>
          <cell r="DC209"/>
          <cell r="DD209"/>
          <cell r="DE209"/>
          <cell r="DF209"/>
          <cell r="DG209"/>
          <cell r="DH209"/>
          <cell r="DI209"/>
          <cell r="DJ209"/>
          <cell r="DK209"/>
          <cell r="DL209"/>
          <cell r="DM209"/>
          <cell r="DN209" t="str">
            <v>Perez</v>
          </cell>
          <cell r="DO209"/>
          <cell r="DP209" t="str">
            <v>3b</v>
          </cell>
          <cell r="DQ209"/>
          <cell r="DR209"/>
        </row>
        <row r="210">
          <cell r="C210">
            <v>89</v>
          </cell>
          <cell r="D210">
            <v>63</v>
          </cell>
          <cell r="E210">
            <v>85</v>
          </cell>
          <cell r="F210">
            <v>63</v>
          </cell>
          <cell r="G210" t="str">
            <v/>
          </cell>
          <cell r="H210" t="str">
            <v/>
          </cell>
          <cell r="I210" t="str">
            <v/>
          </cell>
          <cell r="J210" t="str">
            <v/>
          </cell>
          <cell r="K210" t="str">
            <v/>
          </cell>
          <cell r="L210">
            <v>0</v>
          </cell>
          <cell r="M210" t="str">
            <v>Bradshaw</v>
          </cell>
          <cell r="N210" t="str">
            <v>Rehab collection</v>
          </cell>
          <cell r="O210">
            <v>280582</v>
          </cell>
          <cell r="P210" t="str">
            <v>280582-PS01</v>
          </cell>
          <cell r="Q210">
            <v>127</v>
          </cell>
          <cell r="R210">
            <v>0</v>
          </cell>
          <cell r="S210" t="str">
            <v>Exempt</v>
          </cell>
          <cell r="T210">
            <v>43159</v>
          </cell>
          <cell r="U210">
            <v>43271</v>
          </cell>
          <cell r="V210">
            <v>0</v>
          </cell>
          <cell r="W210">
            <v>0</v>
          </cell>
          <cell r="X210"/>
          <cell r="Y210"/>
          <cell r="Z210"/>
          <cell r="AA210">
            <v>0</v>
          </cell>
          <cell r="AB210"/>
          <cell r="AD210"/>
          <cell r="AE210"/>
          <cell r="AF210"/>
          <cell r="AG210">
            <v>0</v>
          </cell>
          <cell r="AH210"/>
          <cell r="AI210">
            <v>43586</v>
          </cell>
          <cell r="AJ210">
            <v>43799</v>
          </cell>
          <cell r="AK210"/>
          <cell r="AL210">
            <v>342347</v>
          </cell>
          <cell r="AM210"/>
          <cell r="AN210"/>
          <cell r="AO210"/>
          <cell r="AP210"/>
          <cell r="AQ210"/>
          <cell r="AR210"/>
          <cell r="AS210">
            <v>0</v>
          </cell>
          <cell r="AT210">
            <v>0</v>
          </cell>
          <cell r="AU210">
            <v>342347</v>
          </cell>
          <cell r="AV210">
            <v>0</v>
          </cell>
          <cell r="AW210"/>
          <cell r="AX210"/>
          <cell r="AY210">
            <v>0</v>
          </cell>
          <cell r="AZ210"/>
          <cell r="BA210"/>
          <cell r="BB210"/>
          <cell r="BC210"/>
          <cell r="BD210"/>
          <cell r="BE210"/>
          <cell r="BF210">
            <v>0</v>
          </cell>
          <cell r="BG210">
            <v>0</v>
          </cell>
          <cell r="BH210"/>
          <cell r="BI210">
            <v>0</v>
          </cell>
          <cell r="BJ210"/>
          <cell r="BK210">
            <v>0</v>
          </cell>
          <cell r="BL210"/>
          <cell r="BM210"/>
          <cell r="BN210"/>
          <cell r="BO210"/>
          <cell r="BP210"/>
          <cell r="BQ210"/>
          <cell r="BR210"/>
          <cell r="BS210" t="str">
            <v/>
          </cell>
          <cell r="BT210">
            <v>0</v>
          </cell>
          <cell r="BU210">
            <v>0</v>
          </cell>
          <cell r="BV210"/>
          <cell r="BW210">
            <v>0</v>
          </cell>
          <cell r="BX210">
            <v>0</v>
          </cell>
          <cell r="BY210"/>
          <cell r="BZ210"/>
          <cell r="CA210"/>
          <cell r="CB210">
            <v>0</v>
          </cell>
          <cell r="CC210"/>
          <cell r="CD210"/>
          <cell r="CE210"/>
          <cell r="CF210"/>
          <cell r="CG210"/>
          <cell r="CH210"/>
          <cell r="CI210"/>
          <cell r="CJ210"/>
          <cell r="CK210"/>
          <cell r="CL210"/>
          <cell r="CM210">
            <v>0</v>
          </cell>
          <cell r="CN210"/>
          <cell r="CO210"/>
          <cell r="CP210"/>
          <cell r="CQ210"/>
          <cell r="CR210"/>
          <cell r="CS210"/>
          <cell r="CT210"/>
          <cell r="CU210">
            <v>0</v>
          </cell>
          <cell r="CV210"/>
          <cell r="CW210"/>
          <cell r="CX210"/>
          <cell r="CY210"/>
          <cell r="CZ210"/>
          <cell r="DA210">
            <v>89</v>
          </cell>
          <cell r="DB210"/>
          <cell r="DC210">
            <v>256760.25</v>
          </cell>
          <cell r="DD210"/>
          <cell r="DE210"/>
          <cell r="DF210">
            <v>0</v>
          </cell>
          <cell r="DG210"/>
          <cell r="DH210"/>
          <cell r="DI210"/>
          <cell r="DJ210"/>
          <cell r="DK210"/>
          <cell r="DL210"/>
          <cell r="DM210" t="str">
            <v>Wesley Leksell</v>
          </cell>
          <cell r="DN210" t="str">
            <v>Bradshaw</v>
          </cell>
          <cell r="DO210" t="str">
            <v>Fletcher</v>
          </cell>
          <cell r="DP210" t="str">
            <v>3c</v>
          </cell>
          <cell r="DQ210">
            <v>3</v>
          </cell>
          <cell r="DR210"/>
        </row>
        <row r="211">
          <cell r="C211">
            <v>17</v>
          </cell>
          <cell r="D211">
            <v>79</v>
          </cell>
          <cell r="E211">
            <v>292</v>
          </cell>
          <cell r="F211">
            <v>20</v>
          </cell>
          <cell r="G211"/>
          <cell r="H211" t="str">
            <v/>
          </cell>
          <cell r="I211" t="str">
            <v>Yes</v>
          </cell>
          <cell r="J211" t="str">
            <v/>
          </cell>
          <cell r="K211" t="str">
            <v/>
          </cell>
          <cell r="L211">
            <v>0</v>
          </cell>
          <cell r="M211" t="str">
            <v>Brooksbank</v>
          </cell>
          <cell r="N211" t="str">
            <v>Regionalize, connect to Owatonna</v>
          </cell>
          <cell r="O211">
            <v>280947</v>
          </cell>
          <cell r="P211" t="str">
            <v>280947-PS01</v>
          </cell>
          <cell r="Q211">
            <v>1351</v>
          </cell>
          <cell r="R211"/>
          <cell r="S211"/>
          <cell r="T211">
            <v>45352</v>
          </cell>
          <cell r="U211">
            <v>45432</v>
          </cell>
          <cell r="V211"/>
          <cell r="W211"/>
          <cell r="X211">
            <v>45441</v>
          </cell>
          <cell r="Y211">
            <v>7448000</v>
          </cell>
          <cell r="Z211"/>
          <cell r="AA211">
            <v>1489600</v>
          </cell>
          <cell r="AB211" t="str">
            <v>Part B</v>
          </cell>
          <cell r="AC211"/>
          <cell r="AD211"/>
          <cell r="AE211"/>
          <cell r="AF211"/>
          <cell r="AG211"/>
          <cell r="AH211"/>
          <cell r="AI211">
            <v>45809</v>
          </cell>
          <cell r="AJ211" t="str">
            <v>10/1//2025</v>
          </cell>
          <cell r="AK211"/>
          <cell r="AL211">
            <v>7448000</v>
          </cell>
          <cell r="AM211"/>
          <cell r="AN211"/>
          <cell r="AO211"/>
          <cell r="AP211"/>
          <cell r="AQ211"/>
          <cell r="AR211"/>
          <cell r="AS211">
            <v>0</v>
          </cell>
          <cell r="AT211">
            <v>0</v>
          </cell>
          <cell r="AU211">
            <v>7448000</v>
          </cell>
          <cell r="AV211">
            <v>7448000</v>
          </cell>
          <cell r="AW211"/>
          <cell r="AX211"/>
          <cell r="AY211">
            <v>7448000</v>
          </cell>
          <cell r="AZ211"/>
          <cell r="BA211"/>
          <cell r="BB211"/>
          <cell r="BC211"/>
          <cell r="BD211"/>
          <cell r="BE211"/>
          <cell r="BF211"/>
          <cell r="BG211">
            <v>0</v>
          </cell>
          <cell r="BH211"/>
          <cell r="BI211">
            <v>0</v>
          </cell>
          <cell r="BJ211"/>
          <cell r="BK211">
            <v>0</v>
          </cell>
          <cell r="BL211">
            <v>45497</v>
          </cell>
          <cell r="BM211">
            <v>5958000</v>
          </cell>
          <cell r="BN211">
            <v>1</v>
          </cell>
          <cell r="BO211" t="str">
            <v>FY25 new</v>
          </cell>
          <cell r="BP211"/>
          <cell r="BQ211"/>
          <cell r="BR211"/>
          <cell r="BS211"/>
          <cell r="BT211">
            <v>0</v>
          </cell>
          <cell r="BU211">
            <v>7448000</v>
          </cell>
          <cell r="BV211"/>
          <cell r="BW211">
            <v>7448000</v>
          </cell>
          <cell r="BX211">
            <v>5958400</v>
          </cell>
          <cell r="BY211"/>
          <cell r="BZ211"/>
          <cell r="CA211"/>
          <cell r="CB211">
            <v>0</v>
          </cell>
          <cell r="CC211"/>
          <cell r="CD211"/>
          <cell r="CE211"/>
          <cell r="CF211"/>
          <cell r="CG211"/>
          <cell r="CH211"/>
          <cell r="CI211"/>
          <cell r="CJ211"/>
          <cell r="CK211"/>
          <cell r="CL211"/>
          <cell r="CM211">
            <v>0</v>
          </cell>
          <cell r="CN211"/>
          <cell r="CO211"/>
          <cell r="CP211"/>
          <cell r="CQ211"/>
          <cell r="CR211"/>
          <cell r="CS211"/>
          <cell r="CT211"/>
          <cell r="CU211">
            <v>0</v>
          </cell>
          <cell r="CV211"/>
          <cell r="CW211"/>
          <cell r="CX211"/>
          <cell r="CY211"/>
          <cell r="CZ211"/>
          <cell r="DA211"/>
          <cell r="DB211"/>
          <cell r="DC211"/>
          <cell r="DD211"/>
          <cell r="DE211"/>
          <cell r="DF211">
            <v>0</v>
          </cell>
          <cell r="DG211"/>
          <cell r="DH211"/>
          <cell r="DI211"/>
          <cell r="DJ211"/>
          <cell r="DK211"/>
          <cell r="DL211"/>
          <cell r="DM211" t="str">
            <v>Pam Rodewald</v>
          </cell>
          <cell r="DN211" t="str">
            <v>Brooksbank</v>
          </cell>
          <cell r="DO211" t="str">
            <v>Gallentine</v>
          </cell>
          <cell r="DP211">
            <v>10</v>
          </cell>
          <cell r="DQ211">
            <v>7</v>
          </cell>
          <cell r="DR211"/>
        </row>
        <row r="212">
          <cell r="C212">
            <v>297</v>
          </cell>
          <cell r="D212">
            <v>33</v>
          </cell>
          <cell r="E212">
            <v>281</v>
          </cell>
          <cell r="F212">
            <v>33</v>
          </cell>
          <cell r="G212"/>
          <cell r="H212" t="str">
            <v/>
          </cell>
          <cell r="I212" t="str">
            <v/>
          </cell>
          <cell r="J212" t="str">
            <v/>
          </cell>
          <cell r="K212" t="str">
            <v/>
          </cell>
          <cell r="L212">
            <v>0</v>
          </cell>
          <cell r="M212" t="str">
            <v>Schultz</v>
          </cell>
          <cell r="N212" t="str">
            <v>Rehab collection 1st St SE and 2nd St N areas</v>
          </cell>
          <cell r="O212">
            <v>280808</v>
          </cell>
          <cell r="P212" t="str">
            <v>280808-PS01</v>
          </cell>
          <cell r="Q212">
            <v>1070</v>
          </cell>
          <cell r="R212"/>
          <cell r="S212" t="str">
            <v>Exempt</v>
          </cell>
          <cell r="T212">
            <v>44595</v>
          </cell>
          <cell r="U212">
            <v>44714</v>
          </cell>
          <cell r="V212">
            <v>0</v>
          </cell>
          <cell r="W212">
            <v>0</v>
          </cell>
          <cell r="X212">
            <v>45449</v>
          </cell>
          <cell r="Y212">
            <v>1443500</v>
          </cell>
          <cell r="Z212"/>
          <cell r="AA212">
            <v>1443500</v>
          </cell>
          <cell r="AB212" t="str">
            <v>Below fundable range</v>
          </cell>
          <cell r="AC212"/>
          <cell r="AD212">
            <v>45071</v>
          </cell>
          <cell r="AE212">
            <v>1380400</v>
          </cell>
          <cell r="AF212"/>
          <cell r="AG212">
            <v>1380400</v>
          </cell>
          <cell r="AH212" t="str">
            <v>Below fundable</v>
          </cell>
          <cell r="AI212">
            <v>45778</v>
          </cell>
          <cell r="AJ212">
            <v>46174</v>
          </cell>
          <cell r="AK212"/>
          <cell r="AL212">
            <v>1443500</v>
          </cell>
          <cell r="AM212"/>
          <cell r="AN212"/>
          <cell r="AO212"/>
          <cell r="AP212"/>
          <cell r="AQ212"/>
          <cell r="AR212"/>
          <cell r="AS212">
            <v>0</v>
          </cell>
          <cell r="AT212">
            <v>0</v>
          </cell>
          <cell r="AU212">
            <v>1443500</v>
          </cell>
          <cell r="AV212">
            <v>0</v>
          </cell>
          <cell r="AW212"/>
          <cell r="AX212"/>
          <cell r="AY212">
            <v>0</v>
          </cell>
          <cell r="AZ212"/>
          <cell r="BA212"/>
          <cell r="BB212"/>
          <cell r="BC212"/>
          <cell r="BD212"/>
          <cell r="BE212"/>
          <cell r="BF212">
            <v>0</v>
          </cell>
          <cell r="BG212">
            <v>0</v>
          </cell>
          <cell r="BH212"/>
          <cell r="BI212">
            <v>0</v>
          </cell>
          <cell r="BJ212"/>
          <cell r="BK212">
            <v>0</v>
          </cell>
          <cell r="BL212"/>
          <cell r="BM212"/>
          <cell r="BN212"/>
          <cell r="BO212"/>
          <cell r="BP212"/>
          <cell r="BQ212"/>
          <cell r="BR212"/>
          <cell r="BS212" t="str">
            <v/>
          </cell>
          <cell r="BT212">
            <v>0</v>
          </cell>
          <cell r="BU212">
            <v>0</v>
          </cell>
          <cell r="BV212"/>
          <cell r="BW212">
            <v>0</v>
          </cell>
          <cell r="BX212">
            <v>0</v>
          </cell>
          <cell r="BY212"/>
          <cell r="BZ212"/>
          <cell r="CA212"/>
          <cell r="CB212">
            <v>0</v>
          </cell>
          <cell r="CC212"/>
          <cell r="CD212"/>
          <cell r="CE212"/>
          <cell r="CF212"/>
          <cell r="CG212"/>
          <cell r="CH212"/>
          <cell r="CI212"/>
          <cell r="CJ212"/>
          <cell r="CK212"/>
          <cell r="CL212"/>
          <cell r="CM212">
            <v>0</v>
          </cell>
          <cell r="CN212"/>
          <cell r="CO212"/>
          <cell r="CP212"/>
          <cell r="CQ212"/>
          <cell r="CR212"/>
          <cell r="CS212"/>
          <cell r="CT212"/>
          <cell r="CU212">
            <v>0</v>
          </cell>
          <cell r="CV212"/>
          <cell r="CW212"/>
          <cell r="CX212"/>
          <cell r="CY212"/>
          <cell r="CZ212"/>
          <cell r="DA212"/>
          <cell r="DB212"/>
          <cell r="DC212"/>
          <cell r="DD212"/>
          <cell r="DE212"/>
          <cell r="DF212">
            <v>0</v>
          </cell>
          <cell r="DG212"/>
          <cell r="DH212"/>
          <cell r="DI212"/>
          <cell r="DJ212"/>
          <cell r="DK212"/>
          <cell r="DL212"/>
          <cell r="DM212" t="str">
            <v>Abram Peterson</v>
          </cell>
          <cell r="DN212" t="str">
            <v>Schultz</v>
          </cell>
          <cell r="DO212" t="str">
            <v>Lafontaine</v>
          </cell>
          <cell r="DP212">
            <v>5</v>
          </cell>
          <cell r="DQ212">
            <v>8</v>
          </cell>
          <cell r="DR212"/>
        </row>
        <row r="213">
          <cell r="C213">
            <v>269</v>
          </cell>
          <cell r="D213">
            <v>40</v>
          </cell>
          <cell r="E213"/>
          <cell r="F213"/>
          <cell r="G213"/>
          <cell r="H213" t="str">
            <v/>
          </cell>
          <cell r="I213" t="str">
            <v/>
          </cell>
          <cell r="J213"/>
          <cell r="K213"/>
          <cell r="L213">
            <v>0</v>
          </cell>
          <cell r="M213" t="str">
            <v>Bradshaw</v>
          </cell>
          <cell r="N213" t="str">
            <v>Treament rehab, pond and new spray irrigation</v>
          </cell>
          <cell r="O213">
            <v>280953</v>
          </cell>
          <cell r="P213" t="str">
            <v>280953-PS01</v>
          </cell>
          <cell r="Q213">
            <v>115</v>
          </cell>
          <cell r="R213"/>
          <cell r="S213"/>
          <cell r="T213"/>
          <cell r="U213"/>
          <cell r="V213"/>
          <cell r="W213"/>
          <cell r="X213"/>
          <cell r="Y213"/>
          <cell r="Z213"/>
          <cell r="AA213">
            <v>0</v>
          </cell>
          <cell r="AB213"/>
          <cell r="AC213"/>
          <cell r="AD213"/>
          <cell r="AE213"/>
          <cell r="AF213"/>
          <cell r="AG213"/>
          <cell r="AH213"/>
          <cell r="AI213"/>
          <cell r="AJ213"/>
          <cell r="AK213"/>
          <cell r="AL213">
            <v>100000</v>
          </cell>
          <cell r="AM213"/>
          <cell r="AN213"/>
          <cell r="AO213"/>
          <cell r="AP213"/>
          <cell r="AQ213"/>
          <cell r="AR213"/>
          <cell r="AS213">
            <v>0</v>
          </cell>
          <cell r="AT213">
            <v>0</v>
          </cell>
          <cell r="AU213">
            <v>100000</v>
          </cell>
          <cell r="AV213">
            <v>0</v>
          </cell>
          <cell r="AW213"/>
          <cell r="AX213"/>
          <cell r="AY213">
            <v>0</v>
          </cell>
          <cell r="AZ213"/>
          <cell r="BA213"/>
          <cell r="BB213"/>
          <cell r="BC213"/>
          <cell r="BD213"/>
          <cell r="BE213"/>
          <cell r="BF213">
            <v>0</v>
          </cell>
          <cell r="BG213">
            <v>0</v>
          </cell>
          <cell r="BH213"/>
          <cell r="BI213">
            <v>0</v>
          </cell>
          <cell r="BJ213"/>
          <cell r="BK213">
            <v>0</v>
          </cell>
          <cell r="BL213"/>
          <cell r="BM213"/>
          <cell r="BN213"/>
          <cell r="BO213"/>
          <cell r="BP213"/>
          <cell r="BQ213"/>
          <cell r="BR213"/>
          <cell r="BS213"/>
          <cell r="BT213"/>
          <cell r="BU213">
            <v>0</v>
          </cell>
          <cell r="BV213"/>
          <cell r="BW213">
            <v>0</v>
          </cell>
          <cell r="BX213">
            <v>0</v>
          </cell>
          <cell r="BY213"/>
          <cell r="BZ213"/>
          <cell r="CA213"/>
          <cell r="CB213">
            <v>0</v>
          </cell>
          <cell r="CC213"/>
          <cell r="CD213"/>
          <cell r="CE213"/>
          <cell r="CF213"/>
          <cell r="CG213"/>
          <cell r="CH213"/>
          <cell r="CI213"/>
          <cell r="CJ213"/>
          <cell r="CK213"/>
          <cell r="CL213"/>
          <cell r="CM213">
            <v>0</v>
          </cell>
          <cell r="CN213"/>
          <cell r="CO213"/>
          <cell r="CP213"/>
          <cell r="CQ213"/>
          <cell r="CR213"/>
          <cell r="CS213"/>
          <cell r="CT213"/>
          <cell r="CU213">
            <v>0</v>
          </cell>
          <cell r="CV213"/>
          <cell r="CW213"/>
          <cell r="CX213"/>
          <cell r="CY213"/>
          <cell r="CZ213"/>
          <cell r="DA213"/>
          <cell r="DB213"/>
          <cell r="DC213"/>
          <cell r="DD213"/>
          <cell r="DE213"/>
          <cell r="DF213"/>
          <cell r="DG213"/>
          <cell r="DH213"/>
          <cell r="DI213"/>
          <cell r="DJ213"/>
          <cell r="DK213"/>
          <cell r="DL213"/>
          <cell r="DM213"/>
          <cell r="DN213" t="str">
            <v>Bradshaw</v>
          </cell>
          <cell r="DO213"/>
          <cell r="DP213">
            <v>4</v>
          </cell>
          <cell r="DQ213"/>
          <cell r="DR213"/>
        </row>
        <row r="214">
          <cell r="C214">
            <v>113</v>
          </cell>
          <cell r="D214">
            <v>58</v>
          </cell>
          <cell r="E214"/>
          <cell r="F214"/>
          <cell r="G214"/>
          <cell r="H214" t="str">
            <v/>
          </cell>
          <cell r="I214" t="str">
            <v/>
          </cell>
          <cell r="J214"/>
          <cell r="K214"/>
          <cell r="L214">
            <v>0</v>
          </cell>
          <cell r="M214" t="str">
            <v>Montoya</v>
          </cell>
          <cell r="N214" t="str">
            <v>Northside Greenway Phase 2</v>
          </cell>
          <cell r="O214">
            <v>280967</v>
          </cell>
          <cell r="P214" t="str">
            <v>280967-PS01</v>
          </cell>
          <cell r="Q214">
            <v>425985</v>
          </cell>
          <cell r="R214"/>
          <cell r="S214"/>
          <cell r="T214"/>
          <cell r="U214"/>
          <cell r="V214"/>
          <cell r="W214"/>
          <cell r="X214"/>
          <cell r="Y214"/>
          <cell r="Z214"/>
          <cell r="AA214">
            <v>0</v>
          </cell>
          <cell r="AB214"/>
          <cell r="AC214"/>
          <cell r="AD214"/>
          <cell r="AE214"/>
          <cell r="AF214"/>
          <cell r="AG214"/>
          <cell r="AH214"/>
          <cell r="AI214"/>
          <cell r="AJ214"/>
          <cell r="AK214"/>
          <cell r="AL214">
            <v>17490000</v>
          </cell>
          <cell r="AM214"/>
          <cell r="AN214"/>
          <cell r="AO214"/>
          <cell r="AP214"/>
          <cell r="AQ214"/>
          <cell r="AR214"/>
          <cell r="AS214">
            <v>0</v>
          </cell>
          <cell r="AT214">
            <v>0</v>
          </cell>
          <cell r="AU214">
            <v>17490000</v>
          </cell>
          <cell r="AV214">
            <v>0</v>
          </cell>
          <cell r="AW214"/>
          <cell r="AX214"/>
          <cell r="AY214">
            <v>0</v>
          </cell>
          <cell r="AZ214"/>
          <cell r="BA214"/>
          <cell r="BB214"/>
          <cell r="BC214"/>
          <cell r="BD214"/>
          <cell r="BE214"/>
          <cell r="BF214">
            <v>0</v>
          </cell>
          <cell r="BG214">
            <v>0</v>
          </cell>
          <cell r="BH214"/>
          <cell r="BI214">
            <v>0</v>
          </cell>
          <cell r="BJ214"/>
          <cell r="BK214">
            <v>0</v>
          </cell>
          <cell r="BL214"/>
          <cell r="BM214"/>
          <cell r="BN214"/>
          <cell r="BO214"/>
          <cell r="BP214"/>
          <cell r="BQ214"/>
          <cell r="BR214"/>
          <cell r="BS214"/>
          <cell r="BT214"/>
          <cell r="BU214">
            <v>0</v>
          </cell>
          <cell r="BV214"/>
          <cell r="BW214">
            <v>0</v>
          </cell>
          <cell r="BX214">
            <v>0</v>
          </cell>
          <cell r="BY214"/>
          <cell r="BZ214"/>
          <cell r="CA214"/>
          <cell r="CB214">
            <v>0</v>
          </cell>
          <cell r="CC214"/>
          <cell r="CD214"/>
          <cell r="CE214"/>
          <cell r="CF214"/>
          <cell r="CG214"/>
          <cell r="CH214"/>
          <cell r="CI214"/>
          <cell r="CJ214"/>
          <cell r="CK214"/>
          <cell r="CL214"/>
          <cell r="CM214">
            <v>0</v>
          </cell>
          <cell r="CN214"/>
          <cell r="CO214"/>
          <cell r="CP214"/>
          <cell r="CQ214"/>
          <cell r="CR214"/>
          <cell r="CS214"/>
          <cell r="CT214"/>
          <cell r="CU214">
            <v>0</v>
          </cell>
          <cell r="CV214"/>
          <cell r="CW214"/>
          <cell r="CX214"/>
          <cell r="CY214"/>
          <cell r="CZ214"/>
          <cell r="DA214"/>
          <cell r="DB214"/>
          <cell r="DC214"/>
          <cell r="DD214"/>
          <cell r="DE214"/>
          <cell r="DF214"/>
          <cell r="DG214"/>
          <cell r="DH214"/>
          <cell r="DI214"/>
          <cell r="DJ214"/>
          <cell r="DK214"/>
          <cell r="DL214"/>
          <cell r="DM214"/>
          <cell r="DN214" t="str">
            <v>Montoya</v>
          </cell>
          <cell r="DO214"/>
          <cell r="DP214">
            <v>11</v>
          </cell>
          <cell r="DQ214"/>
          <cell r="DR214"/>
        </row>
        <row r="215">
          <cell r="C215">
            <v>112</v>
          </cell>
          <cell r="D215">
            <v>58</v>
          </cell>
          <cell r="E215"/>
          <cell r="F215"/>
          <cell r="G215"/>
          <cell r="H215" t="str">
            <v/>
          </cell>
          <cell r="I215" t="str">
            <v/>
          </cell>
          <cell r="J215"/>
          <cell r="K215"/>
          <cell r="L215">
            <v>0</v>
          </cell>
          <cell r="M215" t="str">
            <v>Montoya</v>
          </cell>
          <cell r="N215" t="str">
            <v>Northside Greeway Phase 1</v>
          </cell>
          <cell r="O215">
            <v>280966</v>
          </cell>
          <cell r="P215" t="str">
            <v>280966-PS01</v>
          </cell>
          <cell r="Q215">
            <v>425985</v>
          </cell>
          <cell r="R215"/>
          <cell r="S215"/>
          <cell r="T215"/>
          <cell r="U215"/>
          <cell r="V215"/>
          <cell r="W215"/>
          <cell r="X215"/>
          <cell r="Y215"/>
          <cell r="Z215"/>
          <cell r="AA215">
            <v>0</v>
          </cell>
          <cell r="AB215"/>
          <cell r="AC215"/>
          <cell r="AD215"/>
          <cell r="AE215"/>
          <cell r="AF215"/>
          <cell r="AG215"/>
          <cell r="AH215"/>
          <cell r="AI215"/>
          <cell r="AJ215"/>
          <cell r="AK215"/>
          <cell r="AL215">
            <v>19940000</v>
          </cell>
          <cell r="AM215"/>
          <cell r="AN215"/>
          <cell r="AO215"/>
          <cell r="AP215"/>
          <cell r="AQ215"/>
          <cell r="AR215"/>
          <cell r="AS215">
            <v>0</v>
          </cell>
          <cell r="AT215">
            <v>0</v>
          </cell>
          <cell r="AU215">
            <v>19940000</v>
          </cell>
          <cell r="AV215">
            <v>0</v>
          </cell>
          <cell r="AW215"/>
          <cell r="AX215"/>
          <cell r="AY215">
            <v>0</v>
          </cell>
          <cell r="AZ215"/>
          <cell r="BA215"/>
          <cell r="BB215"/>
          <cell r="BC215"/>
          <cell r="BD215"/>
          <cell r="BE215"/>
          <cell r="BF215">
            <v>0</v>
          </cell>
          <cell r="BG215">
            <v>0</v>
          </cell>
          <cell r="BH215"/>
          <cell r="BI215">
            <v>0</v>
          </cell>
          <cell r="BJ215"/>
          <cell r="BK215">
            <v>0</v>
          </cell>
          <cell r="BL215"/>
          <cell r="BM215"/>
          <cell r="BN215"/>
          <cell r="BO215"/>
          <cell r="BP215"/>
          <cell r="BQ215"/>
          <cell r="BR215"/>
          <cell r="BS215"/>
          <cell r="BT215"/>
          <cell r="BU215">
            <v>0</v>
          </cell>
          <cell r="BV215"/>
          <cell r="BW215">
            <v>0</v>
          </cell>
          <cell r="BX215">
            <v>0</v>
          </cell>
          <cell r="BY215"/>
          <cell r="BZ215"/>
          <cell r="CA215"/>
          <cell r="CB215">
            <v>0</v>
          </cell>
          <cell r="CC215"/>
          <cell r="CD215"/>
          <cell r="CE215"/>
          <cell r="CF215"/>
          <cell r="CG215"/>
          <cell r="CH215"/>
          <cell r="CI215"/>
          <cell r="CJ215"/>
          <cell r="CK215"/>
          <cell r="CL215"/>
          <cell r="CM215">
            <v>0</v>
          </cell>
          <cell r="CN215"/>
          <cell r="CO215"/>
          <cell r="CP215"/>
          <cell r="CQ215"/>
          <cell r="CR215"/>
          <cell r="CS215"/>
          <cell r="CT215"/>
          <cell r="CU215">
            <v>0</v>
          </cell>
          <cell r="CV215"/>
          <cell r="CW215"/>
          <cell r="CX215"/>
          <cell r="CY215"/>
          <cell r="CZ215"/>
          <cell r="DA215"/>
          <cell r="DB215"/>
          <cell r="DC215"/>
          <cell r="DD215"/>
          <cell r="DE215"/>
          <cell r="DF215"/>
          <cell r="DG215"/>
          <cell r="DH215"/>
          <cell r="DI215"/>
          <cell r="DJ215"/>
          <cell r="DK215"/>
          <cell r="DL215"/>
          <cell r="DM215"/>
          <cell r="DN215" t="str">
            <v>Montoya</v>
          </cell>
          <cell r="DO215"/>
          <cell r="DP215">
            <v>11</v>
          </cell>
          <cell r="DQ215"/>
          <cell r="DR215"/>
        </row>
        <row r="216">
          <cell r="C216">
            <v>185</v>
          </cell>
          <cell r="D216">
            <v>50</v>
          </cell>
          <cell r="E216"/>
          <cell r="F216"/>
          <cell r="G216"/>
          <cell r="H216" t="str">
            <v/>
          </cell>
          <cell r="I216" t="str">
            <v/>
          </cell>
          <cell r="J216"/>
          <cell r="L216">
            <v>0</v>
          </cell>
          <cell r="M216" t="str">
            <v>Montoya</v>
          </cell>
          <cell r="N216" t="str">
            <v>Bioinfiltration, 1st Ave North</v>
          </cell>
          <cell r="O216">
            <v>280968</v>
          </cell>
          <cell r="P216" t="str">
            <v>280968-PS01</v>
          </cell>
          <cell r="Q216">
            <v>425895</v>
          </cell>
          <cell r="R216"/>
          <cell r="S216"/>
          <cell r="T216"/>
          <cell r="U216"/>
          <cell r="X216"/>
          <cell r="Y216"/>
          <cell r="Z216"/>
          <cell r="AA216">
            <v>0</v>
          </cell>
          <cell r="AB216"/>
          <cell r="AC216"/>
          <cell r="AD216"/>
          <cell r="AE216"/>
          <cell r="AF216"/>
          <cell r="AG216"/>
          <cell r="AH216"/>
          <cell r="AI216"/>
          <cell r="AJ216"/>
          <cell r="AK216"/>
          <cell r="AL216">
            <v>26600000</v>
          </cell>
          <cell r="AM216"/>
          <cell r="AN216"/>
          <cell r="AO216"/>
          <cell r="AP216"/>
          <cell r="AQ216"/>
          <cell r="AR216"/>
          <cell r="AS216">
            <v>0</v>
          </cell>
          <cell r="AT216">
            <v>0</v>
          </cell>
          <cell r="AU216">
            <v>26600000</v>
          </cell>
          <cell r="AV216">
            <v>0</v>
          </cell>
          <cell r="AW216"/>
          <cell r="AX216"/>
          <cell r="AY216">
            <v>0</v>
          </cell>
          <cell r="AZ216"/>
          <cell r="BA216"/>
          <cell r="BB216"/>
          <cell r="BC216"/>
          <cell r="BD216"/>
          <cell r="BE216"/>
          <cell r="BF216">
            <v>0</v>
          </cell>
          <cell r="BG216">
            <v>0</v>
          </cell>
          <cell r="BH216"/>
          <cell r="BI216">
            <v>0</v>
          </cell>
          <cell r="BJ216"/>
          <cell r="BK216">
            <v>0</v>
          </cell>
          <cell r="BM216"/>
          <cell r="BO216"/>
          <cell r="BP216"/>
          <cell r="BQ216"/>
          <cell r="BR216"/>
          <cell r="BS216"/>
          <cell r="BT216"/>
          <cell r="BU216">
            <v>0</v>
          </cell>
          <cell r="BV216"/>
          <cell r="BW216">
            <v>0</v>
          </cell>
          <cell r="BX216">
            <v>0</v>
          </cell>
          <cell r="BY216"/>
          <cell r="BZ216"/>
          <cell r="CA216"/>
          <cell r="CB216">
            <v>0</v>
          </cell>
          <cell r="CC216"/>
          <cell r="CD216"/>
          <cell r="CE216"/>
          <cell r="CF216"/>
          <cell r="CG216"/>
          <cell r="CH216"/>
          <cell r="CI216"/>
          <cell r="CJ216"/>
          <cell r="CK216"/>
          <cell r="CL216"/>
          <cell r="CM216">
            <v>0</v>
          </cell>
          <cell r="CN216"/>
          <cell r="CO216"/>
          <cell r="CP216"/>
          <cell r="CQ216"/>
          <cell r="CR216"/>
          <cell r="CS216"/>
          <cell r="CT216"/>
          <cell r="CU216">
            <v>0</v>
          </cell>
          <cell r="CV216"/>
          <cell r="CW216"/>
          <cell r="CX216"/>
          <cell r="CY216"/>
          <cell r="CZ216"/>
          <cell r="DA216"/>
          <cell r="DB216"/>
          <cell r="DC216"/>
          <cell r="DD216"/>
          <cell r="DE216"/>
          <cell r="DF216"/>
          <cell r="DG216"/>
          <cell r="DH216"/>
          <cell r="DI216"/>
          <cell r="DJ216"/>
          <cell r="DK216"/>
          <cell r="DL216"/>
          <cell r="DM216"/>
          <cell r="DN216" t="str">
            <v>Montoya</v>
          </cell>
          <cell r="DO216"/>
          <cell r="DP216">
            <v>11</v>
          </cell>
          <cell r="DQ216"/>
          <cell r="DR216"/>
        </row>
        <row r="217">
          <cell r="C217">
            <v>139</v>
          </cell>
          <cell r="D217">
            <v>56</v>
          </cell>
          <cell r="E217">
            <v>128</v>
          </cell>
          <cell r="F217">
            <v>56</v>
          </cell>
          <cell r="G217" t="str">
            <v/>
          </cell>
          <cell r="H217" t="str">
            <v/>
          </cell>
          <cell r="I217" t="str">
            <v/>
          </cell>
          <cell r="J217" t="str">
            <v/>
          </cell>
          <cell r="K217" t="str">
            <v/>
          </cell>
          <cell r="L217">
            <v>0</v>
          </cell>
          <cell r="M217" t="str">
            <v>Montoya</v>
          </cell>
          <cell r="N217" t="str">
            <v>Blake Road stormwater trmt, ph 2/3</v>
          </cell>
          <cell r="O217">
            <v>280262</v>
          </cell>
          <cell r="P217" t="str">
            <v>280262-PS03</v>
          </cell>
          <cell r="Q217">
            <v>17982</v>
          </cell>
          <cell r="R217" t="str">
            <v>Y</v>
          </cell>
          <cell r="S217"/>
          <cell r="T217">
            <v>0</v>
          </cell>
          <cell r="U217">
            <v>0</v>
          </cell>
          <cell r="V217">
            <v>0</v>
          </cell>
          <cell r="W217">
            <v>0</v>
          </cell>
          <cell r="X217"/>
          <cell r="Y217"/>
          <cell r="Z217"/>
          <cell r="AA217">
            <v>0</v>
          </cell>
          <cell r="AB217"/>
          <cell r="AC217"/>
          <cell r="AD217"/>
          <cell r="AE217"/>
          <cell r="AF217"/>
          <cell r="AG217">
            <v>0</v>
          </cell>
          <cell r="AH217"/>
          <cell r="AI217">
            <v>44713</v>
          </cell>
          <cell r="AJ217">
            <v>45291</v>
          </cell>
          <cell r="AK217" t="str">
            <v>Ph3 combined w/Ph2; updated FY 22 PSIG info submitted</v>
          </cell>
          <cell r="AL217">
            <v>4330000</v>
          </cell>
          <cell r="AM217"/>
          <cell r="AN217"/>
          <cell r="AO217"/>
          <cell r="AP217"/>
          <cell r="AQ217"/>
          <cell r="AR217"/>
          <cell r="AS217">
            <v>0</v>
          </cell>
          <cell r="AT217">
            <v>0</v>
          </cell>
          <cell r="AU217">
            <v>4330000</v>
          </cell>
          <cell r="AV217">
            <v>0</v>
          </cell>
          <cell r="AW217"/>
          <cell r="AX217"/>
          <cell r="AY217">
            <v>0</v>
          </cell>
          <cell r="AZ217"/>
          <cell r="BA217"/>
          <cell r="BB217"/>
          <cell r="BC217"/>
          <cell r="BD217"/>
          <cell r="BE217"/>
          <cell r="BF217"/>
          <cell r="BG217">
            <v>0</v>
          </cell>
          <cell r="BH217"/>
          <cell r="BI217"/>
          <cell r="BJ217"/>
          <cell r="BK217"/>
          <cell r="BL217">
            <v>44406</v>
          </cell>
          <cell r="BM217">
            <v>4330000</v>
          </cell>
          <cell r="BN217">
            <v>1</v>
          </cell>
          <cell r="BO217" t="str">
            <v>22 Carryover</v>
          </cell>
          <cell r="BP217">
            <v>44742</v>
          </cell>
          <cell r="BQ217">
            <v>3762831</v>
          </cell>
          <cell r="BR217">
            <v>3762831</v>
          </cell>
          <cell r="BS217">
            <v>1</v>
          </cell>
          <cell r="BT217">
            <v>4330000</v>
          </cell>
          <cell r="BU217">
            <v>4330000</v>
          </cell>
          <cell r="BV217"/>
          <cell r="BW217">
            <v>4330000</v>
          </cell>
          <cell r="BX217">
            <v>3464000</v>
          </cell>
          <cell r="BY217">
            <v>3464000</v>
          </cell>
          <cell r="BZ217"/>
          <cell r="CA217"/>
          <cell r="CB217">
            <v>0</v>
          </cell>
          <cell r="CC217"/>
          <cell r="CD217"/>
          <cell r="CE217"/>
          <cell r="CF217"/>
          <cell r="CG217"/>
          <cell r="CH217"/>
          <cell r="CI217"/>
          <cell r="CJ217"/>
          <cell r="CK217"/>
          <cell r="CL217"/>
          <cell r="CM217">
            <v>0</v>
          </cell>
          <cell r="CN217"/>
          <cell r="CO217"/>
          <cell r="CP217"/>
          <cell r="CQ217"/>
          <cell r="CR217"/>
          <cell r="CS217"/>
          <cell r="CT217"/>
          <cell r="CU217">
            <v>4330000</v>
          </cell>
          <cell r="CV217"/>
          <cell r="CW217"/>
          <cell r="CX217"/>
          <cell r="CY217"/>
          <cell r="CZ217"/>
          <cell r="DA217"/>
          <cell r="DB217"/>
          <cell r="DC217"/>
          <cell r="DD217"/>
          <cell r="DE217"/>
          <cell r="DF217">
            <v>0</v>
          </cell>
          <cell r="DG217"/>
          <cell r="DH217"/>
          <cell r="DI217"/>
          <cell r="DJ217"/>
          <cell r="DK217"/>
          <cell r="DL217"/>
          <cell r="DM217">
            <v>0</v>
          </cell>
          <cell r="DN217" t="str">
            <v>Montoya</v>
          </cell>
          <cell r="DO217" t="str">
            <v>Sabie</v>
          </cell>
          <cell r="DP217">
            <v>11</v>
          </cell>
          <cell r="DQ217">
            <v>4</v>
          </cell>
          <cell r="DR217"/>
        </row>
        <row r="218">
          <cell r="C218">
            <v>33.1</v>
          </cell>
          <cell r="D218">
            <v>73</v>
          </cell>
          <cell r="E218">
            <v>33.1</v>
          </cell>
          <cell r="F218">
            <v>73</v>
          </cell>
          <cell r="G218">
            <v>2024</v>
          </cell>
          <cell r="H218" t="str">
            <v>Yes</v>
          </cell>
          <cell r="I218" t="str">
            <v/>
          </cell>
          <cell r="J218" t="str">
            <v/>
          </cell>
          <cell r="K218" t="str">
            <v>Yes</v>
          </cell>
          <cell r="L218">
            <v>0</v>
          </cell>
          <cell r="M218" t="str">
            <v>Berrens</v>
          </cell>
          <cell r="N218" t="str">
            <v>Rehab collection, Ph 1</v>
          </cell>
          <cell r="O218">
            <v>280771</v>
          </cell>
          <cell r="P218" t="str">
            <v>280771-PS01</v>
          </cell>
          <cell r="Q218">
            <v>1366</v>
          </cell>
          <cell r="R218"/>
          <cell r="S218" t="str">
            <v>Exempt</v>
          </cell>
          <cell r="T218">
            <v>44624</v>
          </cell>
          <cell r="U218">
            <v>44860</v>
          </cell>
          <cell r="V218">
            <v>0</v>
          </cell>
          <cell r="W218">
            <v>0</v>
          </cell>
          <cell r="X218" t="str">
            <v>certified</v>
          </cell>
          <cell r="Y218">
            <v>3000000</v>
          </cell>
          <cell r="Z218"/>
          <cell r="AA218">
            <v>3000000</v>
          </cell>
          <cell r="AB218" t="str">
            <v>24 carryover</v>
          </cell>
          <cell r="AC218"/>
          <cell r="AD218">
            <v>45093</v>
          </cell>
          <cell r="AE218">
            <v>3000000</v>
          </cell>
          <cell r="AF218"/>
          <cell r="AG218">
            <v>3000000</v>
          </cell>
          <cell r="AH218" t="str">
            <v>Part B</v>
          </cell>
          <cell r="AI218">
            <v>45413</v>
          </cell>
          <cell r="AJ218">
            <v>45809</v>
          </cell>
          <cell r="AK218"/>
          <cell r="AL218">
            <v>2283479</v>
          </cell>
          <cell r="AM218">
            <v>45327</v>
          </cell>
          <cell r="AN218">
            <v>45471</v>
          </cell>
          <cell r="AO218">
            <v>1</v>
          </cell>
          <cell r="AP218">
            <v>3000000</v>
          </cell>
          <cell r="AQ218">
            <v>2024</v>
          </cell>
          <cell r="AR218"/>
          <cell r="AS218">
            <v>0</v>
          </cell>
          <cell r="AT218">
            <v>0</v>
          </cell>
          <cell r="AU218">
            <v>2283479</v>
          </cell>
          <cell r="AV218">
            <v>2283479</v>
          </cell>
          <cell r="AW218"/>
          <cell r="AX218"/>
          <cell r="AY218">
            <v>2283479</v>
          </cell>
          <cell r="AZ218">
            <v>45610</v>
          </cell>
          <cell r="BA218">
            <v>45640</v>
          </cell>
          <cell r="BB218">
            <v>2025</v>
          </cell>
          <cell r="BC218" t="str">
            <v>CWRF</v>
          </cell>
          <cell r="BD218"/>
          <cell r="BE218"/>
          <cell r="BF218">
            <v>0</v>
          </cell>
          <cell r="BG218">
            <v>0</v>
          </cell>
          <cell r="BH218"/>
          <cell r="BI218">
            <v>0</v>
          </cell>
          <cell r="BJ218"/>
          <cell r="BK218">
            <v>0</v>
          </cell>
          <cell r="BL218"/>
          <cell r="BM218"/>
          <cell r="BN218"/>
          <cell r="BO218"/>
          <cell r="BP218"/>
          <cell r="BQ218"/>
          <cell r="BR218"/>
          <cell r="BS218"/>
          <cell r="BT218"/>
          <cell r="BU218">
            <v>0</v>
          </cell>
          <cell r="BV218"/>
          <cell r="BW218">
            <v>0</v>
          </cell>
          <cell r="BX218">
            <v>0</v>
          </cell>
          <cell r="BY218"/>
          <cell r="BZ218"/>
          <cell r="CA218"/>
          <cell r="CB218">
            <v>0</v>
          </cell>
          <cell r="CC218"/>
          <cell r="CD218"/>
          <cell r="CE218"/>
          <cell r="CF218"/>
          <cell r="CG218"/>
          <cell r="CH218"/>
          <cell r="CI218"/>
          <cell r="CJ218"/>
          <cell r="CK218"/>
          <cell r="CL218"/>
          <cell r="CM218">
            <v>0</v>
          </cell>
          <cell r="CN218"/>
          <cell r="CO218"/>
          <cell r="CP218"/>
          <cell r="CQ218"/>
          <cell r="CR218"/>
          <cell r="CS218"/>
          <cell r="CT218"/>
          <cell r="CU218">
            <v>0</v>
          </cell>
          <cell r="CV218"/>
          <cell r="CW218"/>
          <cell r="CX218"/>
          <cell r="CY218"/>
          <cell r="CZ218"/>
          <cell r="DA218"/>
          <cell r="DB218"/>
          <cell r="DC218"/>
          <cell r="DD218"/>
          <cell r="DE218"/>
          <cell r="DF218">
            <v>0</v>
          </cell>
          <cell r="DG218"/>
          <cell r="DH218"/>
          <cell r="DI218"/>
          <cell r="DJ218"/>
          <cell r="DK218"/>
          <cell r="DL218"/>
          <cell r="DM218" t="str">
            <v>Pam Rodewald</v>
          </cell>
          <cell r="DN218" t="str">
            <v>Berrens</v>
          </cell>
          <cell r="DO218"/>
          <cell r="DP218">
            <v>8</v>
          </cell>
          <cell r="DQ218">
            <v>5</v>
          </cell>
          <cell r="DR218"/>
        </row>
        <row r="219">
          <cell r="C219">
            <v>33.200000000000003</v>
          </cell>
          <cell r="D219">
            <v>73</v>
          </cell>
          <cell r="E219">
            <v>33.200000000000003</v>
          </cell>
          <cell r="F219">
            <v>73</v>
          </cell>
          <cell r="G219"/>
          <cell r="H219" t="str">
            <v/>
          </cell>
          <cell r="I219" t="str">
            <v/>
          </cell>
          <cell r="J219" t="str">
            <v/>
          </cell>
          <cell r="K219" t="str">
            <v/>
          </cell>
          <cell r="L219">
            <v>0</v>
          </cell>
          <cell r="M219" t="str">
            <v>Berrens</v>
          </cell>
          <cell r="N219" t="str">
            <v>Rehab collection, Ph 2</v>
          </cell>
          <cell r="O219">
            <v>280771</v>
          </cell>
          <cell r="P219" t="str">
            <v>280771-PS02</v>
          </cell>
          <cell r="Q219">
            <v>1366</v>
          </cell>
          <cell r="R219"/>
          <cell r="S219" t="str">
            <v>Exempt</v>
          </cell>
          <cell r="T219">
            <v>44624</v>
          </cell>
          <cell r="U219">
            <v>44860</v>
          </cell>
          <cell r="V219">
            <v>0</v>
          </cell>
          <cell r="W219">
            <v>0</v>
          </cell>
          <cell r="X219"/>
          <cell r="Y219"/>
          <cell r="Z219"/>
          <cell r="AA219">
            <v>0</v>
          </cell>
          <cell r="AB219"/>
          <cell r="AC219"/>
          <cell r="AD219"/>
          <cell r="AE219"/>
          <cell r="AF219"/>
          <cell r="AG219">
            <v>0</v>
          </cell>
          <cell r="AH219"/>
          <cell r="AI219">
            <v>46508</v>
          </cell>
          <cell r="AJ219">
            <v>46692</v>
          </cell>
          <cell r="AK219"/>
          <cell r="AL219">
            <v>2150000</v>
          </cell>
          <cell r="AM219"/>
          <cell r="AN219"/>
          <cell r="AO219"/>
          <cell r="AP219"/>
          <cell r="AQ219"/>
          <cell r="AR219"/>
          <cell r="AS219">
            <v>0</v>
          </cell>
          <cell r="AT219">
            <v>0</v>
          </cell>
          <cell r="AU219">
            <v>2150000</v>
          </cell>
          <cell r="AV219">
            <v>0</v>
          </cell>
          <cell r="AW219"/>
          <cell r="AX219"/>
          <cell r="AY219">
            <v>0</v>
          </cell>
          <cell r="AZ219"/>
          <cell r="BA219"/>
          <cell r="BB219"/>
          <cell r="BC219"/>
          <cell r="BD219"/>
          <cell r="BE219"/>
          <cell r="BF219">
            <v>0</v>
          </cell>
          <cell r="BG219">
            <v>0</v>
          </cell>
          <cell r="BH219"/>
          <cell r="BI219">
            <v>0</v>
          </cell>
          <cell r="BJ219"/>
          <cell r="BK219">
            <v>0</v>
          </cell>
          <cell r="BL219"/>
          <cell r="BM219"/>
          <cell r="BN219"/>
          <cell r="BO219"/>
          <cell r="BP219"/>
          <cell r="BQ219"/>
          <cell r="BR219"/>
          <cell r="BS219"/>
          <cell r="BT219"/>
          <cell r="BU219">
            <v>0</v>
          </cell>
          <cell r="BV219"/>
          <cell r="BW219">
            <v>0</v>
          </cell>
          <cell r="BX219">
            <v>0</v>
          </cell>
          <cell r="BY219"/>
          <cell r="BZ219"/>
          <cell r="CA219"/>
          <cell r="CB219">
            <v>0</v>
          </cell>
          <cell r="CC219"/>
          <cell r="CD219"/>
          <cell r="CE219"/>
          <cell r="CF219"/>
          <cell r="CG219"/>
          <cell r="CH219"/>
          <cell r="CI219"/>
          <cell r="CJ219"/>
          <cell r="CK219"/>
          <cell r="CL219"/>
          <cell r="CM219">
            <v>0</v>
          </cell>
          <cell r="CN219"/>
          <cell r="CO219"/>
          <cell r="CP219"/>
          <cell r="CQ219"/>
          <cell r="CR219"/>
          <cell r="CS219"/>
          <cell r="CT219"/>
          <cell r="CU219">
            <v>0</v>
          </cell>
          <cell r="CV219"/>
          <cell r="CW219"/>
          <cell r="CX219"/>
          <cell r="CY219"/>
          <cell r="CZ219"/>
          <cell r="DA219"/>
          <cell r="DB219"/>
          <cell r="DC219"/>
          <cell r="DD219"/>
          <cell r="DE219"/>
          <cell r="DF219">
            <v>0</v>
          </cell>
          <cell r="DG219"/>
          <cell r="DH219"/>
          <cell r="DI219"/>
          <cell r="DJ219"/>
          <cell r="DK219"/>
          <cell r="DL219"/>
          <cell r="DM219" t="str">
            <v>Pam Rodewald</v>
          </cell>
          <cell r="DN219" t="str">
            <v>Berrens</v>
          </cell>
          <cell r="DO219"/>
          <cell r="DP219">
            <v>8</v>
          </cell>
          <cell r="DQ219">
            <v>5</v>
          </cell>
          <cell r="DR219"/>
        </row>
        <row r="220">
          <cell r="C220">
            <v>33.299999999999997</v>
          </cell>
          <cell r="D220">
            <v>73</v>
          </cell>
          <cell r="E220">
            <v>33.299999999999997</v>
          </cell>
          <cell r="F220">
            <v>73</v>
          </cell>
          <cell r="G220"/>
          <cell r="H220" t="str">
            <v/>
          </cell>
          <cell r="I220" t="str">
            <v/>
          </cell>
          <cell r="J220" t="str">
            <v/>
          </cell>
          <cell r="K220" t="str">
            <v/>
          </cell>
          <cell r="L220">
            <v>0</v>
          </cell>
          <cell r="M220" t="str">
            <v>Berrens</v>
          </cell>
          <cell r="N220" t="str">
            <v>Rehab collection, Ph 3</v>
          </cell>
          <cell r="O220">
            <v>280771</v>
          </cell>
          <cell r="P220" t="str">
            <v>280771-PS03</v>
          </cell>
          <cell r="Q220">
            <v>1366</v>
          </cell>
          <cell r="R220"/>
          <cell r="S220" t="str">
            <v>Exempt</v>
          </cell>
          <cell r="T220">
            <v>44624</v>
          </cell>
          <cell r="U220">
            <v>44860</v>
          </cell>
          <cell r="V220">
            <v>0</v>
          </cell>
          <cell r="W220">
            <v>0</v>
          </cell>
          <cell r="X220"/>
          <cell r="Y220"/>
          <cell r="Z220"/>
          <cell r="AA220">
            <v>0</v>
          </cell>
          <cell r="AB220"/>
          <cell r="AC220"/>
          <cell r="AD220"/>
          <cell r="AE220"/>
          <cell r="AF220"/>
          <cell r="AG220">
            <v>0</v>
          </cell>
          <cell r="AH220"/>
          <cell r="AI220">
            <v>47604</v>
          </cell>
          <cell r="AJ220">
            <v>47788</v>
          </cell>
          <cell r="AK220"/>
          <cell r="AL220">
            <v>2300000</v>
          </cell>
          <cell r="AM220"/>
          <cell r="AN220"/>
          <cell r="AO220"/>
          <cell r="AP220"/>
          <cell r="AQ220"/>
          <cell r="AR220"/>
          <cell r="AS220">
            <v>0</v>
          </cell>
          <cell r="AT220">
            <v>0</v>
          </cell>
          <cell r="AU220">
            <v>2300000</v>
          </cell>
          <cell r="AV220">
            <v>0</v>
          </cell>
          <cell r="AW220"/>
          <cell r="AX220"/>
          <cell r="AY220">
            <v>0</v>
          </cell>
          <cell r="AZ220"/>
          <cell r="BA220"/>
          <cell r="BB220"/>
          <cell r="BC220"/>
          <cell r="BD220"/>
          <cell r="BE220"/>
          <cell r="BF220">
            <v>0</v>
          </cell>
          <cell r="BG220">
            <v>0</v>
          </cell>
          <cell r="BH220"/>
          <cell r="BI220">
            <v>0</v>
          </cell>
          <cell r="BJ220"/>
          <cell r="BK220">
            <v>0</v>
          </cell>
          <cell r="BL220"/>
          <cell r="BM220"/>
          <cell r="BN220"/>
          <cell r="BO220"/>
          <cell r="BP220"/>
          <cell r="BQ220"/>
          <cell r="BR220"/>
          <cell r="BS220"/>
          <cell r="BT220"/>
          <cell r="BU220">
            <v>0</v>
          </cell>
          <cell r="BV220"/>
          <cell r="BW220">
            <v>0</v>
          </cell>
          <cell r="BX220">
            <v>0</v>
          </cell>
          <cell r="BY220"/>
          <cell r="BZ220"/>
          <cell r="CA220"/>
          <cell r="CB220">
            <v>0</v>
          </cell>
          <cell r="CC220"/>
          <cell r="CD220"/>
          <cell r="CE220"/>
          <cell r="CF220"/>
          <cell r="CG220"/>
          <cell r="CH220"/>
          <cell r="CI220"/>
          <cell r="CJ220"/>
          <cell r="CK220"/>
          <cell r="CL220"/>
          <cell r="CM220">
            <v>0</v>
          </cell>
          <cell r="CN220"/>
          <cell r="CO220"/>
          <cell r="CP220"/>
          <cell r="CQ220"/>
          <cell r="CR220"/>
          <cell r="CS220"/>
          <cell r="CT220"/>
          <cell r="CU220">
            <v>0</v>
          </cell>
          <cell r="CV220"/>
          <cell r="CW220"/>
          <cell r="CX220"/>
          <cell r="CY220"/>
          <cell r="CZ220"/>
          <cell r="DA220"/>
          <cell r="DB220"/>
          <cell r="DC220"/>
          <cell r="DD220"/>
          <cell r="DE220"/>
          <cell r="DF220">
            <v>0</v>
          </cell>
          <cell r="DG220"/>
          <cell r="DH220"/>
          <cell r="DI220"/>
          <cell r="DJ220"/>
          <cell r="DK220"/>
          <cell r="DL220"/>
          <cell r="DM220" t="str">
            <v>Pam Rodewald</v>
          </cell>
          <cell r="DN220" t="str">
            <v>Berrens</v>
          </cell>
          <cell r="DO220"/>
          <cell r="DP220">
            <v>8</v>
          </cell>
          <cell r="DQ220">
            <v>5</v>
          </cell>
          <cell r="DR220"/>
        </row>
        <row r="221">
          <cell r="C221">
            <v>135</v>
          </cell>
          <cell r="D221">
            <v>56</v>
          </cell>
          <cell r="E221">
            <v>125</v>
          </cell>
          <cell r="F221">
            <v>56</v>
          </cell>
          <cell r="G221" t="str">
            <v/>
          </cell>
          <cell r="H221" t="str">
            <v/>
          </cell>
          <cell r="I221" t="str">
            <v/>
          </cell>
          <cell r="J221" t="str">
            <v/>
          </cell>
          <cell r="K221" t="str">
            <v/>
          </cell>
          <cell r="L221">
            <v>0</v>
          </cell>
          <cell r="M221" t="str">
            <v>Berrens</v>
          </cell>
          <cell r="N221" t="str">
            <v>Rehab treatment - blower replacement</v>
          </cell>
          <cell r="O221">
            <v>280536</v>
          </cell>
          <cell r="P221" t="str">
            <v>280536-PS01</v>
          </cell>
          <cell r="Q221">
            <v>5383</v>
          </cell>
          <cell r="R221" t="str">
            <v>Y</v>
          </cell>
          <cell r="S221"/>
          <cell r="T221">
            <v>0</v>
          </cell>
          <cell r="U221">
            <v>0</v>
          </cell>
          <cell r="V221">
            <v>0</v>
          </cell>
          <cell r="W221">
            <v>0</v>
          </cell>
          <cell r="X221"/>
          <cell r="Y221"/>
          <cell r="Z221"/>
          <cell r="AA221">
            <v>0</v>
          </cell>
          <cell r="AB221"/>
          <cell r="AC221"/>
          <cell r="AD221"/>
          <cell r="AE221"/>
          <cell r="AF221"/>
          <cell r="AG221">
            <v>0</v>
          </cell>
          <cell r="AH221"/>
          <cell r="AI221"/>
          <cell r="AJ221"/>
          <cell r="AK221"/>
          <cell r="AL221">
            <v>600000</v>
          </cell>
          <cell r="AM221"/>
          <cell r="AN221"/>
          <cell r="AO221"/>
          <cell r="AP221"/>
          <cell r="AQ221"/>
          <cell r="AR221"/>
          <cell r="AS221">
            <v>0</v>
          </cell>
          <cell r="AT221">
            <v>0</v>
          </cell>
          <cell r="AU221">
            <v>600000</v>
          </cell>
          <cell r="AV221">
            <v>0</v>
          </cell>
          <cell r="AW221"/>
          <cell r="AX221"/>
          <cell r="AY221">
            <v>0</v>
          </cell>
          <cell r="AZ221"/>
          <cell r="BA221"/>
          <cell r="BB221"/>
          <cell r="BC221"/>
          <cell r="BD221"/>
          <cell r="BE221"/>
          <cell r="BF221" t="str">
            <v>other</v>
          </cell>
          <cell r="BG221">
            <v>0</v>
          </cell>
          <cell r="BH221"/>
          <cell r="BI221">
            <v>0</v>
          </cell>
          <cell r="BJ221"/>
          <cell r="BK221">
            <v>0</v>
          </cell>
          <cell r="BL221"/>
          <cell r="BM221"/>
          <cell r="BN221"/>
          <cell r="BO221"/>
          <cell r="BP221"/>
          <cell r="BQ221"/>
          <cell r="BR221"/>
          <cell r="BS221" t="str">
            <v/>
          </cell>
          <cell r="BT221"/>
          <cell r="BU221">
            <v>0</v>
          </cell>
          <cell r="BV221"/>
          <cell r="BW221">
            <v>0</v>
          </cell>
          <cell r="BX221">
            <v>0</v>
          </cell>
          <cell r="BY221"/>
          <cell r="BZ221"/>
          <cell r="CA221"/>
          <cell r="CB221">
            <v>0</v>
          </cell>
          <cell r="CC221"/>
          <cell r="CD221"/>
          <cell r="CE221"/>
          <cell r="CF221"/>
          <cell r="CG221"/>
          <cell r="CH221"/>
          <cell r="CI221"/>
          <cell r="CJ221"/>
          <cell r="CK221"/>
          <cell r="CL221"/>
          <cell r="CM221">
            <v>0</v>
          </cell>
          <cell r="CN221"/>
          <cell r="CO221"/>
          <cell r="CP221"/>
          <cell r="CQ221"/>
          <cell r="CR221"/>
          <cell r="CS221"/>
          <cell r="CT221"/>
          <cell r="CU221">
            <v>0</v>
          </cell>
          <cell r="CV221"/>
          <cell r="CW221"/>
          <cell r="CX221"/>
          <cell r="CY221"/>
          <cell r="CZ221"/>
          <cell r="DA221"/>
          <cell r="DB221"/>
          <cell r="DC221"/>
          <cell r="DD221"/>
          <cell r="DE221"/>
          <cell r="DF221">
            <v>0</v>
          </cell>
          <cell r="DG221"/>
          <cell r="DH221"/>
          <cell r="DI221"/>
          <cell r="DJ221"/>
          <cell r="DK221"/>
          <cell r="DL221"/>
          <cell r="DM221" t="str">
            <v>Abram Peterson</v>
          </cell>
          <cell r="DN221" t="str">
            <v>Berrens</v>
          </cell>
          <cell r="DO221" t="str">
            <v>Lafontaine</v>
          </cell>
          <cell r="DP221" t="str">
            <v>6W</v>
          </cell>
          <cell r="DQ221">
            <v>2</v>
          </cell>
          <cell r="DR221"/>
        </row>
        <row r="222">
          <cell r="C222">
            <v>25</v>
          </cell>
          <cell r="D222">
            <v>76</v>
          </cell>
          <cell r="E222"/>
          <cell r="F222"/>
          <cell r="G222"/>
          <cell r="H222" t="str">
            <v/>
          </cell>
          <cell r="I222" t="str">
            <v/>
          </cell>
          <cell r="J222"/>
          <cell r="K222"/>
          <cell r="L222">
            <v>0</v>
          </cell>
          <cell r="M222" t="str">
            <v>Brooksbank</v>
          </cell>
          <cell r="N222" t="str">
            <v>Adv trmt - phos, rehab treatment</v>
          </cell>
          <cell r="O222">
            <v>280956</v>
          </cell>
          <cell r="P222" t="str">
            <v>280956-PS01</v>
          </cell>
          <cell r="Q222">
            <v>3392</v>
          </cell>
          <cell r="R222"/>
          <cell r="S222"/>
          <cell r="T222"/>
          <cell r="U222"/>
          <cell r="V222"/>
          <cell r="W222"/>
          <cell r="X222"/>
          <cell r="Y222"/>
          <cell r="Z222"/>
          <cell r="AA222">
            <v>0</v>
          </cell>
          <cell r="AB222"/>
          <cell r="AC222"/>
          <cell r="AD222"/>
          <cell r="AE222"/>
          <cell r="AF222"/>
          <cell r="AG222"/>
          <cell r="AH222"/>
          <cell r="AI222"/>
          <cell r="AJ222"/>
          <cell r="AK222"/>
          <cell r="AL222">
            <v>31400000</v>
          </cell>
          <cell r="AM222"/>
          <cell r="AN222"/>
          <cell r="AO222"/>
          <cell r="AP222"/>
          <cell r="AQ222"/>
          <cell r="AR222"/>
          <cell r="AS222">
            <v>0</v>
          </cell>
          <cell r="AT222">
            <v>0</v>
          </cell>
          <cell r="AU222">
            <v>31400000</v>
          </cell>
          <cell r="AV222">
            <v>0</v>
          </cell>
          <cell r="AW222"/>
          <cell r="AX222"/>
          <cell r="AY222">
            <v>0</v>
          </cell>
          <cell r="AZ222"/>
          <cell r="BA222"/>
          <cell r="BB222"/>
          <cell r="BC222"/>
          <cell r="BD222"/>
          <cell r="BE222"/>
          <cell r="BF222">
            <v>0</v>
          </cell>
          <cell r="BG222">
            <v>0</v>
          </cell>
          <cell r="BH222"/>
          <cell r="BI222">
            <v>0</v>
          </cell>
          <cell r="BJ222"/>
          <cell r="BK222">
            <v>0</v>
          </cell>
          <cell r="BL222"/>
          <cell r="BM222"/>
          <cell r="BN222"/>
          <cell r="BO222"/>
          <cell r="BP222"/>
          <cell r="BQ222"/>
          <cell r="BR222"/>
          <cell r="BS222"/>
          <cell r="BT222"/>
          <cell r="BU222">
            <v>0</v>
          </cell>
          <cell r="BV222"/>
          <cell r="BW222">
            <v>0</v>
          </cell>
          <cell r="BX222">
            <v>0</v>
          </cell>
          <cell r="BY222"/>
          <cell r="BZ222"/>
          <cell r="CA222"/>
          <cell r="CB222">
            <v>0</v>
          </cell>
          <cell r="CC222"/>
          <cell r="CD222"/>
          <cell r="CE222"/>
          <cell r="CF222"/>
          <cell r="CG222"/>
          <cell r="CH222"/>
          <cell r="CI222"/>
          <cell r="CJ222"/>
          <cell r="CK222"/>
          <cell r="CL222"/>
          <cell r="CM222">
            <v>0</v>
          </cell>
          <cell r="CN222"/>
          <cell r="CO222"/>
          <cell r="CP222"/>
          <cell r="CQ222"/>
          <cell r="CR222"/>
          <cell r="CS222"/>
          <cell r="CT222"/>
          <cell r="CU222">
            <v>0</v>
          </cell>
          <cell r="CV222"/>
          <cell r="CW222"/>
          <cell r="CX222"/>
          <cell r="CY222"/>
          <cell r="CZ222"/>
          <cell r="DA222"/>
          <cell r="DB222"/>
          <cell r="DC222"/>
          <cell r="DD222"/>
          <cell r="DE222"/>
          <cell r="DF222"/>
          <cell r="DG222"/>
          <cell r="DH222"/>
          <cell r="DI222"/>
          <cell r="DJ222"/>
          <cell r="DK222"/>
          <cell r="DL222"/>
          <cell r="DM222"/>
          <cell r="DN222" t="str">
            <v>Brooksbank</v>
          </cell>
          <cell r="DO222"/>
          <cell r="DP222">
            <v>9</v>
          </cell>
          <cell r="DQ222"/>
          <cell r="DR222"/>
        </row>
        <row r="223">
          <cell r="C223">
            <v>31</v>
          </cell>
          <cell r="D223">
            <v>73</v>
          </cell>
          <cell r="E223">
            <v>34</v>
          </cell>
          <cell r="F223">
            <v>73</v>
          </cell>
          <cell r="G223"/>
          <cell r="H223" t="str">
            <v/>
          </cell>
          <cell r="I223" t="str">
            <v/>
          </cell>
          <cell r="J223" t="str">
            <v/>
          </cell>
          <cell r="K223"/>
          <cell r="L223">
            <v>0</v>
          </cell>
          <cell r="M223" t="str">
            <v>Barrett</v>
          </cell>
          <cell r="N223" t="str">
            <v>Adv trmt - phos, expand treatment</v>
          </cell>
          <cell r="O223">
            <v>280918</v>
          </cell>
          <cell r="P223" t="str">
            <v>280918-PS01</v>
          </cell>
          <cell r="Q223">
            <v>6055</v>
          </cell>
          <cell r="R223"/>
          <cell r="S223"/>
          <cell r="T223">
            <v>44987</v>
          </cell>
          <cell r="U223">
            <v>45098</v>
          </cell>
          <cell r="V223">
            <v>0</v>
          </cell>
          <cell r="W223">
            <v>0</v>
          </cell>
          <cell r="X223">
            <v>45398</v>
          </cell>
          <cell r="Y223">
            <v>16800000</v>
          </cell>
          <cell r="Z223"/>
          <cell r="AA223">
            <v>16800000</v>
          </cell>
          <cell r="AB223" t="str">
            <v>2026 project</v>
          </cell>
          <cell r="AC223"/>
          <cell r="AD223">
            <v>45215</v>
          </cell>
          <cell r="AE223">
            <v>30273000</v>
          </cell>
          <cell r="AF223"/>
          <cell r="AG223">
            <v>30273000</v>
          </cell>
          <cell r="AH223" t="str">
            <v>Part B</v>
          </cell>
          <cell r="AI223">
            <v>46174</v>
          </cell>
          <cell r="AJ223">
            <v>46905</v>
          </cell>
          <cell r="AK223" t="str">
            <v>hook into AMLHL</v>
          </cell>
          <cell r="AL223">
            <v>16800000</v>
          </cell>
          <cell r="AM223"/>
          <cell r="AN223"/>
          <cell r="AO223"/>
          <cell r="AP223"/>
          <cell r="AQ223"/>
          <cell r="AR223"/>
          <cell r="AS223">
            <v>0</v>
          </cell>
          <cell r="AT223">
            <v>0</v>
          </cell>
          <cell r="AU223">
            <v>16800000</v>
          </cell>
          <cell r="AV223">
            <v>0</v>
          </cell>
          <cell r="AW223"/>
          <cell r="AX223"/>
          <cell r="AY223">
            <v>0</v>
          </cell>
          <cell r="AZ223"/>
          <cell r="BA223"/>
          <cell r="BB223"/>
          <cell r="BC223"/>
          <cell r="BD223"/>
          <cell r="BE223"/>
          <cell r="BF223">
            <v>0</v>
          </cell>
          <cell r="BG223">
            <v>0</v>
          </cell>
          <cell r="BH223"/>
          <cell r="BI223">
            <v>0</v>
          </cell>
          <cell r="BJ223"/>
          <cell r="BK223">
            <v>0</v>
          </cell>
          <cell r="BL223"/>
          <cell r="BM223"/>
          <cell r="BN223"/>
          <cell r="BO223"/>
          <cell r="BP223"/>
          <cell r="BQ223"/>
          <cell r="BR223"/>
          <cell r="BS223"/>
          <cell r="BT223"/>
          <cell r="BU223">
            <v>0</v>
          </cell>
          <cell r="BV223"/>
          <cell r="BW223">
            <v>0</v>
          </cell>
          <cell r="BX223">
            <v>0</v>
          </cell>
          <cell r="BY223"/>
          <cell r="BZ223"/>
          <cell r="CA223"/>
          <cell r="CB223">
            <v>0</v>
          </cell>
          <cell r="CC223"/>
          <cell r="CD223"/>
          <cell r="CE223"/>
          <cell r="CF223"/>
          <cell r="CG223"/>
          <cell r="CH223"/>
          <cell r="CI223"/>
          <cell r="CJ223"/>
          <cell r="CK223"/>
          <cell r="CL223"/>
          <cell r="CM223">
            <v>0</v>
          </cell>
          <cell r="CN223"/>
          <cell r="CO223"/>
          <cell r="CP223"/>
          <cell r="CQ223"/>
          <cell r="CR223"/>
          <cell r="CS223"/>
          <cell r="CT223"/>
          <cell r="CU223">
            <v>0</v>
          </cell>
          <cell r="CV223"/>
          <cell r="CW223"/>
          <cell r="CX223"/>
          <cell r="CY223"/>
          <cell r="CZ223"/>
          <cell r="DA223"/>
          <cell r="DB223"/>
          <cell r="DC223"/>
          <cell r="DD223"/>
          <cell r="DE223"/>
          <cell r="DF223"/>
          <cell r="DG223"/>
          <cell r="DH223"/>
          <cell r="DI223"/>
          <cell r="DJ223"/>
          <cell r="DK223"/>
          <cell r="DL223"/>
          <cell r="DM223" t="str">
            <v>Julie Henderson</v>
          </cell>
          <cell r="DN223" t="str">
            <v>Barrett</v>
          </cell>
          <cell r="DO223"/>
          <cell r="DP223" t="str">
            <v>7W</v>
          </cell>
          <cell r="DQ223">
            <v>4</v>
          </cell>
          <cell r="DR223"/>
        </row>
        <row r="224">
          <cell r="C224">
            <v>251</v>
          </cell>
          <cell r="D224">
            <v>44</v>
          </cell>
          <cell r="E224">
            <v>238</v>
          </cell>
          <cell r="F224">
            <v>44</v>
          </cell>
          <cell r="G224">
            <v>2023</v>
          </cell>
          <cell r="H224" t="str">
            <v>Yes</v>
          </cell>
          <cell r="I224" t="str">
            <v/>
          </cell>
          <cell r="J224" t="str">
            <v>Yes</v>
          </cell>
          <cell r="K224" t="str">
            <v/>
          </cell>
          <cell r="L224">
            <v>0</v>
          </cell>
          <cell r="M224" t="str">
            <v>Bradshaw</v>
          </cell>
          <cell r="N224" t="str">
            <v>Rehab collection ph 2/3, brick sanitary sewer</v>
          </cell>
          <cell r="O224">
            <v>280635</v>
          </cell>
          <cell r="P224" t="str">
            <v>280635-PS02</v>
          </cell>
          <cell r="Q224">
            <v>41901</v>
          </cell>
          <cell r="R224"/>
          <cell r="S224" t="str">
            <v>Exempt</v>
          </cell>
          <cell r="T224">
            <v>43521</v>
          </cell>
          <cell r="U224">
            <v>43641</v>
          </cell>
          <cell r="V224">
            <v>43895</v>
          </cell>
          <cell r="W224">
            <v>43990</v>
          </cell>
          <cell r="X224" t="str">
            <v>certified</v>
          </cell>
          <cell r="Y224">
            <v>6565239</v>
          </cell>
          <cell r="Z224"/>
          <cell r="AA224">
            <v>6565239</v>
          </cell>
          <cell r="AB224" t="str">
            <v>23 Carryover</v>
          </cell>
          <cell r="AC224"/>
          <cell r="AD224" t="str">
            <v>certified</v>
          </cell>
          <cell r="AE224">
            <v>6565239</v>
          </cell>
          <cell r="AF224"/>
          <cell r="AG224">
            <v>6565239</v>
          </cell>
          <cell r="AH224" t="str">
            <v>23 Carryover</v>
          </cell>
          <cell r="AI224">
            <v>45047</v>
          </cell>
          <cell r="AJ224">
            <v>45231</v>
          </cell>
          <cell r="AK224"/>
          <cell r="AL224">
            <v>6565239</v>
          </cell>
          <cell r="AM224">
            <v>43894</v>
          </cell>
          <cell r="AN224">
            <v>45107</v>
          </cell>
          <cell r="AO224">
            <v>1</v>
          </cell>
          <cell r="AP224">
            <v>6565239</v>
          </cell>
          <cell r="AQ224">
            <v>2023</v>
          </cell>
          <cell r="AR224"/>
          <cell r="AS224">
            <v>0</v>
          </cell>
          <cell r="AT224">
            <v>0</v>
          </cell>
          <cell r="AU224">
            <v>6565239</v>
          </cell>
          <cell r="AV224">
            <v>6565239</v>
          </cell>
          <cell r="AW224"/>
          <cell r="AX224"/>
          <cell r="AY224">
            <v>6565239</v>
          </cell>
          <cell r="AZ224"/>
          <cell r="BA224"/>
          <cell r="BB224"/>
          <cell r="BC224"/>
          <cell r="BD224"/>
          <cell r="BE224"/>
          <cell r="BF224">
            <v>0</v>
          </cell>
          <cell r="BG224">
            <v>0</v>
          </cell>
          <cell r="BH224"/>
          <cell r="BI224">
            <v>0</v>
          </cell>
          <cell r="BJ224"/>
          <cell r="BK224">
            <v>0</v>
          </cell>
          <cell r="BL224"/>
          <cell r="BM224"/>
          <cell r="BN224"/>
          <cell r="BO224"/>
          <cell r="BP224"/>
          <cell r="BQ224"/>
          <cell r="BR224"/>
          <cell r="BS224" t="str">
            <v/>
          </cell>
          <cell r="BT224"/>
          <cell r="BU224">
            <v>0</v>
          </cell>
          <cell r="BV224"/>
          <cell r="BW224">
            <v>0</v>
          </cell>
          <cell r="BX224">
            <v>0</v>
          </cell>
          <cell r="BY224"/>
          <cell r="BZ224"/>
          <cell r="CA224"/>
          <cell r="CB224">
            <v>0</v>
          </cell>
          <cell r="CC224"/>
          <cell r="CD224"/>
          <cell r="CE224"/>
          <cell r="CF224"/>
          <cell r="CG224"/>
          <cell r="CH224"/>
          <cell r="CI224"/>
          <cell r="CJ224"/>
          <cell r="CK224"/>
          <cell r="CL224"/>
          <cell r="CM224">
            <v>0</v>
          </cell>
          <cell r="CN224"/>
          <cell r="CO224"/>
          <cell r="CP224"/>
          <cell r="CQ224"/>
          <cell r="CR224"/>
          <cell r="CS224"/>
          <cell r="CT224"/>
          <cell r="CU224">
            <v>0</v>
          </cell>
          <cell r="CV224"/>
          <cell r="CW224"/>
          <cell r="CX224"/>
          <cell r="CY224"/>
          <cell r="CZ224"/>
          <cell r="DA224"/>
          <cell r="DB224"/>
          <cell r="DC224"/>
          <cell r="DD224"/>
          <cell r="DE224"/>
          <cell r="DF224">
            <v>0</v>
          </cell>
          <cell r="DG224"/>
          <cell r="DH224"/>
          <cell r="DI224"/>
          <cell r="DJ224"/>
          <cell r="DK224"/>
          <cell r="DL224"/>
          <cell r="DM224" t="str">
            <v>Vinod Sathyaseelan</v>
          </cell>
          <cell r="DN224" t="str">
            <v>Bradshaw</v>
          </cell>
          <cell r="DO224" t="str">
            <v>Lafontaine</v>
          </cell>
          <cell r="DP224">
            <v>4</v>
          </cell>
          <cell r="DQ224">
            <v>1</v>
          </cell>
          <cell r="DR224"/>
        </row>
        <row r="225">
          <cell r="C225">
            <v>245</v>
          </cell>
          <cell r="D225">
            <v>44</v>
          </cell>
          <cell r="E225"/>
          <cell r="F225"/>
          <cell r="G225"/>
          <cell r="H225" t="str">
            <v/>
          </cell>
          <cell r="I225" t="str">
            <v/>
          </cell>
          <cell r="J225"/>
          <cell r="L225">
            <v>0</v>
          </cell>
          <cell r="M225" t="str">
            <v>Montoya</v>
          </cell>
          <cell r="N225" t="str">
            <v>Rehab treatment, biosolids</v>
          </cell>
          <cell r="O225">
            <v>280959</v>
          </cell>
          <cell r="P225" t="str">
            <v>280959-PS01</v>
          </cell>
          <cell r="Q225">
            <v>3617</v>
          </cell>
          <cell r="R225"/>
          <cell r="S225"/>
          <cell r="T225"/>
          <cell r="U225"/>
          <cell r="X225"/>
          <cell r="Y225"/>
          <cell r="Z225"/>
          <cell r="AA225">
            <v>0</v>
          </cell>
          <cell r="AB225"/>
          <cell r="AC225"/>
          <cell r="AD225"/>
          <cell r="AE225"/>
          <cell r="AF225"/>
          <cell r="AG225"/>
          <cell r="AH225"/>
          <cell r="AI225"/>
          <cell r="AJ225"/>
          <cell r="AK225"/>
          <cell r="AL225">
            <v>7500000</v>
          </cell>
          <cell r="AM225"/>
          <cell r="AN225"/>
          <cell r="AO225"/>
          <cell r="AP225"/>
          <cell r="AQ225"/>
          <cell r="AR225"/>
          <cell r="AS225">
            <v>0</v>
          </cell>
          <cell r="AT225">
            <v>0</v>
          </cell>
          <cell r="AU225">
            <v>7500000</v>
          </cell>
          <cell r="AV225">
            <v>0</v>
          </cell>
          <cell r="AW225"/>
          <cell r="AX225"/>
          <cell r="AY225">
            <v>0</v>
          </cell>
          <cell r="AZ225"/>
          <cell r="BA225"/>
          <cell r="BB225"/>
          <cell r="BC225"/>
          <cell r="BD225"/>
          <cell r="BE225"/>
          <cell r="BF225">
            <v>0</v>
          </cell>
          <cell r="BG225">
            <v>0</v>
          </cell>
          <cell r="BH225"/>
          <cell r="BI225">
            <v>0</v>
          </cell>
          <cell r="BJ225"/>
          <cell r="BK225">
            <v>0</v>
          </cell>
          <cell r="BM225"/>
          <cell r="BO225"/>
          <cell r="BP225"/>
          <cell r="BQ225"/>
          <cell r="BR225"/>
          <cell r="BS225"/>
          <cell r="BT225"/>
          <cell r="BU225">
            <v>0</v>
          </cell>
          <cell r="BV225"/>
          <cell r="BW225">
            <v>0</v>
          </cell>
          <cell r="BX225">
            <v>0</v>
          </cell>
          <cell r="BY225"/>
          <cell r="BZ225"/>
          <cell r="CA225"/>
          <cell r="CB225">
            <v>0</v>
          </cell>
          <cell r="CC225"/>
          <cell r="CD225"/>
          <cell r="CE225"/>
          <cell r="CF225"/>
          <cell r="CG225"/>
          <cell r="CH225"/>
          <cell r="CI225"/>
          <cell r="CJ225"/>
          <cell r="CK225"/>
          <cell r="CL225"/>
          <cell r="CM225">
            <v>0</v>
          </cell>
          <cell r="CN225"/>
          <cell r="CO225"/>
          <cell r="CP225"/>
          <cell r="CQ225"/>
          <cell r="CR225"/>
          <cell r="CS225"/>
          <cell r="CT225"/>
          <cell r="CU225">
            <v>0</v>
          </cell>
          <cell r="CV225"/>
          <cell r="CW225"/>
          <cell r="CX225"/>
          <cell r="CY225"/>
          <cell r="CZ225"/>
          <cell r="DA225"/>
          <cell r="DB225"/>
          <cell r="DC225"/>
          <cell r="DD225"/>
          <cell r="DE225"/>
          <cell r="DF225"/>
          <cell r="DG225"/>
          <cell r="DH225"/>
          <cell r="DI225"/>
          <cell r="DJ225"/>
          <cell r="DK225"/>
          <cell r="DL225"/>
          <cell r="DM225"/>
          <cell r="DN225" t="str">
            <v>Montoya</v>
          </cell>
          <cell r="DO225"/>
          <cell r="DP225" t="str">
            <v>7E</v>
          </cell>
          <cell r="DQ225"/>
          <cell r="DR225"/>
        </row>
        <row r="226">
          <cell r="C226">
            <v>220</v>
          </cell>
          <cell r="D226">
            <v>46</v>
          </cell>
          <cell r="E226">
            <v>210</v>
          </cell>
          <cell r="F226">
            <v>46</v>
          </cell>
          <cell r="G226"/>
          <cell r="H226" t="str">
            <v/>
          </cell>
          <cell r="I226" t="str">
            <v/>
          </cell>
          <cell r="J226" t="str">
            <v/>
          </cell>
          <cell r="K226" t="str">
            <v/>
          </cell>
          <cell r="L226">
            <v>0</v>
          </cell>
          <cell r="M226" t="str">
            <v>Brooksbank</v>
          </cell>
          <cell r="N226" t="str">
            <v>Rehab treatment</v>
          </cell>
          <cell r="O226">
            <v>280665</v>
          </cell>
          <cell r="P226" t="str">
            <v>280665-PS01</v>
          </cell>
          <cell r="Q226">
            <v>997</v>
          </cell>
          <cell r="R226"/>
          <cell r="S226"/>
          <cell r="T226">
            <v>0</v>
          </cell>
          <cell r="U226">
            <v>0</v>
          </cell>
          <cell r="V226">
            <v>0</v>
          </cell>
          <cell r="W226">
            <v>0</v>
          </cell>
          <cell r="X226"/>
          <cell r="Y226"/>
          <cell r="Z226"/>
          <cell r="AA226">
            <v>0</v>
          </cell>
          <cell r="AB226"/>
          <cell r="AC226"/>
          <cell r="AD226"/>
          <cell r="AE226"/>
          <cell r="AF226"/>
          <cell r="AG226">
            <v>0</v>
          </cell>
          <cell r="AH226"/>
          <cell r="AI226">
            <v>45444</v>
          </cell>
          <cell r="AJ226">
            <v>45627</v>
          </cell>
          <cell r="AK226"/>
          <cell r="AL226">
            <v>1000000</v>
          </cell>
          <cell r="AM226"/>
          <cell r="AN226"/>
          <cell r="AO226"/>
          <cell r="AP226"/>
          <cell r="AQ226"/>
          <cell r="AR226"/>
          <cell r="AS226">
            <v>0</v>
          </cell>
          <cell r="AT226">
            <v>0</v>
          </cell>
          <cell r="AU226">
            <v>1000000</v>
          </cell>
          <cell r="AV226">
            <v>0</v>
          </cell>
          <cell r="AW226"/>
          <cell r="AX226"/>
          <cell r="AY226">
            <v>0</v>
          </cell>
          <cell r="AZ226"/>
          <cell r="BA226"/>
          <cell r="BB226"/>
          <cell r="BC226"/>
          <cell r="BD226"/>
          <cell r="BE226"/>
          <cell r="BF226">
            <v>0</v>
          </cell>
          <cell r="BG226">
            <v>0</v>
          </cell>
          <cell r="BH226"/>
          <cell r="BI226">
            <v>0</v>
          </cell>
          <cell r="BJ226"/>
          <cell r="BK226">
            <v>0</v>
          </cell>
          <cell r="BL226"/>
          <cell r="BM226"/>
          <cell r="BN226"/>
          <cell r="BO226"/>
          <cell r="BP226"/>
          <cell r="BQ226"/>
          <cell r="BR226"/>
          <cell r="BS226" t="str">
            <v/>
          </cell>
          <cell r="BT226"/>
          <cell r="BU226">
            <v>0</v>
          </cell>
          <cell r="BV226"/>
          <cell r="BW226">
            <v>0</v>
          </cell>
          <cell r="BX226">
            <v>0</v>
          </cell>
          <cell r="BY226"/>
          <cell r="BZ226"/>
          <cell r="CA226"/>
          <cell r="CB226">
            <v>0</v>
          </cell>
          <cell r="CC226"/>
          <cell r="CD226"/>
          <cell r="CE226"/>
          <cell r="CF226"/>
          <cell r="CG226"/>
          <cell r="CH226"/>
          <cell r="CI226"/>
          <cell r="CJ226"/>
          <cell r="CK226"/>
          <cell r="CL226"/>
          <cell r="CM226">
            <v>0</v>
          </cell>
          <cell r="CN226"/>
          <cell r="CO226"/>
          <cell r="CP226"/>
          <cell r="CQ226"/>
          <cell r="CR226"/>
          <cell r="CS226"/>
          <cell r="CT226"/>
          <cell r="CU226">
            <v>0</v>
          </cell>
          <cell r="CV226"/>
          <cell r="CW226"/>
          <cell r="CX226"/>
          <cell r="CY226"/>
          <cell r="CZ226"/>
          <cell r="DA226"/>
          <cell r="DB226"/>
          <cell r="DC226"/>
          <cell r="DD226"/>
          <cell r="DE226"/>
          <cell r="DF226">
            <v>0</v>
          </cell>
          <cell r="DG226"/>
          <cell r="DH226"/>
          <cell r="DI226">
            <v>750000</v>
          </cell>
          <cell r="DJ226" t="str">
            <v>23 SPAP</v>
          </cell>
          <cell r="DK226"/>
          <cell r="DL226" t="str">
            <v>23 SPAP</v>
          </cell>
          <cell r="DM226" t="str">
            <v>Abram Peterson</v>
          </cell>
          <cell r="DN226" t="str">
            <v>Brooksbank</v>
          </cell>
          <cell r="DO226" t="str">
            <v>Gallentine</v>
          </cell>
          <cell r="DP226">
            <v>10</v>
          </cell>
          <cell r="DQ226">
            <v>7</v>
          </cell>
          <cell r="DR226"/>
        </row>
        <row r="227">
          <cell r="C227">
            <v>129</v>
          </cell>
          <cell r="D227">
            <v>57</v>
          </cell>
          <cell r="E227">
            <v>243</v>
          </cell>
          <cell r="F227">
            <v>41</v>
          </cell>
          <cell r="G227"/>
          <cell r="H227" t="str">
            <v/>
          </cell>
          <cell r="I227" t="str">
            <v/>
          </cell>
          <cell r="J227" t="str">
            <v/>
          </cell>
          <cell r="K227" t="str">
            <v/>
          </cell>
          <cell r="L227">
            <v>0</v>
          </cell>
          <cell r="M227" t="str">
            <v>Brooksbank</v>
          </cell>
          <cell r="N227" t="str">
            <v>Unsewered, potential SSTS</v>
          </cell>
          <cell r="O227">
            <v>280706</v>
          </cell>
          <cell r="P227" t="str">
            <v>280706-PS01</v>
          </cell>
          <cell r="Q227">
            <v>39500</v>
          </cell>
          <cell r="R227"/>
          <cell r="S227"/>
          <cell r="T227">
            <v>45259</v>
          </cell>
          <cell r="U227">
            <v>0</v>
          </cell>
          <cell r="V227">
            <v>0</v>
          </cell>
          <cell r="W227">
            <v>0</v>
          </cell>
          <cell r="X227"/>
          <cell r="Y227"/>
          <cell r="Z227"/>
          <cell r="AA227">
            <v>0</v>
          </cell>
          <cell r="AB227"/>
          <cell r="AC227"/>
          <cell r="AD227"/>
          <cell r="AE227"/>
          <cell r="AF227"/>
          <cell r="AG227">
            <v>0</v>
          </cell>
          <cell r="AH227"/>
          <cell r="AI227"/>
          <cell r="AJ227"/>
          <cell r="AK227"/>
          <cell r="AL227"/>
          <cell r="AM227"/>
          <cell r="AN227"/>
          <cell r="AO227"/>
          <cell r="AP227"/>
          <cell r="AQ227"/>
          <cell r="AR227"/>
          <cell r="AS227">
            <v>0</v>
          </cell>
          <cell r="AT227">
            <v>0</v>
          </cell>
          <cell r="AU227">
            <v>0</v>
          </cell>
          <cell r="AV227">
            <v>0</v>
          </cell>
          <cell r="AW227"/>
          <cell r="AX227"/>
          <cell r="AY227">
            <v>0</v>
          </cell>
          <cell r="AZ227"/>
          <cell r="BA227"/>
          <cell r="BB227"/>
          <cell r="BC227"/>
          <cell r="BD227"/>
          <cell r="BE227"/>
          <cell r="BF227">
            <v>0</v>
          </cell>
          <cell r="BG227">
            <v>0</v>
          </cell>
          <cell r="BH227"/>
          <cell r="BI227">
            <v>0</v>
          </cell>
          <cell r="BJ227"/>
          <cell r="BK227">
            <v>0</v>
          </cell>
          <cell r="BL227"/>
          <cell r="BM227"/>
          <cell r="BN227"/>
          <cell r="BO227"/>
          <cell r="BP227"/>
          <cell r="BQ227"/>
          <cell r="BR227"/>
          <cell r="BS227" t="str">
            <v/>
          </cell>
          <cell r="BT227"/>
          <cell r="BU227">
            <v>0</v>
          </cell>
          <cell r="BV227"/>
          <cell r="BW227">
            <v>0</v>
          </cell>
          <cell r="BX227">
            <v>0</v>
          </cell>
          <cell r="BY227"/>
          <cell r="BZ227"/>
          <cell r="CA227"/>
          <cell r="CB227">
            <v>0</v>
          </cell>
          <cell r="CC227">
            <v>44872</v>
          </cell>
          <cell r="CD227">
            <v>32</v>
          </cell>
          <cell r="CE227">
            <v>74</v>
          </cell>
          <cell r="CF227">
            <v>60000</v>
          </cell>
          <cell r="CG227">
            <v>2023</v>
          </cell>
          <cell r="CH227">
            <v>44951</v>
          </cell>
          <cell r="CI227">
            <v>2023</v>
          </cell>
          <cell r="CJ227"/>
          <cell r="CK227" t="str">
            <v>Potential</v>
          </cell>
          <cell r="CL227"/>
          <cell r="CM227">
            <v>0</v>
          </cell>
          <cell r="CN227"/>
          <cell r="CO227"/>
          <cell r="CP227"/>
          <cell r="CQ227"/>
          <cell r="CR227"/>
          <cell r="CS227"/>
          <cell r="CT227"/>
          <cell r="CU227">
            <v>60000</v>
          </cell>
          <cell r="CV227"/>
          <cell r="CW227"/>
          <cell r="CX227"/>
          <cell r="CY227"/>
          <cell r="CZ227"/>
          <cell r="DA227"/>
          <cell r="DB227"/>
          <cell r="DC227"/>
          <cell r="DD227"/>
          <cell r="DE227"/>
          <cell r="DF227">
            <v>0</v>
          </cell>
          <cell r="DG227"/>
          <cell r="DH227"/>
          <cell r="DI227"/>
          <cell r="DJ227"/>
          <cell r="DK227"/>
          <cell r="DL227"/>
          <cell r="DM227" t="str">
            <v>Qais Banihani</v>
          </cell>
          <cell r="DN227" t="str">
            <v>Brooksbank</v>
          </cell>
          <cell r="DO227" t="str">
            <v>Lafontaine</v>
          </cell>
          <cell r="DP227">
            <v>10</v>
          </cell>
          <cell r="DQ227">
            <v>7</v>
          </cell>
          <cell r="DR227"/>
        </row>
        <row r="228">
          <cell r="C228">
            <v>227</v>
          </cell>
          <cell r="D228">
            <v>46</v>
          </cell>
          <cell r="E228">
            <v>217</v>
          </cell>
          <cell r="F228">
            <v>46</v>
          </cell>
          <cell r="G228" t="str">
            <v/>
          </cell>
          <cell r="H228" t="str">
            <v/>
          </cell>
          <cell r="I228" t="str">
            <v/>
          </cell>
          <cell r="J228" t="str">
            <v/>
          </cell>
          <cell r="K228" t="str">
            <v/>
          </cell>
          <cell r="L228">
            <v>0</v>
          </cell>
          <cell r="M228" t="str">
            <v>Berrens</v>
          </cell>
          <cell r="N228" t="str">
            <v>Expand treatment, add pond</v>
          </cell>
          <cell r="O228">
            <v>279679</v>
          </cell>
          <cell r="P228" t="str">
            <v>279679-PS01</v>
          </cell>
          <cell r="Q228">
            <v>278</v>
          </cell>
          <cell r="R228">
            <v>0</v>
          </cell>
          <cell r="S228"/>
          <cell r="T228">
            <v>0</v>
          </cell>
          <cell r="U228">
            <v>0</v>
          </cell>
          <cell r="V228">
            <v>0</v>
          </cell>
          <cell r="W228">
            <v>0</v>
          </cell>
          <cell r="X228"/>
          <cell r="Y228"/>
          <cell r="Z228"/>
          <cell r="AA228">
            <v>0</v>
          </cell>
          <cell r="AB228"/>
          <cell r="AC228"/>
          <cell r="AD228"/>
          <cell r="AE228"/>
          <cell r="AF228"/>
          <cell r="AG228">
            <v>0</v>
          </cell>
          <cell r="AH228"/>
          <cell r="AI228"/>
          <cell r="AJ228"/>
          <cell r="AK228"/>
          <cell r="AL228">
            <v>400000</v>
          </cell>
          <cell r="AM228"/>
          <cell r="AN228"/>
          <cell r="AO228"/>
          <cell r="AP228"/>
          <cell r="AQ228"/>
          <cell r="AR228"/>
          <cell r="AS228">
            <v>0</v>
          </cell>
          <cell r="AT228">
            <v>0</v>
          </cell>
          <cell r="AU228">
            <v>400000</v>
          </cell>
          <cell r="AV228">
            <v>0</v>
          </cell>
          <cell r="AW228"/>
          <cell r="AX228"/>
          <cell r="AY228">
            <v>0</v>
          </cell>
          <cell r="AZ228"/>
          <cell r="BA228"/>
          <cell r="BB228"/>
          <cell r="BC228"/>
          <cell r="BD228"/>
          <cell r="BE228"/>
          <cell r="BF228" t="str">
            <v>2011 survey</v>
          </cell>
          <cell r="BG228">
            <v>0</v>
          </cell>
          <cell r="BH228"/>
          <cell r="BI228">
            <v>0</v>
          </cell>
          <cell r="BJ228"/>
          <cell r="BK228">
            <v>0</v>
          </cell>
          <cell r="BL228"/>
          <cell r="BM228"/>
          <cell r="BN228"/>
          <cell r="BO228"/>
          <cell r="BP228"/>
          <cell r="BQ228"/>
          <cell r="BR228"/>
          <cell r="BS228" t="str">
            <v/>
          </cell>
          <cell r="BT228"/>
          <cell r="BU228">
            <v>0</v>
          </cell>
          <cell r="BV228"/>
          <cell r="BW228">
            <v>0</v>
          </cell>
          <cell r="BX228">
            <v>0</v>
          </cell>
          <cell r="BY228"/>
          <cell r="BZ228"/>
          <cell r="CA228"/>
          <cell r="CB228">
            <v>0</v>
          </cell>
          <cell r="CC228"/>
          <cell r="CD228"/>
          <cell r="CE228"/>
          <cell r="CF228"/>
          <cell r="CG228"/>
          <cell r="CH228"/>
          <cell r="CI228"/>
          <cell r="CJ228"/>
          <cell r="CK228"/>
          <cell r="CL228"/>
          <cell r="CM228">
            <v>0</v>
          </cell>
          <cell r="CN228"/>
          <cell r="CO228"/>
          <cell r="CP228"/>
          <cell r="CQ228"/>
          <cell r="CR228"/>
          <cell r="CS228"/>
          <cell r="CT228"/>
          <cell r="CU228">
            <v>0</v>
          </cell>
          <cell r="CV228"/>
          <cell r="CW228"/>
          <cell r="CX228"/>
          <cell r="CY228"/>
          <cell r="CZ228"/>
          <cell r="DA228">
            <v>130</v>
          </cell>
          <cell r="DB228">
            <v>7</v>
          </cell>
          <cell r="DC228"/>
          <cell r="DD228"/>
          <cell r="DE228"/>
          <cell r="DF228">
            <v>0</v>
          </cell>
          <cell r="DG228"/>
          <cell r="DH228"/>
          <cell r="DI228"/>
          <cell r="DJ228"/>
          <cell r="DK228"/>
          <cell r="DL228"/>
          <cell r="DM228" t="str">
            <v>Abram Peterson</v>
          </cell>
          <cell r="DN228" t="str">
            <v>Berrens</v>
          </cell>
          <cell r="DO228" t="str">
            <v>Lafontaine</v>
          </cell>
          <cell r="DP228" t="str">
            <v>6W</v>
          </cell>
          <cell r="DQ228">
            <v>2</v>
          </cell>
          <cell r="DR228"/>
        </row>
        <row r="229">
          <cell r="C229">
            <v>201</v>
          </cell>
          <cell r="D229">
            <v>48</v>
          </cell>
          <cell r="E229"/>
          <cell r="F229"/>
          <cell r="G229"/>
          <cell r="H229" t="str">
            <v/>
          </cell>
          <cell r="I229" t="str">
            <v/>
          </cell>
          <cell r="J229"/>
          <cell r="K229"/>
          <cell r="L229">
            <v>0</v>
          </cell>
          <cell r="M229" t="str">
            <v>Perez</v>
          </cell>
          <cell r="N229" t="str">
            <v>Rehab collection, 3rd street</v>
          </cell>
          <cell r="O229">
            <v>280962</v>
          </cell>
          <cell r="P229" t="str">
            <v>280962-PS01</v>
          </cell>
          <cell r="Q229">
            <v>900</v>
          </cell>
          <cell r="R229"/>
          <cell r="S229"/>
          <cell r="T229"/>
          <cell r="U229"/>
          <cell r="V229"/>
          <cell r="W229"/>
          <cell r="X229">
            <v>45449</v>
          </cell>
          <cell r="Y229">
            <v>2261000</v>
          </cell>
          <cell r="Z229"/>
          <cell r="AA229">
            <v>2261000</v>
          </cell>
          <cell r="AB229" t="str">
            <v>FP not approved</v>
          </cell>
          <cell r="AC229"/>
          <cell r="AD229"/>
          <cell r="AE229"/>
          <cell r="AF229"/>
          <cell r="AG229"/>
          <cell r="AH229"/>
          <cell r="AI229">
            <v>45778</v>
          </cell>
          <cell r="AJ229">
            <v>45962</v>
          </cell>
          <cell r="AK229"/>
          <cell r="AL229">
            <v>2261000</v>
          </cell>
          <cell r="AM229"/>
          <cell r="AN229"/>
          <cell r="AO229"/>
          <cell r="AP229"/>
          <cell r="AQ229"/>
          <cell r="AR229"/>
          <cell r="AS229">
            <v>0</v>
          </cell>
          <cell r="AT229">
            <v>0</v>
          </cell>
          <cell r="AU229">
            <v>2261000</v>
          </cell>
          <cell r="AV229">
            <v>0</v>
          </cell>
          <cell r="AW229"/>
          <cell r="AX229"/>
          <cell r="AY229">
            <v>0</v>
          </cell>
          <cell r="AZ229"/>
          <cell r="BA229"/>
          <cell r="BB229"/>
          <cell r="BC229"/>
          <cell r="BD229"/>
          <cell r="BE229"/>
          <cell r="BF229">
            <v>0</v>
          </cell>
          <cell r="BG229">
            <v>0</v>
          </cell>
          <cell r="BH229"/>
          <cell r="BI229">
            <v>0</v>
          </cell>
          <cell r="BJ229"/>
          <cell r="BK229">
            <v>0</v>
          </cell>
          <cell r="BL229"/>
          <cell r="BM229"/>
          <cell r="BN229"/>
          <cell r="BO229"/>
          <cell r="BP229"/>
          <cell r="BQ229"/>
          <cell r="BR229"/>
          <cell r="BS229"/>
          <cell r="BT229"/>
          <cell r="BU229">
            <v>0</v>
          </cell>
          <cell r="BV229"/>
          <cell r="BW229">
            <v>0</v>
          </cell>
          <cell r="BX229">
            <v>0</v>
          </cell>
          <cell r="BY229"/>
          <cell r="BZ229"/>
          <cell r="CA229"/>
          <cell r="CB229">
            <v>0</v>
          </cell>
          <cell r="CC229"/>
          <cell r="CD229"/>
          <cell r="CE229"/>
          <cell r="CF229"/>
          <cell r="CG229"/>
          <cell r="CH229"/>
          <cell r="CI229"/>
          <cell r="CJ229"/>
          <cell r="CK229"/>
          <cell r="CL229"/>
          <cell r="CM229">
            <v>0</v>
          </cell>
          <cell r="CN229"/>
          <cell r="CO229"/>
          <cell r="CP229"/>
          <cell r="CQ229"/>
          <cell r="CR229"/>
          <cell r="CS229"/>
          <cell r="CT229"/>
          <cell r="CU229">
            <v>0</v>
          </cell>
          <cell r="CV229"/>
          <cell r="CW229"/>
          <cell r="CX229"/>
          <cell r="CY229"/>
          <cell r="CZ229"/>
          <cell r="DA229"/>
          <cell r="DB229"/>
          <cell r="DC229"/>
          <cell r="DD229"/>
          <cell r="DE229"/>
          <cell r="DF229"/>
          <cell r="DG229"/>
          <cell r="DH229"/>
          <cell r="DI229"/>
          <cell r="DJ229"/>
          <cell r="DK229"/>
          <cell r="DL229"/>
          <cell r="DM229"/>
          <cell r="DN229" t="str">
            <v>Perez</v>
          </cell>
          <cell r="DO229"/>
          <cell r="DP229" t="str">
            <v>3a</v>
          </cell>
          <cell r="DQ229"/>
          <cell r="DR229"/>
        </row>
        <row r="230">
          <cell r="C230">
            <v>105</v>
          </cell>
          <cell r="D230">
            <v>60</v>
          </cell>
          <cell r="E230">
            <v>103</v>
          </cell>
          <cell r="F230">
            <v>60</v>
          </cell>
          <cell r="G230"/>
          <cell r="H230" t="str">
            <v/>
          </cell>
          <cell r="I230" t="str">
            <v/>
          </cell>
          <cell r="J230" t="str">
            <v/>
          </cell>
          <cell r="K230" t="str">
            <v/>
          </cell>
          <cell r="L230" t="str">
            <v>PER submitted</v>
          </cell>
          <cell r="M230" t="str">
            <v>Brooksbank</v>
          </cell>
          <cell r="N230" t="str">
            <v>Rehab collection and treatment</v>
          </cell>
          <cell r="O230">
            <v>280843</v>
          </cell>
          <cell r="P230" t="str">
            <v>280843-PS01</v>
          </cell>
          <cell r="Q230">
            <v>411</v>
          </cell>
          <cell r="R230"/>
          <cell r="S230"/>
          <cell r="T230">
            <v>45118</v>
          </cell>
          <cell r="U230">
            <v>0</v>
          </cell>
          <cell r="V230">
            <v>0</v>
          </cell>
          <cell r="W230">
            <v>0</v>
          </cell>
          <cell r="X230"/>
          <cell r="Y230"/>
          <cell r="Z230"/>
          <cell r="AA230">
            <v>0</v>
          </cell>
          <cell r="AB230"/>
          <cell r="AC230"/>
          <cell r="AD230">
            <v>45076</v>
          </cell>
          <cell r="AE230">
            <v>11883665</v>
          </cell>
          <cell r="AF230"/>
          <cell r="AG230">
            <v>11883665</v>
          </cell>
          <cell r="AH230" t="str">
            <v>Refer to RD</v>
          </cell>
          <cell r="AI230">
            <v>45413</v>
          </cell>
          <cell r="AJ230">
            <v>45839</v>
          </cell>
          <cell r="AK230"/>
          <cell r="AL230">
            <v>11883665</v>
          </cell>
          <cell r="AM230"/>
          <cell r="AN230"/>
          <cell r="AO230"/>
          <cell r="AP230"/>
          <cell r="AQ230"/>
          <cell r="AR230"/>
          <cell r="AS230">
            <v>0</v>
          </cell>
          <cell r="AT230">
            <v>0</v>
          </cell>
          <cell r="AU230">
            <v>11883665</v>
          </cell>
          <cell r="AV230">
            <v>0</v>
          </cell>
          <cell r="AW230"/>
          <cell r="AX230"/>
          <cell r="AY230">
            <v>0</v>
          </cell>
          <cell r="AZ230"/>
          <cell r="BA230"/>
          <cell r="BB230"/>
          <cell r="BC230"/>
          <cell r="BD230"/>
          <cell r="BE230"/>
          <cell r="BF230">
            <v>0</v>
          </cell>
          <cell r="BG230">
            <v>0</v>
          </cell>
          <cell r="BH230"/>
          <cell r="BI230">
            <v>0</v>
          </cell>
          <cell r="BJ230"/>
          <cell r="BK230">
            <v>0</v>
          </cell>
          <cell r="BL230"/>
          <cell r="BM230"/>
          <cell r="BN230"/>
          <cell r="BO230"/>
          <cell r="BP230"/>
          <cell r="BQ230"/>
          <cell r="BR230"/>
          <cell r="BS230" t="str">
            <v/>
          </cell>
          <cell r="BT230"/>
          <cell r="BU230">
            <v>0</v>
          </cell>
          <cell r="BV230"/>
          <cell r="BW230">
            <v>0</v>
          </cell>
          <cell r="BX230">
            <v>0</v>
          </cell>
          <cell r="BY230"/>
          <cell r="BZ230"/>
          <cell r="CA230"/>
          <cell r="CB230">
            <v>0</v>
          </cell>
          <cell r="CC230"/>
          <cell r="CD230"/>
          <cell r="CE230"/>
          <cell r="CF230"/>
          <cell r="CG230"/>
          <cell r="CH230"/>
          <cell r="CI230"/>
          <cell r="CJ230"/>
          <cell r="CK230"/>
          <cell r="CL230"/>
          <cell r="CM230">
            <v>0</v>
          </cell>
          <cell r="CN230"/>
          <cell r="CO230"/>
          <cell r="CP230"/>
          <cell r="CQ230"/>
          <cell r="CR230"/>
          <cell r="CS230"/>
          <cell r="CT230"/>
          <cell r="CU230">
            <v>0</v>
          </cell>
          <cell r="CV230" t="str">
            <v>PER submitted</v>
          </cell>
          <cell r="CW230"/>
          <cell r="CX230"/>
          <cell r="CY230"/>
          <cell r="CZ230"/>
          <cell r="DA230"/>
          <cell r="DB230"/>
          <cell r="DC230"/>
          <cell r="DD230"/>
          <cell r="DE230"/>
          <cell r="DF230">
            <v>0</v>
          </cell>
          <cell r="DG230"/>
          <cell r="DH230"/>
          <cell r="DI230"/>
          <cell r="DJ230"/>
          <cell r="DK230"/>
          <cell r="DL230"/>
          <cell r="DM230" t="str">
            <v>Abram Peterson</v>
          </cell>
          <cell r="DN230" t="str">
            <v>Brooksbank</v>
          </cell>
          <cell r="DO230" t="str">
            <v>Lafontaine</v>
          </cell>
          <cell r="DP230">
            <v>9</v>
          </cell>
          <cell r="DQ230">
            <v>6</v>
          </cell>
          <cell r="DR230"/>
        </row>
        <row r="231">
          <cell r="C231">
            <v>76</v>
          </cell>
          <cell r="D231">
            <v>63</v>
          </cell>
          <cell r="E231">
            <v>75</v>
          </cell>
          <cell r="F231">
            <v>63</v>
          </cell>
          <cell r="G231"/>
          <cell r="H231" t="str">
            <v/>
          </cell>
          <cell r="I231" t="str">
            <v>Yes</v>
          </cell>
          <cell r="J231"/>
          <cell r="K231"/>
          <cell r="L231">
            <v>0</v>
          </cell>
          <cell r="M231" t="str">
            <v>Montoya</v>
          </cell>
          <cell r="N231" t="str">
            <v>Adv trmt - phos, add pond</v>
          </cell>
          <cell r="O231">
            <v>280686</v>
          </cell>
          <cell r="P231" t="str">
            <v>280686-PS01</v>
          </cell>
          <cell r="Q231">
            <v>408</v>
          </cell>
          <cell r="R231"/>
          <cell r="S231" t="str">
            <v>Exempt</v>
          </cell>
          <cell r="T231">
            <v>44623</v>
          </cell>
          <cell r="U231">
            <v>44861</v>
          </cell>
          <cell r="V231">
            <v>0</v>
          </cell>
          <cell r="W231">
            <v>0</v>
          </cell>
          <cell r="X231">
            <v>45448</v>
          </cell>
          <cell r="Y231">
            <v>10695650</v>
          </cell>
          <cell r="Z231"/>
          <cell r="AA231">
            <v>6383599.2039999999</v>
          </cell>
          <cell r="AB231" t="str">
            <v>Part B</v>
          </cell>
          <cell r="AC231" t="str">
            <v>7/18/24 updated psig &amp; cw loan costs</v>
          </cell>
          <cell r="AD231">
            <v>45079</v>
          </cell>
          <cell r="AE231">
            <v>8900000</v>
          </cell>
          <cell r="AF231"/>
          <cell r="AG231">
            <v>4587949.2039999999</v>
          </cell>
          <cell r="AH231" t="str">
            <v>Part B</v>
          </cell>
          <cell r="AI231">
            <v>45931</v>
          </cell>
          <cell r="AJ231">
            <v>46266</v>
          </cell>
          <cell r="AK231"/>
          <cell r="AL231">
            <v>10695650</v>
          </cell>
          <cell r="AM231"/>
          <cell r="AN231"/>
          <cell r="AO231"/>
          <cell r="AP231"/>
          <cell r="AQ231"/>
          <cell r="AR231"/>
          <cell r="AS231">
            <v>0</v>
          </cell>
          <cell r="AT231">
            <v>0</v>
          </cell>
          <cell r="AU231">
            <v>10695650</v>
          </cell>
          <cell r="AV231">
            <v>8456844</v>
          </cell>
          <cell r="AW231"/>
          <cell r="AX231"/>
          <cell r="AY231">
            <v>8456844</v>
          </cell>
          <cell r="AZ231"/>
          <cell r="BA231"/>
          <cell r="BB231"/>
          <cell r="BC231"/>
          <cell r="BD231"/>
          <cell r="BE231"/>
          <cell r="BF231" t="str">
            <v>2024 WIF survery</v>
          </cell>
          <cell r="BG231">
            <v>0</v>
          </cell>
          <cell r="BH231"/>
          <cell r="BI231">
            <v>3660000</v>
          </cell>
          <cell r="BJ231"/>
          <cell r="BK231">
            <v>0</v>
          </cell>
          <cell r="BL231">
            <v>45491</v>
          </cell>
          <cell r="BM231">
            <v>8315450</v>
          </cell>
          <cell r="BN231">
            <v>0.24229999999999999</v>
          </cell>
          <cell r="BO231" t="str">
            <v>FY25 new</v>
          </cell>
          <cell r="BP231"/>
          <cell r="BQ231"/>
          <cell r="BR231"/>
          <cell r="BS231" t="str">
            <v/>
          </cell>
          <cell r="BT231"/>
          <cell r="BU231">
            <v>10695650</v>
          </cell>
          <cell r="BV231"/>
          <cell r="BW231">
            <v>2591555.9949999996</v>
          </cell>
          <cell r="BX231">
            <v>2073244.7959999999</v>
          </cell>
          <cell r="BY231"/>
          <cell r="BZ231"/>
          <cell r="CA231"/>
          <cell r="CB231">
            <v>0</v>
          </cell>
          <cell r="CC231"/>
          <cell r="CD231"/>
          <cell r="CE231"/>
          <cell r="CF231"/>
          <cell r="CG231"/>
          <cell r="CH231"/>
          <cell r="CI231"/>
          <cell r="CJ231"/>
          <cell r="CK231"/>
          <cell r="CL231"/>
          <cell r="CM231">
            <v>0</v>
          </cell>
          <cell r="CN231"/>
          <cell r="CO231"/>
          <cell r="CP231"/>
          <cell r="CQ231"/>
          <cell r="CR231"/>
          <cell r="CS231"/>
          <cell r="CT231"/>
          <cell r="CU231">
            <v>0</v>
          </cell>
          <cell r="CV231"/>
          <cell r="CW231"/>
          <cell r="CX231"/>
          <cell r="CY231"/>
          <cell r="CZ231"/>
          <cell r="DA231"/>
          <cell r="DB231"/>
          <cell r="DC231"/>
          <cell r="DD231"/>
          <cell r="DE231"/>
          <cell r="DF231">
            <v>0</v>
          </cell>
          <cell r="DG231"/>
          <cell r="DH231"/>
          <cell r="DI231">
            <v>2238806</v>
          </cell>
          <cell r="DJ231" t="str">
            <v>24 fed earmark</v>
          </cell>
          <cell r="DK231"/>
          <cell r="DL231" t="str">
            <v>24 fed earmark</v>
          </cell>
          <cell r="DM231" t="str">
            <v>Benjamin Carlson</v>
          </cell>
          <cell r="DN231" t="str">
            <v>Montoya</v>
          </cell>
          <cell r="DO231" t="str">
            <v>Sabie</v>
          </cell>
          <cell r="DP231">
            <v>11</v>
          </cell>
          <cell r="DQ231">
            <v>4</v>
          </cell>
          <cell r="DR231"/>
        </row>
        <row r="232">
          <cell r="C232">
            <v>261</v>
          </cell>
          <cell r="D232">
            <v>40</v>
          </cell>
          <cell r="E232"/>
          <cell r="F232"/>
          <cell r="G232"/>
          <cell r="H232" t="str">
            <v/>
          </cell>
          <cell r="I232" t="str">
            <v/>
          </cell>
          <cell r="J232"/>
          <cell r="K232"/>
          <cell r="L232">
            <v>0</v>
          </cell>
          <cell r="M232" t="str">
            <v>Montoya</v>
          </cell>
          <cell r="N232" t="str">
            <v>City Center Commons</v>
          </cell>
          <cell r="O232">
            <v>280965</v>
          </cell>
          <cell r="P232" t="str">
            <v>280965-PS01</v>
          </cell>
          <cell r="Q232">
            <v>8340</v>
          </cell>
          <cell r="R232"/>
          <cell r="S232"/>
          <cell r="T232"/>
          <cell r="U232"/>
          <cell r="V232"/>
          <cell r="W232"/>
          <cell r="X232"/>
          <cell r="Y232"/>
          <cell r="Z232"/>
          <cell r="AA232">
            <v>0</v>
          </cell>
          <cell r="AB232"/>
          <cell r="AC232"/>
          <cell r="AD232"/>
          <cell r="AE232"/>
          <cell r="AF232"/>
          <cell r="AG232"/>
          <cell r="AH232"/>
          <cell r="AI232"/>
          <cell r="AJ232"/>
          <cell r="AK232"/>
          <cell r="AL232">
            <v>580000</v>
          </cell>
          <cell r="AM232"/>
          <cell r="AN232"/>
          <cell r="AO232"/>
          <cell r="AP232"/>
          <cell r="AQ232"/>
          <cell r="AR232"/>
          <cell r="AS232">
            <v>0</v>
          </cell>
          <cell r="AT232">
            <v>0</v>
          </cell>
          <cell r="AU232">
            <v>580000</v>
          </cell>
          <cell r="AV232">
            <v>0</v>
          </cell>
          <cell r="AW232"/>
          <cell r="AX232"/>
          <cell r="AY232">
            <v>0</v>
          </cell>
          <cell r="AZ232"/>
          <cell r="BA232"/>
          <cell r="BB232"/>
          <cell r="BC232"/>
          <cell r="BD232"/>
          <cell r="BE232"/>
          <cell r="BF232">
            <v>0</v>
          </cell>
          <cell r="BG232">
            <v>0</v>
          </cell>
          <cell r="BH232"/>
          <cell r="BI232">
            <v>0</v>
          </cell>
          <cell r="BJ232"/>
          <cell r="BK232">
            <v>0</v>
          </cell>
          <cell r="BL232"/>
          <cell r="BM232"/>
          <cell r="BN232"/>
          <cell r="BO232"/>
          <cell r="BP232"/>
          <cell r="BQ232"/>
          <cell r="BR232"/>
          <cell r="BS232"/>
          <cell r="BT232"/>
          <cell r="BU232">
            <v>0</v>
          </cell>
          <cell r="BV232"/>
          <cell r="BW232">
            <v>0</v>
          </cell>
          <cell r="BX232">
            <v>0</v>
          </cell>
          <cell r="BY232"/>
          <cell r="BZ232"/>
          <cell r="CA232"/>
          <cell r="CB232">
            <v>0</v>
          </cell>
          <cell r="CC232"/>
          <cell r="CD232"/>
          <cell r="CE232"/>
          <cell r="CF232"/>
          <cell r="CG232"/>
          <cell r="CH232"/>
          <cell r="CI232"/>
          <cell r="CJ232"/>
          <cell r="CK232"/>
          <cell r="CL232"/>
          <cell r="CM232">
            <v>0</v>
          </cell>
          <cell r="CN232"/>
          <cell r="CO232"/>
          <cell r="CP232"/>
          <cell r="CQ232"/>
          <cell r="CR232"/>
          <cell r="CS232"/>
          <cell r="CT232"/>
          <cell r="CU232">
            <v>0</v>
          </cell>
          <cell r="CV232"/>
          <cell r="CW232"/>
          <cell r="CX232"/>
          <cell r="CY232"/>
          <cell r="CZ232"/>
          <cell r="DA232"/>
          <cell r="DB232"/>
          <cell r="DC232"/>
          <cell r="DD232"/>
          <cell r="DE232"/>
          <cell r="DF232"/>
          <cell r="DG232"/>
          <cell r="DH232"/>
          <cell r="DI232"/>
          <cell r="DJ232"/>
          <cell r="DK232"/>
          <cell r="DL232"/>
          <cell r="DM232"/>
          <cell r="DN232" t="str">
            <v>Montoya</v>
          </cell>
          <cell r="DO232"/>
          <cell r="DP232">
            <v>11</v>
          </cell>
          <cell r="DQ232"/>
          <cell r="DR232"/>
        </row>
        <row r="233">
          <cell r="C233">
            <v>106</v>
          </cell>
          <cell r="D233">
            <v>59</v>
          </cell>
          <cell r="E233">
            <v>104</v>
          </cell>
          <cell r="F233">
            <v>59</v>
          </cell>
          <cell r="G233"/>
          <cell r="H233" t="str">
            <v/>
          </cell>
          <cell r="I233" t="str">
            <v/>
          </cell>
          <cell r="J233" t="str">
            <v/>
          </cell>
          <cell r="K233" t="str">
            <v/>
          </cell>
          <cell r="L233">
            <v>0</v>
          </cell>
          <cell r="M233" t="str">
            <v>Brooksbank</v>
          </cell>
          <cell r="N233" t="str">
            <v>Rehab collection</v>
          </cell>
          <cell r="O233">
            <v>280905</v>
          </cell>
          <cell r="P233" t="str">
            <v>280905-PS01</v>
          </cell>
          <cell r="Q233">
            <v>14096</v>
          </cell>
          <cell r="R233"/>
          <cell r="S233"/>
          <cell r="T233">
            <v>0</v>
          </cell>
          <cell r="U233">
            <v>0</v>
          </cell>
          <cell r="V233">
            <v>0</v>
          </cell>
          <cell r="W233">
            <v>0</v>
          </cell>
          <cell r="X233"/>
          <cell r="Y233"/>
          <cell r="Z233"/>
          <cell r="AA233">
            <v>0</v>
          </cell>
          <cell r="AB233"/>
          <cell r="AC233"/>
          <cell r="AD233"/>
          <cell r="AE233"/>
          <cell r="AF233"/>
          <cell r="AG233">
            <v>0</v>
          </cell>
          <cell r="AH233"/>
          <cell r="AI233"/>
          <cell r="AJ233"/>
          <cell r="AK233"/>
          <cell r="AL233">
            <v>3311000</v>
          </cell>
          <cell r="AM233"/>
          <cell r="AN233"/>
          <cell r="AO233"/>
          <cell r="AP233"/>
          <cell r="AQ233"/>
          <cell r="AR233"/>
          <cell r="AS233">
            <v>0</v>
          </cell>
          <cell r="AT233">
            <v>0</v>
          </cell>
          <cell r="AU233">
            <v>3311000</v>
          </cell>
          <cell r="AV233">
            <v>0</v>
          </cell>
          <cell r="AW233"/>
          <cell r="AX233"/>
          <cell r="AY233">
            <v>0</v>
          </cell>
          <cell r="AZ233"/>
          <cell r="BA233"/>
          <cell r="BB233"/>
          <cell r="BC233"/>
          <cell r="BD233"/>
          <cell r="BE233"/>
          <cell r="BF233">
            <v>0</v>
          </cell>
          <cell r="BG233">
            <v>0</v>
          </cell>
          <cell r="BH233"/>
          <cell r="BI233">
            <v>0</v>
          </cell>
          <cell r="BJ233"/>
          <cell r="BK233">
            <v>0</v>
          </cell>
          <cell r="BL233"/>
          <cell r="BM233"/>
          <cell r="BN233"/>
          <cell r="BO233"/>
          <cell r="BP233"/>
          <cell r="BQ233"/>
          <cell r="BR233"/>
          <cell r="BS233"/>
          <cell r="BT233"/>
          <cell r="BU233">
            <v>0</v>
          </cell>
          <cell r="BV233"/>
          <cell r="BW233">
            <v>0</v>
          </cell>
          <cell r="BX233">
            <v>0</v>
          </cell>
          <cell r="BY233"/>
          <cell r="BZ233"/>
          <cell r="CA233"/>
          <cell r="CB233">
            <v>0</v>
          </cell>
          <cell r="CC233"/>
          <cell r="CD233"/>
          <cell r="CE233"/>
          <cell r="CF233"/>
          <cell r="CG233"/>
          <cell r="CH233"/>
          <cell r="CI233"/>
          <cell r="CJ233"/>
          <cell r="CK233"/>
          <cell r="CL233"/>
          <cell r="CM233">
            <v>0</v>
          </cell>
          <cell r="CN233"/>
          <cell r="CO233"/>
          <cell r="CP233"/>
          <cell r="CQ233"/>
          <cell r="CR233"/>
          <cell r="CS233"/>
          <cell r="CT233"/>
          <cell r="CU233">
            <v>0</v>
          </cell>
          <cell r="CV233"/>
          <cell r="CW233"/>
          <cell r="CX233"/>
          <cell r="CY233"/>
          <cell r="CZ233"/>
          <cell r="DA233"/>
          <cell r="DB233"/>
          <cell r="DC233"/>
          <cell r="DD233"/>
          <cell r="DE233"/>
          <cell r="DF233"/>
          <cell r="DG233"/>
          <cell r="DH233"/>
          <cell r="DI233"/>
          <cell r="DJ233"/>
          <cell r="DK233"/>
          <cell r="DL233"/>
          <cell r="DM233" t="str">
            <v>Qais Banihani</v>
          </cell>
          <cell r="DN233" t="str">
            <v>Brooksbank</v>
          </cell>
          <cell r="DO233"/>
          <cell r="DP233">
            <v>9</v>
          </cell>
          <cell r="DQ233">
            <v>6</v>
          </cell>
          <cell r="DR233"/>
        </row>
        <row r="234">
          <cell r="C234">
            <v>149</v>
          </cell>
          <cell r="D234">
            <v>55</v>
          </cell>
          <cell r="E234">
            <v>142</v>
          </cell>
          <cell r="F234">
            <v>55</v>
          </cell>
          <cell r="G234"/>
          <cell r="H234" t="str">
            <v/>
          </cell>
          <cell r="I234" t="str">
            <v/>
          </cell>
          <cell r="J234" t="str">
            <v/>
          </cell>
          <cell r="K234" t="str">
            <v/>
          </cell>
          <cell r="L234">
            <v>0</v>
          </cell>
          <cell r="M234" t="str">
            <v>Bradshaw</v>
          </cell>
          <cell r="N234" t="str">
            <v>Rehab collection, CSAH 84</v>
          </cell>
          <cell r="O234">
            <v>280778</v>
          </cell>
          <cell r="P234" t="str">
            <v>280778-PS01</v>
          </cell>
          <cell r="Q234">
            <v>1224</v>
          </cell>
          <cell r="R234"/>
          <cell r="S234"/>
          <cell r="T234">
            <v>0</v>
          </cell>
          <cell r="U234">
            <v>0</v>
          </cell>
          <cell r="V234">
            <v>0</v>
          </cell>
          <cell r="W234">
            <v>0</v>
          </cell>
          <cell r="X234"/>
          <cell r="Y234"/>
          <cell r="Z234"/>
          <cell r="AA234">
            <v>0</v>
          </cell>
          <cell r="AB234"/>
          <cell r="AC234"/>
          <cell r="AD234"/>
          <cell r="AE234"/>
          <cell r="AF234"/>
          <cell r="AG234">
            <v>0</v>
          </cell>
          <cell r="AH234"/>
          <cell r="AI234"/>
          <cell r="AJ234"/>
          <cell r="AK234"/>
          <cell r="AL234">
            <v>645000</v>
          </cell>
          <cell r="AM234"/>
          <cell r="AN234"/>
          <cell r="AO234"/>
          <cell r="AP234"/>
          <cell r="AQ234"/>
          <cell r="AR234"/>
          <cell r="AS234">
            <v>0</v>
          </cell>
          <cell r="AT234">
            <v>0</v>
          </cell>
          <cell r="AU234">
            <v>645000</v>
          </cell>
          <cell r="AV234">
            <v>0</v>
          </cell>
          <cell r="AW234"/>
          <cell r="AX234"/>
          <cell r="AY234">
            <v>0</v>
          </cell>
          <cell r="AZ234"/>
          <cell r="BA234"/>
          <cell r="BB234"/>
          <cell r="BC234"/>
          <cell r="BD234"/>
          <cell r="BE234"/>
          <cell r="BF234">
            <v>0</v>
          </cell>
          <cell r="BG234">
            <v>0</v>
          </cell>
          <cell r="BH234"/>
          <cell r="BI234">
            <v>0</v>
          </cell>
          <cell r="BJ234"/>
          <cell r="BK234">
            <v>0</v>
          </cell>
          <cell r="BL234"/>
          <cell r="BM234"/>
          <cell r="BN234"/>
          <cell r="BO234"/>
          <cell r="BP234"/>
          <cell r="BQ234"/>
          <cell r="BR234"/>
          <cell r="BS234"/>
          <cell r="BT234"/>
          <cell r="BU234">
            <v>0</v>
          </cell>
          <cell r="BV234"/>
          <cell r="BW234">
            <v>0</v>
          </cell>
          <cell r="BX234">
            <v>0</v>
          </cell>
          <cell r="BY234"/>
          <cell r="BZ234"/>
          <cell r="CA234"/>
          <cell r="CB234">
            <v>0</v>
          </cell>
          <cell r="CC234"/>
          <cell r="CD234"/>
          <cell r="CE234"/>
          <cell r="CF234"/>
          <cell r="CG234"/>
          <cell r="CH234"/>
          <cell r="CI234"/>
          <cell r="CJ234"/>
          <cell r="CK234"/>
          <cell r="CL234"/>
          <cell r="CM234">
            <v>0</v>
          </cell>
          <cell r="CN234"/>
          <cell r="CO234"/>
          <cell r="CP234"/>
          <cell r="CQ234"/>
          <cell r="CR234"/>
          <cell r="CS234"/>
          <cell r="CT234"/>
          <cell r="CU234">
            <v>0</v>
          </cell>
          <cell r="CV234"/>
          <cell r="CW234"/>
          <cell r="CX234"/>
          <cell r="CY234"/>
          <cell r="CZ234"/>
          <cell r="DA234"/>
          <cell r="DB234"/>
          <cell r="DC234"/>
          <cell r="DD234"/>
          <cell r="DE234"/>
          <cell r="DF234">
            <v>0</v>
          </cell>
          <cell r="DG234"/>
          <cell r="DH234"/>
          <cell r="DI234"/>
          <cell r="DJ234"/>
          <cell r="DK234"/>
          <cell r="DL234"/>
          <cell r="DM234" t="str">
            <v>Vinod Sathyaseelan</v>
          </cell>
          <cell r="DN234" t="str">
            <v>Bradshaw</v>
          </cell>
          <cell r="DO234"/>
          <cell r="DP234">
            <v>4</v>
          </cell>
          <cell r="DQ234">
            <v>1</v>
          </cell>
          <cell r="DR234"/>
        </row>
        <row r="235">
          <cell r="C235">
            <v>153</v>
          </cell>
          <cell r="D235">
            <v>55</v>
          </cell>
          <cell r="E235">
            <v>140</v>
          </cell>
          <cell r="F235">
            <v>55</v>
          </cell>
          <cell r="G235"/>
          <cell r="H235" t="str">
            <v/>
          </cell>
          <cell r="I235" t="str">
            <v/>
          </cell>
          <cell r="J235" t="str">
            <v/>
          </cell>
          <cell r="K235" t="str">
            <v/>
          </cell>
          <cell r="L235">
            <v>0</v>
          </cell>
          <cell r="M235" t="str">
            <v>Bradshaw</v>
          </cell>
          <cell r="N235" t="str">
            <v>Rehab collection, E. Nowell St.</v>
          </cell>
          <cell r="O235">
            <v>280776</v>
          </cell>
          <cell r="P235" t="str">
            <v>280776-PS01</v>
          </cell>
          <cell r="Q235">
            <v>30</v>
          </cell>
          <cell r="R235"/>
          <cell r="S235"/>
          <cell r="T235">
            <v>0</v>
          </cell>
          <cell r="U235">
            <v>0</v>
          </cell>
          <cell r="V235">
            <v>0</v>
          </cell>
          <cell r="W235">
            <v>0</v>
          </cell>
          <cell r="X235"/>
          <cell r="Y235"/>
          <cell r="Z235"/>
          <cell r="AA235">
            <v>0</v>
          </cell>
          <cell r="AB235"/>
          <cell r="AC235"/>
          <cell r="AD235"/>
          <cell r="AE235"/>
          <cell r="AF235"/>
          <cell r="AG235">
            <v>0</v>
          </cell>
          <cell r="AH235"/>
          <cell r="AK235"/>
          <cell r="AL235">
            <v>185000</v>
          </cell>
          <cell r="AO235"/>
          <cell r="AP235"/>
          <cell r="AQ235"/>
          <cell r="AR235"/>
          <cell r="AS235">
            <v>0</v>
          </cell>
          <cell r="AT235">
            <v>0</v>
          </cell>
          <cell r="AU235">
            <v>185000</v>
          </cell>
          <cell r="AV235">
            <v>0</v>
          </cell>
          <cell r="AW235"/>
          <cell r="AX235"/>
          <cell r="AY235">
            <v>0</v>
          </cell>
          <cell r="BC235"/>
          <cell r="BF235">
            <v>0</v>
          </cell>
          <cell r="BG235">
            <v>0</v>
          </cell>
          <cell r="BH235"/>
          <cell r="BI235">
            <v>0</v>
          </cell>
          <cell r="BK235">
            <v>0</v>
          </cell>
          <cell r="BM235"/>
          <cell r="BS235"/>
          <cell r="BU235">
            <v>0</v>
          </cell>
          <cell r="BW235">
            <v>0</v>
          </cell>
          <cell r="BX235">
            <v>0</v>
          </cell>
          <cell r="BY235"/>
          <cell r="BZ235"/>
          <cell r="CA235"/>
          <cell r="CB235">
            <v>0</v>
          </cell>
          <cell r="CC235"/>
          <cell r="CF235"/>
          <cell r="CK235"/>
          <cell r="CL235"/>
          <cell r="CM235">
            <v>0</v>
          </cell>
          <cell r="CN235"/>
          <cell r="CU235">
            <v>0</v>
          </cell>
          <cell r="CV235"/>
          <cell r="CW235"/>
          <cell r="DC235"/>
          <cell r="DD235"/>
          <cell r="DE235"/>
          <cell r="DF235">
            <v>0</v>
          </cell>
          <cell r="DG235"/>
          <cell r="DH235"/>
          <cell r="DI235"/>
          <cell r="DJ235"/>
          <cell r="DK235"/>
          <cell r="DL235"/>
          <cell r="DM235" t="str">
            <v>Vinod Sathyaseelan</v>
          </cell>
          <cell r="DN235" t="str">
            <v>Bradshaw</v>
          </cell>
          <cell r="DO235"/>
          <cell r="DP235">
            <v>4</v>
          </cell>
          <cell r="DQ235">
            <v>1</v>
          </cell>
          <cell r="DR235"/>
        </row>
        <row r="236">
          <cell r="C236">
            <v>154</v>
          </cell>
          <cell r="D236">
            <v>55</v>
          </cell>
          <cell r="E236">
            <v>141</v>
          </cell>
          <cell r="F236">
            <v>55</v>
          </cell>
          <cell r="G236"/>
          <cell r="H236" t="str">
            <v/>
          </cell>
          <cell r="I236" t="str">
            <v/>
          </cell>
          <cell r="J236" t="str">
            <v/>
          </cell>
          <cell r="K236" t="str">
            <v/>
          </cell>
          <cell r="L236">
            <v>0</v>
          </cell>
          <cell r="M236" t="str">
            <v>Bradshaw</v>
          </cell>
          <cell r="N236" t="str">
            <v>Rehab collection, S. Main Ave.</v>
          </cell>
          <cell r="O236">
            <v>280777</v>
          </cell>
          <cell r="P236" t="str">
            <v>280777-PS01</v>
          </cell>
          <cell r="Q236">
            <v>24</v>
          </cell>
          <cell r="R236"/>
          <cell r="S236"/>
          <cell r="T236">
            <v>0</v>
          </cell>
          <cell r="U236">
            <v>0</v>
          </cell>
          <cell r="V236">
            <v>0</v>
          </cell>
          <cell r="W236">
            <v>0</v>
          </cell>
          <cell r="X236"/>
          <cell r="Y236"/>
          <cell r="Z236"/>
          <cell r="AA236">
            <v>0</v>
          </cell>
          <cell r="AB236"/>
          <cell r="AC236"/>
          <cell r="AD236"/>
          <cell r="AE236"/>
          <cell r="AF236"/>
          <cell r="AG236">
            <v>0</v>
          </cell>
          <cell r="AH236"/>
          <cell r="AK236"/>
          <cell r="AL236">
            <v>810000</v>
          </cell>
          <cell r="AO236"/>
          <cell r="AP236"/>
          <cell r="AQ236"/>
          <cell r="AR236"/>
          <cell r="AS236">
            <v>0</v>
          </cell>
          <cell r="AT236">
            <v>0</v>
          </cell>
          <cell r="AU236">
            <v>810000</v>
          </cell>
          <cell r="AV236">
            <v>0</v>
          </cell>
          <cell r="AW236"/>
          <cell r="AX236"/>
          <cell r="AY236">
            <v>0</v>
          </cell>
          <cell r="BC236"/>
          <cell r="BF236">
            <v>0</v>
          </cell>
          <cell r="BG236">
            <v>0</v>
          </cell>
          <cell r="BH236"/>
          <cell r="BI236">
            <v>0</v>
          </cell>
          <cell r="BK236">
            <v>0</v>
          </cell>
          <cell r="BM236"/>
          <cell r="BS236"/>
          <cell r="BU236">
            <v>0</v>
          </cell>
          <cell r="BW236">
            <v>0</v>
          </cell>
          <cell r="BX236">
            <v>0</v>
          </cell>
          <cell r="BY236"/>
          <cell r="BZ236"/>
          <cell r="CA236"/>
          <cell r="CB236">
            <v>0</v>
          </cell>
          <cell r="CF236"/>
          <cell r="CL236"/>
          <cell r="CM236">
            <v>0</v>
          </cell>
          <cell r="CN236"/>
          <cell r="CU236">
            <v>0</v>
          </cell>
          <cell r="CV236"/>
          <cell r="CW236"/>
          <cell r="DC236"/>
          <cell r="DD236"/>
          <cell r="DE236"/>
          <cell r="DF236">
            <v>0</v>
          </cell>
          <cell r="DG236"/>
          <cell r="DH236"/>
          <cell r="DI236"/>
          <cell r="DJ236"/>
          <cell r="DK236"/>
          <cell r="DL236"/>
          <cell r="DM236" t="str">
            <v>Vinod Sathyaseelan</v>
          </cell>
          <cell r="DN236" t="str">
            <v>Bradshaw</v>
          </cell>
          <cell r="DO236"/>
          <cell r="DP236">
            <v>4</v>
          </cell>
          <cell r="DQ236">
            <v>1</v>
          </cell>
          <cell r="DR236"/>
        </row>
        <row r="237">
          <cell r="C237">
            <v>50</v>
          </cell>
          <cell r="D237">
            <v>68</v>
          </cell>
          <cell r="E237">
            <v>48</v>
          </cell>
          <cell r="F237">
            <v>68</v>
          </cell>
          <cell r="G237" t="str">
            <v/>
          </cell>
          <cell r="H237" t="str">
            <v/>
          </cell>
          <cell r="I237" t="str">
            <v/>
          </cell>
          <cell r="J237" t="str">
            <v/>
          </cell>
          <cell r="K237" t="str">
            <v/>
          </cell>
          <cell r="L237" t="str">
            <v>PER submitted</v>
          </cell>
          <cell r="M237" t="str">
            <v>Berrens</v>
          </cell>
          <cell r="N237" t="str">
            <v>Unsewered, new collection and pond</v>
          </cell>
          <cell r="O237">
            <v>280149</v>
          </cell>
          <cell r="P237" t="str">
            <v>280149-PS01</v>
          </cell>
          <cell r="Q237">
            <v>131</v>
          </cell>
          <cell r="R237">
            <v>0</v>
          </cell>
          <cell r="S237"/>
          <cell r="T237">
            <v>0</v>
          </cell>
          <cell r="U237">
            <v>0</v>
          </cell>
          <cell r="V237">
            <v>0</v>
          </cell>
          <cell r="W237">
            <v>0</v>
          </cell>
          <cell r="X237"/>
          <cell r="Y237"/>
          <cell r="Z237"/>
          <cell r="AA237">
            <v>0</v>
          </cell>
          <cell r="AB237"/>
          <cell r="AC237"/>
          <cell r="AD237"/>
          <cell r="AE237"/>
          <cell r="AF237"/>
          <cell r="AG237">
            <v>0</v>
          </cell>
          <cell r="AH237"/>
          <cell r="AI237"/>
          <cell r="AJ237"/>
          <cell r="AK237" t="str">
            <v>Nobles Co taking over SmComm app</v>
          </cell>
          <cell r="AL237">
            <v>6615500</v>
          </cell>
          <cell r="AM237"/>
          <cell r="AN237"/>
          <cell r="AO237"/>
          <cell r="AP237"/>
          <cell r="AQ237"/>
          <cell r="AR237"/>
          <cell r="AS237">
            <v>0</v>
          </cell>
          <cell r="AT237">
            <v>0</v>
          </cell>
          <cell r="AU237">
            <v>6615500</v>
          </cell>
          <cell r="AV237">
            <v>0</v>
          </cell>
          <cell r="AW237"/>
          <cell r="AX237"/>
          <cell r="AY237">
            <v>0</v>
          </cell>
          <cell r="AZ237"/>
          <cell r="BA237"/>
          <cell r="BB237"/>
          <cell r="BC237"/>
          <cell r="BD237"/>
          <cell r="BE237"/>
          <cell r="BF237" t="str">
            <v>2018 survey</v>
          </cell>
          <cell r="BG237">
            <v>0</v>
          </cell>
          <cell r="BH237"/>
          <cell r="BI237"/>
          <cell r="BJ237"/>
          <cell r="BK237">
            <v>0</v>
          </cell>
          <cell r="BL237">
            <v>45137</v>
          </cell>
          <cell r="BM237">
            <v>6615500</v>
          </cell>
          <cell r="BN237">
            <v>1</v>
          </cell>
          <cell r="BO237" t="str">
            <v>FY24 new</v>
          </cell>
          <cell r="BP237"/>
          <cell r="BQ237"/>
          <cell r="BR237"/>
          <cell r="BS237" t="str">
            <v/>
          </cell>
          <cell r="BT237"/>
          <cell r="BU237">
            <v>6615500</v>
          </cell>
          <cell r="BV237"/>
          <cell r="BW237">
            <v>6615500</v>
          </cell>
          <cell r="BX237">
            <v>5292400</v>
          </cell>
          <cell r="BY237"/>
          <cell r="BZ237"/>
          <cell r="CA237"/>
          <cell r="CB237">
            <v>0</v>
          </cell>
          <cell r="CC237">
            <v>43009</v>
          </cell>
          <cell r="CD237">
            <v>46</v>
          </cell>
          <cell r="CE237"/>
          <cell r="CF237">
            <v>50223</v>
          </cell>
          <cell r="CG237">
            <v>2018</v>
          </cell>
          <cell r="CH237">
            <v>43075</v>
          </cell>
          <cell r="CI237">
            <v>2018</v>
          </cell>
          <cell r="CJ237">
            <v>42122</v>
          </cell>
          <cell r="CK237" t="str">
            <v>Potential</v>
          </cell>
          <cell r="CL237" t="str">
            <v>Evaluating alternatives</v>
          </cell>
          <cell r="CM237"/>
          <cell r="CN237"/>
          <cell r="CO237"/>
          <cell r="CP237"/>
          <cell r="CQ237"/>
          <cell r="CR237"/>
          <cell r="CS237"/>
          <cell r="CT237"/>
          <cell r="CU237">
            <v>50223</v>
          </cell>
          <cell r="CV237" t="str">
            <v>PER submitted</v>
          </cell>
          <cell r="CW237"/>
          <cell r="CX237"/>
          <cell r="CY237"/>
          <cell r="CZ237"/>
          <cell r="DA237"/>
          <cell r="DB237"/>
          <cell r="DC237"/>
          <cell r="DD237"/>
          <cell r="DE237"/>
          <cell r="DF237">
            <v>0</v>
          </cell>
          <cell r="DG237"/>
          <cell r="DH237"/>
          <cell r="DI237"/>
          <cell r="DJ237"/>
          <cell r="DK237"/>
          <cell r="DL237"/>
          <cell r="DM237" t="str">
            <v>Corey Hower</v>
          </cell>
          <cell r="DN237" t="str">
            <v>Berrens</v>
          </cell>
          <cell r="DO237" t="str">
            <v>Gallentine</v>
          </cell>
          <cell r="DP237">
            <v>8</v>
          </cell>
          <cell r="DQ237">
            <v>5</v>
          </cell>
          <cell r="DR237"/>
        </row>
        <row r="238">
          <cell r="C238">
            <v>188</v>
          </cell>
          <cell r="D238">
            <v>50</v>
          </cell>
          <cell r="E238">
            <v>177</v>
          </cell>
          <cell r="F238">
            <v>50</v>
          </cell>
          <cell r="G238" t="str">
            <v/>
          </cell>
          <cell r="H238" t="str">
            <v/>
          </cell>
          <cell r="I238" t="str">
            <v/>
          </cell>
          <cell r="J238" t="str">
            <v/>
          </cell>
          <cell r="K238" t="str">
            <v/>
          </cell>
          <cell r="L238">
            <v>0</v>
          </cell>
          <cell r="M238" t="str">
            <v>Montoya</v>
          </cell>
          <cell r="N238" t="str">
            <v>Casey Lake park capture and reuse</v>
          </cell>
          <cell r="O238">
            <v>280869</v>
          </cell>
          <cell r="P238" t="str">
            <v>280869-PS01</v>
          </cell>
          <cell r="Q238">
            <v>12634</v>
          </cell>
          <cell r="R238">
            <v>0</v>
          </cell>
          <cell r="S238"/>
          <cell r="T238">
            <v>0</v>
          </cell>
          <cell r="U238">
            <v>0</v>
          </cell>
          <cell r="V238">
            <v>0</v>
          </cell>
          <cell r="W238">
            <v>0</v>
          </cell>
          <cell r="X238"/>
          <cell r="Y238"/>
          <cell r="Z238"/>
          <cell r="AA238">
            <v>0</v>
          </cell>
          <cell r="AB238"/>
          <cell r="AC238"/>
          <cell r="AD238"/>
          <cell r="AE238"/>
          <cell r="AF238"/>
          <cell r="AG238">
            <v>0</v>
          </cell>
          <cell r="AH238"/>
          <cell r="AI238"/>
          <cell r="AJ238"/>
          <cell r="AK238"/>
          <cell r="AL238">
            <v>871200</v>
          </cell>
          <cell r="AM238"/>
          <cell r="AN238"/>
          <cell r="AO238"/>
          <cell r="AP238"/>
          <cell r="AQ238"/>
          <cell r="AR238"/>
          <cell r="AS238">
            <v>0</v>
          </cell>
          <cell r="AT238">
            <v>0</v>
          </cell>
          <cell r="AU238">
            <v>871200</v>
          </cell>
          <cell r="AV238">
            <v>0</v>
          </cell>
          <cell r="AW238"/>
          <cell r="AX238"/>
          <cell r="AY238">
            <v>0</v>
          </cell>
          <cell r="AZ238"/>
          <cell r="BA238"/>
          <cell r="BB238"/>
          <cell r="BC238"/>
          <cell r="BD238"/>
          <cell r="BE238"/>
          <cell r="BF238"/>
          <cell r="BG238"/>
          <cell r="BH238"/>
          <cell r="BI238"/>
          <cell r="BJ238"/>
          <cell r="BK238"/>
          <cell r="BL238"/>
          <cell r="BM238"/>
          <cell r="BN238"/>
          <cell r="BO238"/>
          <cell r="BP238"/>
          <cell r="BQ238"/>
          <cell r="BR238"/>
          <cell r="BS238" t="str">
            <v/>
          </cell>
          <cell r="BT238"/>
          <cell r="BU238">
            <v>0</v>
          </cell>
          <cell r="BV238"/>
          <cell r="BW238">
            <v>0</v>
          </cell>
          <cell r="BX238">
            <v>0</v>
          </cell>
          <cell r="BY238"/>
          <cell r="BZ238"/>
          <cell r="CA238"/>
          <cell r="CB238">
            <v>0</v>
          </cell>
          <cell r="CC238"/>
          <cell r="CD238"/>
          <cell r="CE238"/>
          <cell r="CF238"/>
          <cell r="CG238"/>
          <cell r="CH238"/>
          <cell r="CI238"/>
          <cell r="CJ238"/>
          <cell r="CK238"/>
          <cell r="CL238"/>
          <cell r="CM238">
            <v>0</v>
          </cell>
          <cell r="CN238"/>
          <cell r="CO238"/>
          <cell r="CP238"/>
          <cell r="CQ238"/>
          <cell r="CR238"/>
          <cell r="CS238"/>
          <cell r="CT238"/>
          <cell r="CU238">
            <v>0</v>
          </cell>
          <cell r="CV238"/>
          <cell r="CW238"/>
          <cell r="CX238"/>
          <cell r="CY238"/>
          <cell r="CZ238"/>
          <cell r="DA238"/>
          <cell r="DB238"/>
          <cell r="DC238"/>
          <cell r="DD238"/>
          <cell r="DE238"/>
          <cell r="DF238"/>
          <cell r="DG238"/>
          <cell r="DH238"/>
          <cell r="DI238"/>
          <cell r="DJ238"/>
          <cell r="DK238"/>
          <cell r="DL238"/>
          <cell r="DM238" t="str">
            <v>Benjamin Carlson</v>
          </cell>
          <cell r="DN238" t="str">
            <v>Montoya</v>
          </cell>
          <cell r="DO238" t="str">
            <v>Sabie</v>
          </cell>
          <cell r="DP238">
            <v>11</v>
          </cell>
          <cell r="DQ238">
            <v>4</v>
          </cell>
          <cell r="DR238"/>
        </row>
        <row r="239">
          <cell r="C239">
            <v>187</v>
          </cell>
          <cell r="D239">
            <v>50</v>
          </cell>
          <cell r="E239">
            <v>176</v>
          </cell>
          <cell r="F239">
            <v>50</v>
          </cell>
          <cell r="G239" t="str">
            <v/>
          </cell>
          <cell r="H239" t="str">
            <v/>
          </cell>
          <cell r="I239" t="str">
            <v/>
          </cell>
          <cell r="J239" t="str">
            <v/>
          </cell>
          <cell r="K239" t="str">
            <v/>
          </cell>
          <cell r="L239">
            <v>0</v>
          </cell>
          <cell r="M239" t="str">
            <v>Montoya</v>
          </cell>
          <cell r="N239" t="str">
            <v xml:space="preserve">Franklin Pond filtration bench </v>
          </cell>
          <cell r="O239">
            <v>280868</v>
          </cell>
          <cell r="P239" t="str">
            <v>280868-PS01</v>
          </cell>
          <cell r="Q239">
            <v>12634</v>
          </cell>
          <cell r="R239">
            <v>0</v>
          </cell>
          <cell r="S239"/>
          <cell r="T239">
            <v>0</v>
          </cell>
          <cell r="U239">
            <v>0</v>
          </cell>
          <cell r="V239">
            <v>0</v>
          </cell>
          <cell r="W239">
            <v>0</v>
          </cell>
          <cell r="X239"/>
          <cell r="Y239"/>
          <cell r="Z239"/>
          <cell r="AA239">
            <v>0</v>
          </cell>
          <cell r="AB239"/>
          <cell r="AC239"/>
          <cell r="AD239"/>
          <cell r="AE239"/>
          <cell r="AF239"/>
          <cell r="AG239">
            <v>0</v>
          </cell>
          <cell r="AH239"/>
          <cell r="AI239"/>
          <cell r="AJ239"/>
          <cell r="AK239"/>
          <cell r="AL239">
            <v>386647</v>
          </cell>
          <cell r="AM239"/>
          <cell r="AN239"/>
          <cell r="AO239"/>
          <cell r="AP239"/>
          <cell r="AQ239"/>
          <cell r="AR239"/>
          <cell r="AS239">
            <v>0</v>
          </cell>
          <cell r="AT239">
            <v>0</v>
          </cell>
          <cell r="AU239">
            <v>386647</v>
          </cell>
          <cell r="AV239">
            <v>0</v>
          </cell>
          <cell r="AW239"/>
          <cell r="AX239"/>
          <cell r="AY239">
            <v>0</v>
          </cell>
          <cell r="AZ239"/>
          <cell r="BA239"/>
          <cell r="BB239"/>
          <cell r="BC239"/>
          <cell r="BD239"/>
          <cell r="BE239"/>
          <cell r="BF239"/>
          <cell r="BG239"/>
          <cell r="BH239"/>
          <cell r="BI239"/>
          <cell r="BJ239"/>
          <cell r="BK239"/>
          <cell r="BL239"/>
          <cell r="BM239"/>
          <cell r="BN239"/>
          <cell r="BO239"/>
          <cell r="BP239"/>
          <cell r="BQ239"/>
          <cell r="BR239"/>
          <cell r="BS239" t="str">
            <v/>
          </cell>
          <cell r="BT239"/>
          <cell r="BU239">
            <v>0</v>
          </cell>
          <cell r="BV239"/>
          <cell r="BW239">
            <v>0</v>
          </cell>
          <cell r="BX239">
            <v>0</v>
          </cell>
          <cell r="BY239"/>
          <cell r="BZ239"/>
          <cell r="CA239"/>
          <cell r="CB239">
            <v>0</v>
          </cell>
          <cell r="CC239"/>
          <cell r="CD239"/>
          <cell r="CE239"/>
          <cell r="CF239"/>
          <cell r="CG239"/>
          <cell r="CH239"/>
          <cell r="CI239"/>
          <cell r="CJ239"/>
          <cell r="CK239"/>
          <cell r="CL239"/>
          <cell r="CM239">
            <v>0</v>
          </cell>
          <cell r="CN239"/>
          <cell r="CO239"/>
          <cell r="CP239"/>
          <cell r="CQ239"/>
          <cell r="CR239"/>
          <cell r="CS239"/>
          <cell r="CT239"/>
          <cell r="CU239">
            <v>0</v>
          </cell>
          <cell r="CV239"/>
          <cell r="CW239"/>
          <cell r="CX239"/>
          <cell r="CY239"/>
          <cell r="CZ239"/>
          <cell r="DA239"/>
          <cell r="DB239"/>
          <cell r="DC239"/>
          <cell r="DD239"/>
          <cell r="DE239"/>
          <cell r="DF239"/>
          <cell r="DG239"/>
          <cell r="DH239"/>
          <cell r="DI239"/>
          <cell r="DJ239"/>
          <cell r="DK239"/>
          <cell r="DL239"/>
          <cell r="DM239" t="str">
            <v>Benjamin Carlson</v>
          </cell>
          <cell r="DN239" t="str">
            <v>Montoya</v>
          </cell>
          <cell r="DO239" t="str">
            <v>Sabie</v>
          </cell>
          <cell r="DP239">
            <v>11</v>
          </cell>
          <cell r="DQ239">
            <v>4</v>
          </cell>
          <cell r="DR239"/>
        </row>
        <row r="240">
          <cell r="C240">
            <v>302</v>
          </cell>
          <cell r="D240">
            <v>25</v>
          </cell>
          <cell r="E240">
            <v>287</v>
          </cell>
          <cell r="F240">
            <v>25</v>
          </cell>
          <cell r="G240"/>
          <cell r="H240" t="str">
            <v/>
          </cell>
          <cell r="I240" t="str">
            <v/>
          </cell>
          <cell r="J240" t="str">
            <v/>
          </cell>
          <cell r="K240" t="str">
            <v/>
          </cell>
          <cell r="L240">
            <v>0</v>
          </cell>
          <cell r="M240" t="str">
            <v>Perez</v>
          </cell>
          <cell r="N240" t="str">
            <v>Unsewered, connect to Bemidji WWTP</v>
          </cell>
          <cell r="O240">
            <v>280906</v>
          </cell>
          <cell r="P240" t="str">
            <v>280906-PS01</v>
          </cell>
          <cell r="Q240">
            <v>4535</v>
          </cell>
          <cell r="R240"/>
          <cell r="S240"/>
          <cell r="T240">
            <v>0</v>
          </cell>
          <cell r="U240">
            <v>0</v>
          </cell>
          <cell r="V240">
            <v>0</v>
          </cell>
          <cell r="W240">
            <v>0</v>
          </cell>
          <cell r="X240"/>
          <cell r="Y240"/>
          <cell r="Z240"/>
          <cell r="AA240">
            <v>0</v>
          </cell>
          <cell r="AB240"/>
          <cell r="AC240"/>
          <cell r="AD240"/>
          <cell r="AE240"/>
          <cell r="AF240"/>
          <cell r="AG240">
            <v>0</v>
          </cell>
          <cell r="AH240"/>
          <cell r="AI240"/>
          <cell r="AJ240"/>
          <cell r="AK240"/>
          <cell r="AL240">
            <v>6142944</v>
          </cell>
          <cell r="AM240"/>
          <cell r="AN240"/>
          <cell r="AO240"/>
          <cell r="AP240"/>
          <cell r="AQ240"/>
          <cell r="AR240"/>
          <cell r="AS240">
            <v>0</v>
          </cell>
          <cell r="AT240">
            <v>0</v>
          </cell>
          <cell r="AU240">
            <v>6142944</v>
          </cell>
          <cell r="AV240">
            <v>0</v>
          </cell>
          <cell r="AW240"/>
          <cell r="AX240"/>
          <cell r="AY240">
            <v>0</v>
          </cell>
          <cell r="AZ240"/>
          <cell r="BA240"/>
          <cell r="BB240"/>
          <cell r="BC240"/>
          <cell r="BD240"/>
          <cell r="BE240"/>
          <cell r="BF240">
            <v>0</v>
          </cell>
          <cell r="BG240">
            <v>0</v>
          </cell>
          <cell r="BH240"/>
          <cell r="BI240">
            <v>0</v>
          </cell>
          <cell r="BJ240"/>
          <cell r="BK240">
            <v>0</v>
          </cell>
          <cell r="BL240"/>
          <cell r="BM240"/>
          <cell r="BN240"/>
          <cell r="BO240"/>
          <cell r="BP240"/>
          <cell r="BQ240"/>
          <cell r="BR240"/>
          <cell r="BS240"/>
          <cell r="BT240"/>
          <cell r="BU240">
            <v>0</v>
          </cell>
          <cell r="BV240"/>
          <cell r="BW240">
            <v>0</v>
          </cell>
          <cell r="BX240">
            <v>0</v>
          </cell>
          <cell r="BY240"/>
          <cell r="BZ240"/>
          <cell r="CA240"/>
          <cell r="CB240">
            <v>0</v>
          </cell>
          <cell r="CC240"/>
          <cell r="CD240"/>
          <cell r="CE240"/>
          <cell r="CF240"/>
          <cell r="CG240"/>
          <cell r="CH240"/>
          <cell r="CI240"/>
          <cell r="CJ240"/>
          <cell r="CK240"/>
          <cell r="CL240"/>
          <cell r="CM240">
            <v>0</v>
          </cell>
          <cell r="CN240"/>
          <cell r="CO240"/>
          <cell r="CP240"/>
          <cell r="CQ240"/>
          <cell r="CR240"/>
          <cell r="CS240"/>
          <cell r="CT240"/>
          <cell r="CU240">
            <v>0</v>
          </cell>
          <cell r="CV240"/>
          <cell r="CW240"/>
          <cell r="CX240"/>
          <cell r="CY240"/>
          <cell r="CZ240"/>
          <cell r="DA240"/>
          <cell r="DB240"/>
          <cell r="DC240"/>
          <cell r="DD240"/>
          <cell r="DE240"/>
          <cell r="DF240"/>
          <cell r="DG240"/>
          <cell r="DH240"/>
          <cell r="DI240">
            <v>1000000</v>
          </cell>
          <cell r="DJ240" t="str">
            <v>24 fed earmark</v>
          </cell>
          <cell r="DK240"/>
          <cell r="DL240" t="str">
            <v>24 fed earmark</v>
          </cell>
          <cell r="DM240" t="str">
            <v>Vinod Sathyaseelan</v>
          </cell>
          <cell r="DN240" t="str">
            <v>Perez</v>
          </cell>
          <cell r="DO240"/>
          <cell r="DP240">
            <v>2</v>
          </cell>
          <cell r="DQ240">
            <v>8</v>
          </cell>
          <cell r="DR240"/>
        </row>
        <row r="241">
          <cell r="C241">
            <v>270</v>
          </cell>
          <cell r="D241">
            <v>40</v>
          </cell>
          <cell r="E241">
            <v>251</v>
          </cell>
          <cell r="F241">
            <v>40</v>
          </cell>
          <cell r="G241"/>
          <cell r="H241" t="str">
            <v/>
          </cell>
          <cell r="I241" t="str">
            <v/>
          </cell>
          <cell r="J241" t="str">
            <v/>
          </cell>
          <cell r="K241" t="str">
            <v/>
          </cell>
          <cell r="L241">
            <v>0</v>
          </cell>
          <cell r="M241" t="str">
            <v>Perez</v>
          </cell>
          <cell r="N241" t="str">
            <v>Rehab treatment - MSTS</v>
          </cell>
          <cell r="O241">
            <v>280695</v>
          </cell>
          <cell r="P241" t="str">
            <v>280695-PS01</v>
          </cell>
          <cell r="Q241">
            <v>60</v>
          </cell>
          <cell r="R241"/>
          <cell r="S241" t="str">
            <v>Exempt</v>
          </cell>
          <cell r="T241">
            <v>43894</v>
          </cell>
          <cell r="U241">
            <v>0</v>
          </cell>
          <cell r="V241">
            <v>0</v>
          </cell>
          <cell r="W241">
            <v>0</v>
          </cell>
          <cell r="X241"/>
          <cell r="Y241"/>
          <cell r="Z241"/>
          <cell r="AA241">
            <v>0</v>
          </cell>
          <cell r="AB241"/>
          <cell r="AC241"/>
          <cell r="AD241"/>
          <cell r="AE241"/>
          <cell r="AF241"/>
          <cell r="AG241">
            <v>0</v>
          </cell>
          <cell r="AH241"/>
          <cell r="AI241"/>
          <cell r="AJ241"/>
          <cell r="AK241"/>
          <cell r="AL241">
            <v>170000</v>
          </cell>
          <cell r="AM241"/>
          <cell r="AN241"/>
          <cell r="AO241"/>
          <cell r="AP241"/>
          <cell r="AQ241"/>
          <cell r="AR241"/>
          <cell r="AS241">
            <v>0</v>
          </cell>
          <cell r="AT241">
            <v>0</v>
          </cell>
          <cell r="AU241">
            <v>170000</v>
          </cell>
          <cell r="AV241">
            <v>0</v>
          </cell>
          <cell r="AW241"/>
          <cell r="AX241"/>
          <cell r="AY241">
            <v>0</v>
          </cell>
          <cell r="AZ241"/>
          <cell r="BA241"/>
          <cell r="BB241"/>
          <cell r="BC241"/>
          <cell r="BD241"/>
          <cell r="BE241"/>
          <cell r="BF241">
            <v>0</v>
          </cell>
          <cell r="BG241">
            <v>0</v>
          </cell>
          <cell r="BH241"/>
          <cell r="BI241">
            <v>0</v>
          </cell>
          <cell r="BJ241"/>
          <cell r="BK241">
            <v>0</v>
          </cell>
          <cell r="BL241"/>
          <cell r="BM241"/>
          <cell r="BN241"/>
          <cell r="BO241"/>
          <cell r="BP241"/>
          <cell r="BQ241"/>
          <cell r="BR241"/>
          <cell r="BS241" t="str">
            <v/>
          </cell>
          <cell r="BT241"/>
          <cell r="BU241">
            <v>0</v>
          </cell>
          <cell r="BV241"/>
          <cell r="BW241">
            <v>0</v>
          </cell>
          <cell r="BX241">
            <v>0</v>
          </cell>
          <cell r="BY241"/>
          <cell r="BZ241"/>
          <cell r="CA241"/>
          <cell r="CB241">
            <v>0</v>
          </cell>
          <cell r="CC241"/>
          <cell r="CD241"/>
          <cell r="CE241"/>
          <cell r="CF241"/>
          <cell r="CG241"/>
          <cell r="CH241"/>
          <cell r="CI241"/>
          <cell r="CJ241"/>
          <cell r="CK241"/>
          <cell r="CL241"/>
          <cell r="CM241">
            <v>0</v>
          </cell>
          <cell r="CN241"/>
          <cell r="CO241"/>
          <cell r="CP241"/>
          <cell r="CQ241"/>
          <cell r="CR241"/>
          <cell r="CS241"/>
          <cell r="CT241"/>
          <cell r="CU241">
            <v>0</v>
          </cell>
          <cell r="CV241"/>
          <cell r="CW241"/>
          <cell r="CX241"/>
          <cell r="CY241"/>
          <cell r="CZ241"/>
          <cell r="DA241"/>
          <cell r="DB241"/>
          <cell r="DC241"/>
          <cell r="DD241"/>
          <cell r="DE241"/>
          <cell r="DF241">
            <v>0</v>
          </cell>
          <cell r="DG241"/>
          <cell r="DH241"/>
          <cell r="DI241">
            <v>5000000</v>
          </cell>
          <cell r="DJ241" t="str">
            <v>23 fed earmark</v>
          </cell>
          <cell r="DK241"/>
          <cell r="DL241" t="str">
            <v>23 fed earmark</v>
          </cell>
          <cell r="DM241" t="str">
            <v>Vinod Sathyaseelan</v>
          </cell>
          <cell r="DN241" t="str">
            <v>Perez</v>
          </cell>
          <cell r="DO241"/>
          <cell r="DP241">
            <v>2</v>
          </cell>
          <cell r="DQ241">
            <v>8</v>
          </cell>
          <cell r="DR241"/>
        </row>
        <row r="242">
          <cell r="C242">
            <v>306</v>
          </cell>
          <cell r="D242">
            <v>24</v>
          </cell>
          <cell r="E242">
            <v>291</v>
          </cell>
          <cell r="F242">
            <v>24</v>
          </cell>
          <cell r="G242" t="str">
            <v/>
          </cell>
          <cell r="H242" t="str">
            <v/>
          </cell>
          <cell r="I242" t="str">
            <v/>
          </cell>
          <cell r="J242" t="str">
            <v/>
          </cell>
          <cell r="K242" t="str">
            <v/>
          </cell>
          <cell r="L242">
            <v>0</v>
          </cell>
          <cell r="M242" t="str">
            <v>Brooksbank</v>
          </cell>
          <cell r="N242" t="str">
            <v xml:space="preserve">Rehab/expand treatment </v>
          </cell>
          <cell r="O242">
            <v>280348</v>
          </cell>
          <cell r="P242" t="str">
            <v>280348-PS01</v>
          </cell>
          <cell r="Q242">
            <v>20313</v>
          </cell>
          <cell r="R242">
            <v>0</v>
          </cell>
          <cell r="S242"/>
          <cell r="T242">
            <v>0</v>
          </cell>
          <cell r="U242">
            <v>0</v>
          </cell>
          <cell r="V242">
            <v>0</v>
          </cell>
          <cell r="W242">
            <v>0</v>
          </cell>
          <cell r="X242"/>
          <cell r="Y242"/>
          <cell r="Z242"/>
          <cell r="AA242">
            <v>0</v>
          </cell>
          <cell r="AB242"/>
          <cell r="AC242"/>
          <cell r="AD242"/>
          <cell r="AE242"/>
          <cell r="AF242"/>
          <cell r="AG242">
            <v>0</v>
          </cell>
          <cell r="AH242"/>
          <cell r="AI242"/>
          <cell r="AJ242"/>
          <cell r="AK242"/>
          <cell r="AL242">
            <v>10828875</v>
          </cell>
          <cell r="AM242"/>
          <cell r="AN242"/>
          <cell r="AO242"/>
          <cell r="AP242"/>
          <cell r="AQ242"/>
          <cell r="AR242"/>
          <cell r="AS242">
            <v>0</v>
          </cell>
          <cell r="AT242">
            <v>0</v>
          </cell>
          <cell r="AU242">
            <v>10828875</v>
          </cell>
          <cell r="AV242">
            <v>0</v>
          </cell>
          <cell r="AW242"/>
          <cell r="AX242"/>
          <cell r="AY242">
            <v>0</v>
          </cell>
          <cell r="AZ242"/>
          <cell r="BA242"/>
          <cell r="BB242"/>
          <cell r="BC242"/>
          <cell r="BD242"/>
          <cell r="BE242"/>
          <cell r="BF242">
            <v>0</v>
          </cell>
          <cell r="BG242">
            <v>0</v>
          </cell>
          <cell r="BH242"/>
          <cell r="BI242">
            <v>0</v>
          </cell>
          <cell r="BJ242"/>
          <cell r="BK242">
            <v>0</v>
          </cell>
          <cell r="BL242"/>
          <cell r="BM242"/>
          <cell r="BN242"/>
          <cell r="BO242"/>
          <cell r="BP242"/>
          <cell r="BQ242"/>
          <cell r="BR242"/>
          <cell r="BS242" t="str">
            <v/>
          </cell>
          <cell r="BT242"/>
          <cell r="BU242">
            <v>0</v>
          </cell>
          <cell r="BV242"/>
          <cell r="BW242">
            <v>0</v>
          </cell>
          <cell r="BX242">
            <v>0</v>
          </cell>
          <cell r="BY242"/>
          <cell r="BZ242"/>
          <cell r="CA242"/>
          <cell r="CB242">
            <v>0</v>
          </cell>
          <cell r="CC242"/>
          <cell r="CD242"/>
          <cell r="CE242"/>
          <cell r="CF242"/>
          <cell r="CG242"/>
          <cell r="CH242"/>
          <cell r="CI242"/>
          <cell r="CJ242"/>
          <cell r="CK242"/>
          <cell r="CL242"/>
          <cell r="CM242">
            <v>0</v>
          </cell>
          <cell r="CN242"/>
          <cell r="CO242"/>
          <cell r="CP242"/>
          <cell r="CQ242"/>
          <cell r="CR242"/>
          <cell r="CS242"/>
          <cell r="CT242"/>
          <cell r="CU242">
            <v>0</v>
          </cell>
          <cell r="CV242"/>
          <cell r="CW242"/>
          <cell r="CX242"/>
          <cell r="CY242"/>
          <cell r="CZ242"/>
          <cell r="DA242"/>
          <cell r="DB242"/>
          <cell r="DC242"/>
          <cell r="DD242"/>
          <cell r="DE242"/>
          <cell r="DF242">
            <v>0</v>
          </cell>
          <cell r="DG242"/>
          <cell r="DH242"/>
          <cell r="DI242"/>
          <cell r="DJ242"/>
          <cell r="DK242"/>
          <cell r="DL242"/>
          <cell r="DM242" t="str">
            <v>Benjamin Carlson</v>
          </cell>
          <cell r="DN242" t="str">
            <v>Brooksbank</v>
          </cell>
          <cell r="DO242" t="str">
            <v>Gallentine</v>
          </cell>
          <cell r="DP242">
            <v>10</v>
          </cell>
          <cell r="DQ242">
            <v>7</v>
          </cell>
          <cell r="DR242"/>
        </row>
        <row r="243">
          <cell r="C243">
            <v>20</v>
          </cell>
          <cell r="D243">
            <v>78</v>
          </cell>
          <cell r="E243">
            <v>16</v>
          </cell>
          <cell r="F243">
            <v>78</v>
          </cell>
          <cell r="G243"/>
          <cell r="H243" t="str">
            <v/>
          </cell>
          <cell r="I243" t="str">
            <v/>
          </cell>
          <cell r="J243" t="str">
            <v/>
          </cell>
          <cell r="K243" t="str">
            <v/>
          </cell>
          <cell r="L243" t="str">
            <v>RD Commit</v>
          </cell>
          <cell r="M243" t="str">
            <v>Berrens</v>
          </cell>
          <cell r="N243" t="str">
            <v>Rehab collection and treatment</v>
          </cell>
          <cell r="O243">
            <v>280913</v>
          </cell>
          <cell r="P243" t="str">
            <v>280913-PS01</v>
          </cell>
          <cell r="Q243">
            <v>203</v>
          </cell>
          <cell r="R243"/>
          <cell r="S243"/>
          <cell r="T243">
            <v>45103</v>
          </cell>
          <cell r="U243">
            <v>0</v>
          </cell>
          <cell r="V243">
            <v>0</v>
          </cell>
          <cell r="W243">
            <v>0</v>
          </cell>
          <cell r="X243"/>
          <cell r="Y243"/>
          <cell r="Z243"/>
          <cell r="AA243">
            <v>0</v>
          </cell>
          <cell r="AB243"/>
          <cell r="AC243"/>
          <cell r="AD243"/>
          <cell r="AE243"/>
          <cell r="AF243"/>
          <cell r="AG243">
            <v>0</v>
          </cell>
          <cell r="AH243"/>
          <cell r="AI243"/>
          <cell r="AJ243"/>
          <cell r="AK243"/>
          <cell r="AL243">
            <v>5529000</v>
          </cell>
          <cell r="AM243"/>
          <cell r="AN243"/>
          <cell r="AO243"/>
          <cell r="AP243"/>
          <cell r="AQ243"/>
          <cell r="AR243"/>
          <cell r="AS243">
            <v>0</v>
          </cell>
          <cell r="AT243">
            <v>0</v>
          </cell>
          <cell r="AU243">
            <v>5529000</v>
          </cell>
          <cell r="AV243">
            <v>0</v>
          </cell>
          <cell r="AW243"/>
          <cell r="AX243"/>
          <cell r="AY243">
            <v>0</v>
          </cell>
          <cell r="AZ243"/>
          <cell r="BA243"/>
          <cell r="BB243"/>
          <cell r="BC243"/>
          <cell r="BD243">
            <v>1390000</v>
          </cell>
          <cell r="BE243">
            <v>45467</v>
          </cell>
          <cell r="BF243">
            <v>0</v>
          </cell>
          <cell r="BG243">
            <v>0</v>
          </cell>
          <cell r="BH243"/>
          <cell r="BI243">
            <v>2460000</v>
          </cell>
          <cell r="BJ243">
            <v>1390000</v>
          </cell>
          <cell r="BK243">
            <v>1392300</v>
          </cell>
          <cell r="BL243"/>
          <cell r="BM243"/>
          <cell r="BN243"/>
          <cell r="BO243"/>
          <cell r="BP243"/>
          <cell r="BQ243"/>
          <cell r="BR243"/>
          <cell r="BS243"/>
          <cell r="BT243"/>
          <cell r="BU243">
            <v>0</v>
          </cell>
          <cell r="BV243"/>
          <cell r="BW243">
            <v>0</v>
          </cell>
          <cell r="BX243">
            <v>0</v>
          </cell>
          <cell r="BY243"/>
          <cell r="BZ243"/>
          <cell r="CA243"/>
          <cell r="CB243">
            <v>0</v>
          </cell>
          <cell r="CC243"/>
          <cell r="CD243"/>
          <cell r="CE243"/>
          <cell r="CF243"/>
          <cell r="CG243"/>
          <cell r="CH243"/>
          <cell r="CI243"/>
          <cell r="CJ243"/>
          <cell r="CK243"/>
          <cell r="CL243"/>
          <cell r="CM243">
            <v>0</v>
          </cell>
          <cell r="CN243"/>
          <cell r="CO243"/>
          <cell r="CP243"/>
          <cell r="CQ243"/>
          <cell r="CR243"/>
          <cell r="CS243"/>
          <cell r="CT243"/>
          <cell r="CU243">
            <v>0</v>
          </cell>
          <cell r="CV243" t="str">
            <v>RD Commit</v>
          </cell>
          <cell r="CW243">
            <v>2024</v>
          </cell>
          <cell r="CX243">
            <v>45473</v>
          </cell>
          <cell r="CY243">
            <v>5529000</v>
          </cell>
          <cell r="CZ243"/>
          <cell r="DA243">
            <v>108</v>
          </cell>
          <cell r="DB243"/>
          <cell r="DC243">
            <v>2142000</v>
          </cell>
          <cell r="DD243">
            <v>752000</v>
          </cell>
          <cell r="DE243">
            <v>3387000</v>
          </cell>
          <cell r="DF243">
            <v>4139000</v>
          </cell>
          <cell r="DG243"/>
          <cell r="DH243"/>
          <cell r="DI243"/>
          <cell r="DJ243"/>
          <cell r="DK243"/>
          <cell r="DL243"/>
          <cell r="DM243" t="str">
            <v>Qais Banihani</v>
          </cell>
          <cell r="DN243" t="str">
            <v>Berrens</v>
          </cell>
          <cell r="DO243"/>
          <cell r="DP243">
            <v>8</v>
          </cell>
          <cell r="DQ243">
            <v>5</v>
          </cell>
          <cell r="DR243"/>
        </row>
        <row r="244">
          <cell r="C244">
            <v>66</v>
          </cell>
          <cell r="D244">
            <v>66</v>
          </cell>
          <cell r="E244">
            <v>66</v>
          </cell>
          <cell r="F244">
            <v>66</v>
          </cell>
          <cell r="G244"/>
          <cell r="H244" t="str">
            <v/>
          </cell>
          <cell r="I244" t="str">
            <v/>
          </cell>
          <cell r="J244" t="str">
            <v/>
          </cell>
          <cell r="K244" t="str">
            <v/>
          </cell>
          <cell r="L244" t="str">
            <v>RD Commit</v>
          </cell>
          <cell r="M244" t="str">
            <v>Barrett</v>
          </cell>
          <cell r="N244" t="str">
            <v>Rehab collection</v>
          </cell>
          <cell r="O244">
            <v>280711</v>
          </cell>
          <cell r="P244" t="str">
            <v>280711-PS01</v>
          </cell>
          <cell r="Q244">
            <v>2484</v>
          </cell>
          <cell r="R244"/>
          <cell r="S244" t="str">
            <v>Exempt</v>
          </cell>
          <cell r="T244">
            <v>43930</v>
          </cell>
          <cell r="U244">
            <v>0</v>
          </cell>
          <cell r="V244">
            <v>0</v>
          </cell>
          <cell r="W244">
            <v>0</v>
          </cell>
          <cell r="X244"/>
          <cell r="Y244"/>
          <cell r="Z244"/>
          <cell r="AA244">
            <v>0</v>
          </cell>
          <cell r="AB244"/>
          <cell r="AC244"/>
          <cell r="AD244"/>
          <cell r="AE244"/>
          <cell r="AF244"/>
          <cell r="AG244">
            <v>0</v>
          </cell>
          <cell r="AH244"/>
          <cell r="AI244"/>
          <cell r="AJ244"/>
          <cell r="AK244"/>
          <cell r="AL244">
            <v>7759200</v>
          </cell>
          <cell r="AM244"/>
          <cell r="AN244"/>
          <cell r="AO244"/>
          <cell r="AP244"/>
          <cell r="AQ244"/>
          <cell r="AR244"/>
          <cell r="AS244">
            <v>0</v>
          </cell>
          <cell r="AT244">
            <v>0</v>
          </cell>
          <cell r="AU244">
            <v>7759200</v>
          </cell>
          <cell r="AV244">
            <v>0</v>
          </cell>
          <cell r="AW244"/>
          <cell r="AX244"/>
          <cell r="AY244">
            <v>0</v>
          </cell>
          <cell r="AZ244"/>
          <cell r="BA244"/>
          <cell r="BB244"/>
          <cell r="BC244"/>
          <cell r="BD244"/>
          <cell r="BE244"/>
          <cell r="BF244">
            <v>0</v>
          </cell>
          <cell r="BG244">
            <v>0</v>
          </cell>
          <cell r="BH244"/>
          <cell r="BI244">
            <v>0</v>
          </cell>
          <cell r="BJ244"/>
          <cell r="BK244">
            <v>0</v>
          </cell>
          <cell r="BL244"/>
          <cell r="BM244"/>
          <cell r="BN244"/>
          <cell r="BO244"/>
          <cell r="BP244"/>
          <cell r="BQ244"/>
          <cell r="BR244"/>
          <cell r="BS244" t="str">
            <v/>
          </cell>
          <cell r="BT244"/>
          <cell r="BU244">
            <v>0</v>
          </cell>
          <cell r="BV244"/>
          <cell r="BW244">
            <v>0</v>
          </cell>
          <cell r="BX244">
            <v>0</v>
          </cell>
          <cell r="BY244"/>
          <cell r="BZ244"/>
          <cell r="CA244"/>
          <cell r="CB244">
            <v>0</v>
          </cell>
          <cell r="CC244"/>
          <cell r="CD244"/>
          <cell r="CE244"/>
          <cell r="CF244"/>
          <cell r="CG244"/>
          <cell r="CH244"/>
          <cell r="CI244"/>
          <cell r="CJ244"/>
          <cell r="CK244"/>
          <cell r="CL244"/>
          <cell r="CM244">
            <v>0</v>
          </cell>
          <cell r="CN244"/>
          <cell r="CO244"/>
          <cell r="CP244"/>
          <cell r="CQ244"/>
          <cell r="CR244"/>
          <cell r="CS244"/>
          <cell r="CT244"/>
          <cell r="CU244">
            <v>0</v>
          </cell>
          <cell r="CV244" t="str">
            <v>RD Commit</v>
          </cell>
          <cell r="CW244"/>
          <cell r="CX244">
            <v>44044</v>
          </cell>
          <cell r="CY244"/>
          <cell r="CZ244"/>
          <cell r="DA244"/>
          <cell r="DB244"/>
          <cell r="DC244"/>
          <cell r="DD244"/>
          <cell r="DE244"/>
          <cell r="DF244">
            <v>7759200</v>
          </cell>
          <cell r="DG244"/>
          <cell r="DH244"/>
          <cell r="DI244"/>
          <cell r="DJ244"/>
          <cell r="DK244"/>
          <cell r="DL244"/>
          <cell r="DM244" t="str">
            <v>Abram Peterson</v>
          </cell>
          <cell r="DN244" t="str">
            <v>Barrett</v>
          </cell>
          <cell r="DO244" t="str">
            <v>Barrett</v>
          </cell>
          <cell r="DP244" t="str">
            <v>6E</v>
          </cell>
          <cell r="DQ244">
            <v>6</v>
          </cell>
          <cell r="DR244"/>
        </row>
        <row r="245">
          <cell r="C245">
            <v>298</v>
          </cell>
          <cell r="D245">
            <v>32</v>
          </cell>
          <cell r="E245">
            <v>282</v>
          </cell>
          <cell r="F245">
            <v>32</v>
          </cell>
          <cell r="G245"/>
          <cell r="H245" t="str">
            <v/>
          </cell>
          <cell r="I245" t="str">
            <v/>
          </cell>
          <cell r="J245" t="str">
            <v/>
          </cell>
          <cell r="K245" t="str">
            <v/>
          </cell>
          <cell r="L245">
            <v>0</v>
          </cell>
          <cell r="M245" t="str">
            <v>Barrett</v>
          </cell>
          <cell r="N245" t="str">
            <v>Adv trmt – chloride, add RO to WTP</v>
          </cell>
          <cell r="O245">
            <v>280871</v>
          </cell>
          <cell r="P245" t="str">
            <v>280871-PS01</v>
          </cell>
          <cell r="Q245">
            <v>2343</v>
          </cell>
          <cell r="R245"/>
          <cell r="S245"/>
          <cell r="T245">
            <v>0</v>
          </cell>
          <cell r="U245">
            <v>0</v>
          </cell>
          <cell r="V245">
            <v>0</v>
          </cell>
          <cell r="W245">
            <v>0</v>
          </cell>
          <cell r="X245"/>
          <cell r="Y245"/>
          <cell r="Z245"/>
          <cell r="AA245">
            <v>0</v>
          </cell>
          <cell r="AB245"/>
          <cell r="AC245"/>
          <cell r="AD245">
            <v>45078</v>
          </cell>
          <cell r="AE245">
            <v>5200000</v>
          </cell>
          <cell r="AF245"/>
          <cell r="AG245">
            <v>1040000</v>
          </cell>
          <cell r="AH245" t="str">
            <v>On DW IUP</v>
          </cell>
          <cell r="AI245">
            <v>45383</v>
          </cell>
          <cell r="AJ245">
            <v>45931</v>
          </cell>
          <cell r="AK245" t="str">
            <v>Water Project -for WWTP</v>
          </cell>
          <cell r="AL245">
            <v>5200000</v>
          </cell>
          <cell r="AM245"/>
          <cell r="AN245"/>
          <cell r="AO245"/>
          <cell r="AP245"/>
          <cell r="AQ245"/>
          <cell r="AR245"/>
          <cell r="AS245">
            <v>0</v>
          </cell>
          <cell r="AT245">
            <v>0</v>
          </cell>
          <cell r="AU245">
            <v>5200000</v>
          </cell>
          <cell r="AV245">
            <v>0</v>
          </cell>
          <cell r="AW245"/>
          <cell r="AX245"/>
          <cell r="AY245">
            <v>0</v>
          </cell>
          <cell r="AZ245"/>
          <cell r="BA245"/>
          <cell r="BB245"/>
          <cell r="BC245"/>
          <cell r="BD245"/>
          <cell r="BE245"/>
          <cell r="BF245"/>
          <cell r="BG245"/>
          <cell r="BH245"/>
          <cell r="BI245"/>
          <cell r="BJ245"/>
          <cell r="BK245">
            <v>0</v>
          </cell>
          <cell r="BL245">
            <v>45499</v>
          </cell>
          <cell r="BM245">
            <v>5201280</v>
          </cell>
          <cell r="BN245">
            <v>1</v>
          </cell>
          <cell r="BO245" t="str">
            <v>FY25 new</v>
          </cell>
          <cell r="BP245"/>
          <cell r="BQ245"/>
          <cell r="BR245"/>
          <cell r="BS245" t="str">
            <v/>
          </cell>
          <cell r="BT245"/>
          <cell r="BU245">
            <v>5200000</v>
          </cell>
          <cell r="BV245"/>
          <cell r="BW245">
            <v>5200000</v>
          </cell>
          <cell r="BX245">
            <v>4160000</v>
          </cell>
          <cell r="BY245"/>
          <cell r="BZ245"/>
          <cell r="CA245"/>
          <cell r="CB245">
            <v>0</v>
          </cell>
          <cell r="CC245"/>
          <cell r="CD245"/>
          <cell r="CE245"/>
          <cell r="CF245"/>
          <cell r="CG245"/>
          <cell r="CH245"/>
          <cell r="CI245"/>
          <cell r="CJ245"/>
          <cell r="CK245"/>
          <cell r="CL245"/>
          <cell r="CM245">
            <v>0</v>
          </cell>
          <cell r="CN245"/>
          <cell r="CO245"/>
          <cell r="CP245"/>
          <cell r="CQ245"/>
          <cell r="CR245"/>
          <cell r="CS245"/>
          <cell r="CT245"/>
          <cell r="CU245">
            <v>0</v>
          </cell>
          <cell r="CV245"/>
          <cell r="CW245"/>
          <cell r="CX245"/>
          <cell r="CY245"/>
          <cell r="CZ245"/>
          <cell r="DA245"/>
          <cell r="DB245"/>
          <cell r="DC245"/>
          <cell r="DD245"/>
          <cell r="DE245"/>
          <cell r="DF245">
            <v>0</v>
          </cell>
          <cell r="DG245"/>
          <cell r="DH245"/>
          <cell r="DI245"/>
          <cell r="DJ245"/>
          <cell r="DK245"/>
          <cell r="DL245"/>
          <cell r="DM245" t="str">
            <v>Abram Peterson</v>
          </cell>
          <cell r="DN245" t="str">
            <v>Barrett</v>
          </cell>
          <cell r="DO245" t="str">
            <v>Lafontaine</v>
          </cell>
          <cell r="DP245" t="str">
            <v>6E</v>
          </cell>
          <cell r="DQ245">
            <v>6</v>
          </cell>
          <cell r="DR245"/>
        </row>
        <row r="246">
          <cell r="C246">
            <v>279</v>
          </cell>
          <cell r="D246">
            <v>38</v>
          </cell>
          <cell r="E246">
            <v>265</v>
          </cell>
          <cell r="F246">
            <v>38</v>
          </cell>
          <cell r="G246" t="str">
            <v/>
          </cell>
          <cell r="H246" t="str">
            <v/>
          </cell>
          <cell r="I246" t="str">
            <v/>
          </cell>
          <cell r="J246" t="str">
            <v/>
          </cell>
          <cell r="K246" t="str">
            <v/>
          </cell>
          <cell r="L246" t="str">
            <v>RD Commit</v>
          </cell>
          <cell r="M246" t="str">
            <v>Montoya</v>
          </cell>
          <cell r="N246" t="str">
            <v>Rehab collection</v>
          </cell>
          <cell r="O246">
            <v>280516</v>
          </cell>
          <cell r="P246" t="str">
            <v>280516-PS01</v>
          </cell>
          <cell r="Q246">
            <v>876</v>
          </cell>
          <cell r="R246">
            <v>0</v>
          </cell>
          <cell r="S246" t="str">
            <v>Exempt</v>
          </cell>
          <cell r="T246">
            <v>42433</v>
          </cell>
          <cell r="U246">
            <v>0</v>
          </cell>
          <cell r="V246">
            <v>0</v>
          </cell>
          <cell r="W246">
            <v>0</v>
          </cell>
          <cell r="X246"/>
          <cell r="Y246"/>
          <cell r="Z246"/>
          <cell r="AA246">
            <v>0</v>
          </cell>
          <cell r="AB246"/>
          <cell r="AC246"/>
          <cell r="AD246"/>
          <cell r="AE246"/>
          <cell r="AF246"/>
          <cell r="AG246">
            <v>0</v>
          </cell>
          <cell r="AH246"/>
          <cell r="AI246">
            <v>43252</v>
          </cell>
          <cell r="AJ246">
            <v>44013</v>
          </cell>
          <cell r="AK246" t="str">
            <v>with DW project</v>
          </cell>
          <cell r="AL246">
            <v>2512000</v>
          </cell>
          <cell r="AM246"/>
          <cell r="AN246"/>
          <cell r="AO246"/>
          <cell r="AP246"/>
          <cell r="AQ246"/>
          <cell r="AR246"/>
          <cell r="AS246">
            <v>0</v>
          </cell>
          <cell r="AT246">
            <v>0</v>
          </cell>
          <cell r="AU246">
            <v>2512000</v>
          </cell>
          <cell r="AV246">
            <v>0</v>
          </cell>
          <cell r="AW246"/>
          <cell r="AX246"/>
          <cell r="AY246">
            <v>0</v>
          </cell>
          <cell r="AZ246"/>
          <cell r="BA246"/>
          <cell r="BB246"/>
          <cell r="BC246"/>
          <cell r="BD246"/>
          <cell r="BE246"/>
          <cell r="BF246" t="str">
            <v>2018 survey</v>
          </cell>
          <cell r="BG246"/>
          <cell r="BH246"/>
          <cell r="BI246"/>
          <cell r="BJ246"/>
          <cell r="BK246"/>
          <cell r="BL246">
            <v>45503</v>
          </cell>
          <cell r="BM246">
            <v>943400</v>
          </cell>
          <cell r="BN246">
            <v>0.90300000000000002</v>
          </cell>
          <cell r="BO246" t="str">
            <v>FY25 new</v>
          </cell>
          <cell r="BP246"/>
          <cell r="BQ246"/>
          <cell r="BR246"/>
          <cell r="BS246" t="str">
            <v/>
          </cell>
          <cell r="BT246"/>
          <cell r="BU246">
            <v>2512000</v>
          </cell>
          <cell r="BV246"/>
          <cell r="BW246">
            <v>2268336</v>
          </cell>
          <cell r="BX246">
            <v>1814668.8</v>
          </cell>
          <cell r="BY246"/>
          <cell r="BZ246"/>
          <cell r="CA246"/>
          <cell r="CB246">
            <v>0</v>
          </cell>
          <cell r="CC246"/>
          <cell r="CD246"/>
          <cell r="CE246"/>
          <cell r="CF246"/>
          <cell r="CG246"/>
          <cell r="CH246"/>
          <cell r="CI246"/>
          <cell r="CJ246"/>
          <cell r="CK246"/>
          <cell r="CL246"/>
          <cell r="CM246">
            <v>0</v>
          </cell>
          <cell r="CN246"/>
          <cell r="CO246"/>
          <cell r="CP246"/>
          <cell r="CQ246"/>
          <cell r="CR246"/>
          <cell r="CS246"/>
          <cell r="CT246"/>
          <cell r="CU246">
            <v>0</v>
          </cell>
          <cell r="CV246" t="str">
            <v>RD Commit</v>
          </cell>
          <cell r="CW246"/>
          <cell r="CX246">
            <v>43349</v>
          </cell>
          <cell r="CY246">
            <v>2512000</v>
          </cell>
          <cell r="CZ246"/>
          <cell r="DA246">
            <v>500</v>
          </cell>
          <cell r="DB246"/>
          <cell r="DC246">
            <v>1800000</v>
          </cell>
          <cell r="DD246">
            <v>945000</v>
          </cell>
          <cell r="DE246">
            <v>987000</v>
          </cell>
          <cell r="DF246">
            <v>1932000</v>
          </cell>
          <cell r="DG246">
            <v>600000</v>
          </cell>
          <cell r="DH246" t="str">
            <v>2018 funded</v>
          </cell>
          <cell r="DI246"/>
          <cell r="DJ246"/>
          <cell r="DK246"/>
          <cell r="DL246"/>
          <cell r="DM246" t="str">
            <v>Pam Rodewald</v>
          </cell>
          <cell r="DN246" t="str">
            <v>Montoya</v>
          </cell>
          <cell r="DO246" t="str">
            <v>Barrett</v>
          </cell>
          <cell r="DP246" t="str">
            <v>7E</v>
          </cell>
          <cell r="DQ246">
            <v>3</v>
          </cell>
          <cell r="DR246"/>
        </row>
        <row r="247">
          <cell r="C247">
            <v>252</v>
          </cell>
          <cell r="D247">
            <v>43</v>
          </cell>
          <cell r="E247">
            <v>240</v>
          </cell>
          <cell r="F247">
            <v>43</v>
          </cell>
          <cell r="G247" t="str">
            <v/>
          </cell>
          <cell r="H247" t="str">
            <v/>
          </cell>
          <cell r="I247" t="str">
            <v/>
          </cell>
          <cell r="J247" t="str">
            <v/>
          </cell>
          <cell r="K247" t="str">
            <v/>
          </cell>
          <cell r="L247">
            <v>0</v>
          </cell>
          <cell r="M247" t="str">
            <v>Brooksbank</v>
          </cell>
          <cell r="N247" t="str">
            <v>Unsewered, potential SSTS</v>
          </cell>
          <cell r="O247">
            <v>280532</v>
          </cell>
          <cell r="P247" t="str">
            <v>280532-PS01</v>
          </cell>
          <cell r="Q247">
            <v>0</v>
          </cell>
          <cell r="R247" t="str">
            <v>Y</v>
          </cell>
          <cell r="S247" t="str">
            <v>Exempt</v>
          </cell>
          <cell r="T247">
            <v>43192</v>
          </cell>
          <cell r="U247">
            <v>43354</v>
          </cell>
          <cell r="V247">
            <v>0</v>
          </cell>
          <cell r="W247">
            <v>0</v>
          </cell>
          <cell r="X247"/>
          <cell r="Y247"/>
          <cell r="Z247"/>
          <cell r="AA247">
            <v>0</v>
          </cell>
          <cell r="AB247"/>
          <cell r="AD247"/>
          <cell r="AE247"/>
          <cell r="AF247"/>
          <cell r="AG247">
            <v>0</v>
          </cell>
          <cell r="AH247"/>
          <cell r="AK247" t="str">
            <v>Data from CAR combined est with ZT/Ryans Bay</v>
          </cell>
          <cell r="AL247">
            <v>1196000</v>
          </cell>
          <cell r="AO247"/>
          <cell r="AP247"/>
          <cell r="AQ247"/>
          <cell r="AR247"/>
          <cell r="AS247">
            <v>0</v>
          </cell>
          <cell r="AT247">
            <v>0</v>
          </cell>
          <cell r="AU247">
            <v>1196000</v>
          </cell>
          <cell r="AV247">
            <v>0</v>
          </cell>
          <cell r="AW247"/>
          <cell r="AX247"/>
          <cell r="AY247">
            <v>0</v>
          </cell>
          <cell r="AZ247"/>
          <cell r="BA247"/>
          <cell r="BD247"/>
          <cell r="BF247" t="str">
            <v>other</v>
          </cell>
          <cell r="BG247"/>
          <cell r="BH247"/>
          <cell r="BI247"/>
          <cell r="BK247">
            <v>0</v>
          </cell>
          <cell r="BM247"/>
          <cell r="BS247" t="str">
            <v/>
          </cell>
          <cell r="BU247">
            <v>0</v>
          </cell>
          <cell r="BW247">
            <v>0</v>
          </cell>
          <cell r="BX247">
            <v>0</v>
          </cell>
          <cell r="BY247"/>
          <cell r="BZ247"/>
          <cell r="CA247"/>
          <cell r="CB247">
            <v>0</v>
          </cell>
          <cell r="CC247">
            <v>42996</v>
          </cell>
          <cell r="CD247">
            <v>16</v>
          </cell>
          <cell r="CE247"/>
          <cell r="CF247">
            <v>36000</v>
          </cell>
          <cell r="CG247">
            <v>2018</v>
          </cell>
          <cell r="CH247">
            <v>43032</v>
          </cell>
          <cell r="CI247">
            <v>2018</v>
          </cell>
          <cell r="CJ247">
            <v>43354</v>
          </cell>
          <cell r="CK247" t="str">
            <v>Potential</v>
          </cell>
          <cell r="CL247" t="str">
            <v>Evaluating alternatives</v>
          </cell>
          <cell r="CM247"/>
          <cell r="CN247"/>
          <cell r="CU247">
            <v>36000</v>
          </cell>
          <cell r="DC247"/>
          <cell r="DD247"/>
          <cell r="DE247"/>
          <cell r="DF247">
            <v>0</v>
          </cell>
          <cell r="DG247"/>
          <cell r="DH247"/>
          <cell r="DI247"/>
          <cell r="DJ247"/>
          <cell r="DK247"/>
          <cell r="DL247"/>
          <cell r="DM247" t="str">
            <v>Corey Hower</v>
          </cell>
          <cell r="DN247" t="str">
            <v>Brooksbank</v>
          </cell>
          <cell r="DO247" t="str">
            <v>Gallentine</v>
          </cell>
          <cell r="DP247">
            <v>10</v>
          </cell>
          <cell r="DQ247">
            <v>7</v>
          </cell>
          <cell r="DR247"/>
        </row>
        <row r="248">
          <cell r="C248">
            <v>148</v>
          </cell>
          <cell r="D248">
            <v>55</v>
          </cell>
          <cell r="E248">
            <v>137</v>
          </cell>
          <cell r="F248">
            <v>55</v>
          </cell>
          <cell r="G248"/>
          <cell r="H248" t="str">
            <v/>
          </cell>
          <cell r="I248" t="str">
            <v>Yes</v>
          </cell>
          <cell r="J248"/>
          <cell r="L248">
            <v>0</v>
          </cell>
          <cell r="M248" t="str">
            <v>Berrens</v>
          </cell>
          <cell r="N248" t="str">
            <v>Rehab collection, ph 2</v>
          </cell>
          <cell r="O248">
            <v>280581</v>
          </cell>
          <cell r="P248" t="str">
            <v>280581-PS02</v>
          </cell>
          <cell r="Q248">
            <v>1830</v>
          </cell>
          <cell r="R248"/>
          <cell r="S248" t="str">
            <v>Exempt</v>
          </cell>
          <cell r="T248">
            <v>43193</v>
          </cell>
          <cell r="U248">
            <v>43361</v>
          </cell>
          <cell r="V248">
            <v>43546</v>
          </cell>
          <cell r="W248">
            <v>43601</v>
          </cell>
          <cell r="X248">
            <v>45443</v>
          </cell>
          <cell r="Y248">
            <v>10000000</v>
          </cell>
          <cell r="Z248"/>
          <cell r="AA248">
            <v>10000000</v>
          </cell>
          <cell r="AB248" t="str">
            <v>Part B</v>
          </cell>
          <cell r="AC248"/>
          <cell r="AD248" t="str">
            <v>loan app</v>
          </cell>
          <cell r="AE248">
            <v>10000000</v>
          </cell>
          <cell r="AF248"/>
          <cell r="AG248">
            <v>10000000</v>
          </cell>
          <cell r="AH248" t="str">
            <v>Part B</v>
          </cell>
          <cell r="AI248">
            <v>45809</v>
          </cell>
          <cell r="AJ248">
            <v>46539</v>
          </cell>
          <cell r="AK248" t="str">
            <v>CW/DW PROJECT -phase 2</v>
          </cell>
          <cell r="AL248">
            <v>10000000</v>
          </cell>
          <cell r="AM248">
            <v>45107</v>
          </cell>
          <cell r="AO248"/>
          <cell r="AP248"/>
          <cell r="AQ248"/>
          <cell r="AR248"/>
          <cell r="AS248">
            <v>0</v>
          </cell>
          <cell r="AT248">
            <v>0</v>
          </cell>
          <cell r="AU248">
            <v>10000000</v>
          </cell>
          <cell r="AV248">
            <v>10000000</v>
          </cell>
          <cell r="AW248"/>
          <cell r="AX248"/>
          <cell r="AY248">
            <v>10000000</v>
          </cell>
          <cell r="BF248" t="str">
            <v>FY21 survey</v>
          </cell>
          <cell r="BG248">
            <v>0</v>
          </cell>
          <cell r="BH248"/>
          <cell r="BI248">
            <v>0</v>
          </cell>
          <cell r="BK248">
            <v>0</v>
          </cell>
          <cell r="BM248"/>
          <cell r="BS248" t="str">
            <v/>
          </cell>
          <cell r="BU248">
            <v>0</v>
          </cell>
          <cell r="BW248">
            <v>0</v>
          </cell>
          <cell r="BX248">
            <v>0</v>
          </cell>
          <cell r="BY248"/>
          <cell r="BZ248"/>
          <cell r="CA248"/>
          <cell r="CB248">
            <v>0</v>
          </cell>
          <cell r="CC248"/>
          <cell r="CF248"/>
          <cell r="CK248"/>
          <cell r="CL248"/>
          <cell r="CM248">
            <v>0</v>
          </cell>
          <cell r="CN248"/>
          <cell r="CU248">
            <v>0</v>
          </cell>
          <cell r="DC248"/>
          <cell r="DD248"/>
          <cell r="DE248"/>
          <cell r="DF248">
            <v>0</v>
          </cell>
          <cell r="DG248"/>
          <cell r="DH248"/>
          <cell r="DI248"/>
          <cell r="DJ248"/>
          <cell r="DK248"/>
          <cell r="DL248"/>
          <cell r="DM248" t="str">
            <v>Abram Peterson</v>
          </cell>
          <cell r="DN248" t="str">
            <v>Berrens</v>
          </cell>
          <cell r="DO248" t="str">
            <v>barrett</v>
          </cell>
          <cell r="DP248" t="str">
            <v>6W</v>
          </cell>
          <cell r="DQ248">
            <v>2</v>
          </cell>
          <cell r="DR248"/>
        </row>
        <row r="249">
          <cell r="C249">
            <v>15</v>
          </cell>
          <cell r="D249">
            <v>80</v>
          </cell>
          <cell r="E249"/>
          <cell r="F249"/>
          <cell r="G249"/>
          <cell r="H249" t="str">
            <v/>
          </cell>
          <cell r="I249" t="str">
            <v>Yes</v>
          </cell>
          <cell r="J249"/>
          <cell r="K249"/>
          <cell r="L249">
            <v>0</v>
          </cell>
          <cell r="M249" t="str">
            <v>Berrens</v>
          </cell>
          <cell r="N249" t="str">
            <v>Rehab collection</v>
          </cell>
          <cell r="O249">
            <v>280955</v>
          </cell>
          <cell r="P249" t="str">
            <v>280955-PS01</v>
          </cell>
          <cell r="Q249">
            <v>2021</v>
          </cell>
          <cell r="R249"/>
          <cell r="S249"/>
          <cell r="T249"/>
          <cell r="U249"/>
          <cell r="V249"/>
          <cell r="W249"/>
          <cell r="X249" t="str">
            <v>application</v>
          </cell>
          <cell r="Y249">
            <v>5910000</v>
          </cell>
          <cell r="Z249"/>
          <cell r="AA249">
            <v>5910000</v>
          </cell>
          <cell r="AB249" t="str">
            <v>Part B</v>
          </cell>
          <cell r="AC249"/>
          <cell r="AD249"/>
          <cell r="AE249"/>
          <cell r="AF249"/>
          <cell r="AG249"/>
          <cell r="AH249"/>
          <cell r="AI249">
            <v>45809</v>
          </cell>
          <cell r="AJ249">
            <v>46539</v>
          </cell>
          <cell r="AK249"/>
          <cell r="AL249">
            <v>5910000</v>
          </cell>
          <cell r="AM249">
            <v>45181</v>
          </cell>
          <cell r="AN249"/>
          <cell r="AO249"/>
          <cell r="AP249"/>
          <cell r="AQ249"/>
          <cell r="AR249"/>
          <cell r="AS249">
            <v>0</v>
          </cell>
          <cell r="AT249">
            <v>0</v>
          </cell>
          <cell r="AU249">
            <v>5910000</v>
          </cell>
          <cell r="AV249">
            <v>5910000</v>
          </cell>
          <cell r="AW249"/>
          <cell r="AX249"/>
          <cell r="AY249">
            <v>5910000</v>
          </cell>
          <cell r="AZ249"/>
          <cell r="BA249"/>
          <cell r="BB249"/>
          <cell r="BC249"/>
          <cell r="BD249"/>
          <cell r="BE249"/>
          <cell r="BF249">
            <v>0</v>
          </cell>
          <cell r="BG249">
            <v>0</v>
          </cell>
          <cell r="BH249"/>
          <cell r="BI249">
            <v>0</v>
          </cell>
          <cell r="BJ249"/>
          <cell r="BK249">
            <v>0</v>
          </cell>
          <cell r="BL249"/>
          <cell r="BM249"/>
          <cell r="BN249"/>
          <cell r="BO249"/>
          <cell r="BP249"/>
          <cell r="BQ249"/>
          <cell r="BR249"/>
          <cell r="BS249"/>
          <cell r="BT249"/>
          <cell r="BU249">
            <v>0</v>
          </cell>
          <cell r="BV249"/>
          <cell r="BW249">
            <v>0</v>
          </cell>
          <cell r="BX249">
            <v>0</v>
          </cell>
          <cell r="BY249"/>
          <cell r="BZ249"/>
          <cell r="CA249"/>
          <cell r="CB249">
            <v>0</v>
          </cell>
          <cell r="CC249"/>
          <cell r="CD249"/>
          <cell r="CE249"/>
          <cell r="CF249"/>
          <cell r="CG249"/>
          <cell r="CH249"/>
          <cell r="CI249"/>
          <cell r="CJ249"/>
          <cell r="CK249"/>
          <cell r="CL249"/>
          <cell r="CM249">
            <v>0</v>
          </cell>
          <cell r="CN249"/>
          <cell r="CO249"/>
          <cell r="CP249"/>
          <cell r="CQ249"/>
          <cell r="CR249"/>
          <cell r="CS249"/>
          <cell r="CT249"/>
          <cell r="CU249">
            <v>0</v>
          </cell>
          <cell r="CV249"/>
          <cell r="CW249"/>
          <cell r="CX249"/>
          <cell r="CY249"/>
          <cell r="CZ249"/>
          <cell r="DA249"/>
          <cell r="DB249"/>
          <cell r="DC249"/>
          <cell r="DD249"/>
          <cell r="DE249"/>
          <cell r="DF249"/>
          <cell r="DG249"/>
          <cell r="DH249"/>
          <cell r="DI249"/>
          <cell r="DJ249"/>
          <cell r="DK249"/>
          <cell r="DL249"/>
          <cell r="DM249"/>
          <cell r="DN249" t="str">
            <v>Berrens</v>
          </cell>
          <cell r="DO249"/>
          <cell r="DP249" t="str">
            <v>6W</v>
          </cell>
          <cell r="DQ249"/>
          <cell r="DR249"/>
        </row>
        <row r="250">
          <cell r="C250">
            <v>3</v>
          </cell>
          <cell r="D250">
            <v>98</v>
          </cell>
          <cell r="E250">
            <v>3</v>
          </cell>
          <cell r="F250">
            <v>98</v>
          </cell>
          <cell r="G250"/>
          <cell r="H250" t="str">
            <v/>
          </cell>
          <cell r="I250" t="str">
            <v/>
          </cell>
          <cell r="J250" t="str">
            <v/>
          </cell>
          <cell r="K250" t="str">
            <v/>
          </cell>
          <cell r="L250">
            <v>0</v>
          </cell>
          <cell r="M250" t="str">
            <v>Bradshaw</v>
          </cell>
          <cell r="N250" t="str">
            <v>Adv trmt - phos, pond improvements</v>
          </cell>
          <cell r="O250">
            <v>280934</v>
          </cell>
          <cell r="P250" t="str">
            <v>280934-PS01</v>
          </cell>
          <cell r="Q250">
            <v>1771</v>
          </cell>
          <cell r="R250"/>
          <cell r="S250"/>
          <cell r="T250">
            <v>45355</v>
          </cell>
          <cell r="U250">
            <v>0</v>
          </cell>
          <cell r="V250">
            <v>0</v>
          </cell>
          <cell r="W250">
            <v>0</v>
          </cell>
          <cell r="X250"/>
          <cell r="Y250"/>
          <cell r="Z250"/>
          <cell r="AA250">
            <v>0</v>
          </cell>
          <cell r="AB250"/>
          <cell r="AC250"/>
          <cell r="AD250"/>
          <cell r="AE250"/>
          <cell r="AF250"/>
          <cell r="AG250">
            <v>0</v>
          </cell>
          <cell r="AH250"/>
          <cell r="AI250"/>
          <cell r="AJ250"/>
          <cell r="AK250"/>
          <cell r="AL250">
            <v>12000000</v>
          </cell>
          <cell r="AM250"/>
          <cell r="AN250"/>
          <cell r="AO250"/>
          <cell r="AP250"/>
          <cell r="AQ250"/>
          <cell r="AR250"/>
          <cell r="AS250">
            <v>0</v>
          </cell>
          <cell r="AT250">
            <v>0</v>
          </cell>
          <cell r="AU250">
            <v>12000000</v>
          </cell>
          <cell r="AV250">
            <v>0</v>
          </cell>
          <cell r="AW250"/>
          <cell r="AX250"/>
          <cell r="AY250">
            <v>0</v>
          </cell>
          <cell r="AZ250"/>
          <cell r="BA250"/>
          <cell r="BB250"/>
          <cell r="BC250"/>
          <cell r="BD250"/>
          <cell r="BE250"/>
          <cell r="BF250">
            <v>0</v>
          </cell>
          <cell r="BG250">
            <v>0</v>
          </cell>
          <cell r="BH250"/>
          <cell r="BI250">
            <v>0</v>
          </cell>
          <cell r="BJ250"/>
          <cell r="BK250">
            <v>0</v>
          </cell>
          <cell r="BL250"/>
          <cell r="BM250"/>
          <cell r="BN250"/>
          <cell r="BO250"/>
          <cell r="BP250"/>
          <cell r="BQ250"/>
          <cell r="BR250"/>
          <cell r="BS250"/>
          <cell r="BT250"/>
          <cell r="BU250">
            <v>0</v>
          </cell>
          <cell r="BV250"/>
          <cell r="BW250">
            <v>0</v>
          </cell>
          <cell r="BX250">
            <v>0</v>
          </cell>
          <cell r="BY250"/>
          <cell r="BZ250"/>
          <cell r="CA250"/>
          <cell r="CB250">
            <v>0</v>
          </cell>
          <cell r="CC250"/>
          <cell r="CD250"/>
          <cell r="CE250"/>
          <cell r="CF250"/>
          <cell r="CG250"/>
          <cell r="CH250"/>
          <cell r="CI250"/>
          <cell r="CJ250"/>
          <cell r="CK250"/>
          <cell r="CL250"/>
          <cell r="CM250">
            <v>0</v>
          </cell>
          <cell r="CN250"/>
          <cell r="CO250"/>
          <cell r="CP250"/>
          <cell r="CQ250"/>
          <cell r="CR250"/>
          <cell r="CS250"/>
          <cell r="CT250"/>
          <cell r="CU250">
            <v>0</v>
          </cell>
          <cell r="CV250"/>
          <cell r="CW250"/>
          <cell r="CX250"/>
          <cell r="CY250"/>
          <cell r="CZ250"/>
          <cell r="DA250"/>
          <cell r="DB250"/>
          <cell r="DC250"/>
          <cell r="DD250"/>
          <cell r="DE250"/>
          <cell r="DF250"/>
          <cell r="DG250"/>
          <cell r="DH250"/>
          <cell r="DI250"/>
          <cell r="DJ250"/>
          <cell r="DK250"/>
          <cell r="DL250"/>
          <cell r="DM250" t="str">
            <v>Vinod Sathyaseelan</v>
          </cell>
          <cell r="DN250" t="str">
            <v>Bradshaw</v>
          </cell>
          <cell r="DO250"/>
          <cell r="DP250">
            <v>4</v>
          </cell>
          <cell r="DQ250">
            <v>2</v>
          </cell>
          <cell r="DR250"/>
        </row>
        <row r="251">
          <cell r="C251">
            <v>288</v>
          </cell>
          <cell r="D251">
            <v>36</v>
          </cell>
          <cell r="E251">
            <v>272</v>
          </cell>
          <cell r="F251">
            <v>36</v>
          </cell>
          <cell r="G251"/>
          <cell r="H251" t="str">
            <v/>
          </cell>
          <cell r="I251" t="str">
            <v/>
          </cell>
          <cell r="J251" t="str">
            <v/>
          </cell>
          <cell r="K251" t="str">
            <v/>
          </cell>
          <cell r="L251">
            <v>0</v>
          </cell>
          <cell r="M251" t="str">
            <v>Perez</v>
          </cell>
          <cell r="N251" t="str">
            <v>Rehab treatment, pond and LS improvements</v>
          </cell>
          <cell r="O251">
            <v>280919</v>
          </cell>
          <cell r="P251" t="str">
            <v>280919-PS01</v>
          </cell>
          <cell r="Q251">
            <v>239</v>
          </cell>
          <cell r="R251"/>
          <cell r="S251"/>
          <cell r="T251">
            <v>0</v>
          </cell>
          <cell r="U251">
            <v>0</v>
          </cell>
          <cell r="V251">
            <v>0</v>
          </cell>
          <cell r="W251">
            <v>0</v>
          </cell>
          <cell r="X251"/>
          <cell r="Y251"/>
          <cell r="Z251"/>
          <cell r="AA251">
            <v>0</v>
          </cell>
          <cell r="AB251"/>
          <cell r="AC251"/>
          <cell r="AD251"/>
          <cell r="AE251"/>
          <cell r="AF251"/>
          <cell r="AG251">
            <v>0</v>
          </cell>
          <cell r="AH251"/>
          <cell r="AI251"/>
          <cell r="AJ251"/>
          <cell r="AK251"/>
          <cell r="AL251">
            <v>10000000</v>
          </cell>
          <cell r="AM251"/>
          <cell r="AN251"/>
          <cell r="AO251"/>
          <cell r="AP251"/>
          <cell r="AQ251"/>
          <cell r="AR251"/>
          <cell r="AS251">
            <v>0</v>
          </cell>
          <cell r="AT251">
            <v>0</v>
          </cell>
          <cell r="AU251">
            <v>10000000</v>
          </cell>
          <cell r="AV251">
            <v>0</v>
          </cell>
          <cell r="AW251"/>
          <cell r="AX251"/>
          <cell r="AY251">
            <v>0</v>
          </cell>
          <cell r="AZ251"/>
          <cell r="BA251"/>
          <cell r="BB251"/>
          <cell r="BC251"/>
          <cell r="BD251"/>
          <cell r="BE251"/>
          <cell r="BF251">
            <v>0</v>
          </cell>
          <cell r="BG251">
            <v>0</v>
          </cell>
          <cell r="BH251"/>
          <cell r="BI251">
            <v>0</v>
          </cell>
          <cell r="BJ251"/>
          <cell r="BK251">
            <v>0</v>
          </cell>
          <cell r="BL251"/>
          <cell r="BM251"/>
          <cell r="BN251"/>
          <cell r="BO251"/>
          <cell r="BP251"/>
          <cell r="BQ251"/>
          <cell r="BR251"/>
          <cell r="BS251"/>
          <cell r="BT251"/>
          <cell r="BU251">
            <v>0</v>
          </cell>
          <cell r="BV251"/>
          <cell r="BW251">
            <v>0</v>
          </cell>
          <cell r="BX251">
            <v>0</v>
          </cell>
          <cell r="BY251"/>
          <cell r="BZ251"/>
          <cell r="CA251"/>
          <cell r="CB251">
            <v>0</v>
          </cell>
          <cell r="CC251"/>
          <cell r="CD251"/>
          <cell r="CE251"/>
          <cell r="CF251"/>
          <cell r="CG251"/>
          <cell r="CH251"/>
          <cell r="CI251"/>
          <cell r="CJ251"/>
          <cell r="CK251"/>
          <cell r="CL251"/>
          <cell r="CM251">
            <v>0</v>
          </cell>
          <cell r="CN251"/>
          <cell r="CO251"/>
          <cell r="CP251"/>
          <cell r="CQ251"/>
          <cell r="CR251"/>
          <cell r="CS251"/>
          <cell r="CT251"/>
          <cell r="CU251">
            <v>0</v>
          </cell>
          <cell r="CV251"/>
          <cell r="CW251"/>
          <cell r="CX251"/>
          <cell r="CY251"/>
          <cell r="CZ251"/>
          <cell r="DA251"/>
          <cell r="DB251"/>
          <cell r="DC251"/>
          <cell r="DD251"/>
          <cell r="DE251"/>
          <cell r="DF251"/>
          <cell r="DG251"/>
          <cell r="DH251"/>
          <cell r="DI251"/>
          <cell r="DJ251"/>
          <cell r="DK251"/>
          <cell r="DL251"/>
          <cell r="DM251" t="str">
            <v>Vinod Sathyaseelan</v>
          </cell>
          <cell r="DN251" t="str">
            <v>Perez</v>
          </cell>
          <cell r="DO251"/>
          <cell r="DP251">
            <v>1</v>
          </cell>
          <cell r="DQ251">
            <v>1</v>
          </cell>
          <cell r="DR251"/>
        </row>
        <row r="252">
          <cell r="C252">
            <v>218</v>
          </cell>
          <cell r="D252">
            <v>46</v>
          </cell>
          <cell r="E252">
            <v>211</v>
          </cell>
          <cell r="F252">
            <v>46</v>
          </cell>
          <cell r="G252"/>
          <cell r="H252" t="str">
            <v/>
          </cell>
          <cell r="I252" t="str">
            <v/>
          </cell>
          <cell r="J252" t="str">
            <v/>
          </cell>
          <cell r="K252" t="str">
            <v/>
          </cell>
          <cell r="L252">
            <v>0</v>
          </cell>
          <cell r="M252" t="str">
            <v>Montoya</v>
          </cell>
          <cell r="N252" t="str">
            <v>Rehab collection, LS 1-3, forcemains</v>
          </cell>
          <cell r="O252">
            <v>280874</v>
          </cell>
          <cell r="P252" t="str">
            <v>280874-PS01</v>
          </cell>
          <cell r="Q252">
            <v>2730</v>
          </cell>
          <cell r="R252"/>
          <cell r="S252"/>
          <cell r="T252">
            <v>0</v>
          </cell>
          <cell r="U252">
            <v>0</v>
          </cell>
          <cell r="V252">
            <v>0</v>
          </cell>
          <cell r="W252">
            <v>0</v>
          </cell>
          <cell r="X252"/>
          <cell r="Y252"/>
          <cell r="Z252"/>
          <cell r="AA252">
            <v>0</v>
          </cell>
          <cell r="AB252"/>
          <cell r="AC252"/>
          <cell r="AD252"/>
          <cell r="AE252"/>
          <cell r="AF252"/>
          <cell r="AG252">
            <v>0</v>
          </cell>
          <cell r="AH252"/>
          <cell r="AI252"/>
          <cell r="AJ252"/>
          <cell r="AK252"/>
          <cell r="AL252">
            <v>1600000</v>
          </cell>
          <cell r="AM252"/>
          <cell r="AN252"/>
          <cell r="AO252"/>
          <cell r="AP252"/>
          <cell r="AQ252"/>
          <cell r="AR252"/>
          <cell r="AS252">
            <v>0</v>
          </cell>
          <cell r="AT252">
            <v>0</v>
          </cell>
          <cell r="AU252">
            <v>1600000</v>
          </cell>
          <cell r="AV252">
            <v>0</v>
          </cell>
          <cell r="AW252"/>
          <cell r="AX252"/>
          <cell r="AY252">
            <v>0</v>
          </cell>
          <cell r="AZ252"/>
          <cell r="BA252"/>
          <cell r="BB252"/>
          <cell r="BC252"/>
          <cell r="BD252"/>
          <cell r="BE252"/>
          <cell r="BF252">
            <v>0</v>
          </cell>
          <cell r="BG252">
            <v>0</v>
          </cell>
          <cell r="BH252"/>
          <cell r="BI252">
            <v>0</v>
          </cell>
          <cell r="BJ252"/>
          <cell r="BK252">
            <v>0</v>
          </cell>
          <cell r="BL252"/>
          <cell r="BM252"/>
          <cell r="BN252"/>
          <cell r="BO252"/>
          <cell r="BP252"/>
          <cell r="BQ252"/>
          <cell r="BR252"/>
          <cell r="BS252" t="str">
            <v/>
          </cell>
          <cell r="BT252"/>
          <cell r="BU252">
            <v>0</v>
          </cell>
          <cell r="BV252"/>
          <cell r="BW252">
            <v>0</v>
          </cell>
          <cell r="BX252">
            <v>0</v>
          </cell>
          <cell r="BY252"/>
          <cell r="BZ252"/>
          <cell r="CA252"/>
          <cell r="CB252">
            <v>0</v>
          </cell>
          <cell r="CC252"/>
          <cell r="CD252"/>
          <cell r="CE252"/>
          <cell r="CF252"/>
          <cell r="CG252"/>
          <cell r="CH252"/>
          <cell r="CI252"/>
          <cell r="CJ252"/>
          <cell r="CK252"/>
          <cell r="CL252"/>
          <cell r="CM252">
            <v>0</v>
          </cell>
          <cell r="CN252"/>
          <cell r="CO252"/>
          <cell r="CP252"/>
          <cell r="CQ252"/>
          <cell r="CR252"/>
          <cell r="CS252"/>
          <cell r="CT252"/>
          <cell r="CU252">
            <v>0</v>
          </cell>
          <cell r="CV252"/>
          <cell r="CW252"/>
          <cell r="CX252"/>
          <cell r="CY252"/>
          <cell r="CZ252"/>
          <cell r="DA252"/>
          <cell r="DB252"/>
          <cell r="DC252"/>
          <cell r="DD252"/>
          <cell r="DE252"/>
          <cell r="DF252">
            <v>0</v>
          </cell>
          <cell r="DG252"/>
          <cell r="DH252"/>
          <cell r="DI252">
            <v>1600000</v>
          </cell>
          <cell r="DJ252" t="str">
            <v>23 SPAP</v>
          </cell>
          <cell r="DK252"/>
          <cell r="DL252" t="str">
            <v>23 SPAP</v>
          </cell>
          <cell r="DM252" t="str">
            <v>Pam Rodewald</v>
          </cell>
          <cell r="DN252" t="str">
            <v>Montoya</v>
          </cell>
          <cell r="DO252" t="str">
            <v>Lafontaine</v>
          </cell>
          <cell r="DP252">
            <v>11</v>
          </cell>
          <cell r="DQ252">
            <v>4</v>
          </cell>
          <cell r="DR252"/>
        </row>
        <row r="253">
          <cell r="C253">
            <v>140</v>
          </cell>
          <cell r="D253">
            <v>56</v>
          </cell>
          <cell r="E253"/>
          <cell r="F253"/>
          <cell r="G253"/>
          <cell r="H253" t="str">
            <v/>
          </cell>
          <cell r="I253" t="str">
            <v/>
          </cell>
          <cell r="J253"/>
          <cell r="K253"/>
          <cell r="L253">
            <v>0</v>
          </cell>
          <cell r="M253" t="str">
            <v>Barrett</v>
          </cell>
          <cell r="N253" t="str">
            <v>Adv trmt - phos, expand treatment</v>
          </cell>
          <cell r="O253">
            <v>280736</v>
          </cell>
          <cell r="P253" t="str">
            <v>280736-PS02</v>
          </cell>
          <cell r="Q253">
            <v>19966</v>
          </cell>
          <cell r="R253"/>
          <cell r="S253"/>
          <cell r="T253"/>
          <cell r="U253"/>
          <cell r="V253"/>
          <cell r="W253"/>
          <cell r="X253"/>
          <cell r="Y253"/>
          <cell r="Z253"/>
          <cell r="AA253">
            <v>0</v>
          </cell>
          <cell r="AB253"/>
          <cell r="AC253"/>
          <cell r="AD253"/>
          <cell r="AE253"/>
          <cell r="AF253"/>
          <cell r="AG253"/>
          <cell r="AH253"/>
          <cell r="AI253"/>
          <cell r="AJ253"/>
          <cell r="AK253"/>
          <cell r="AL253">
            <v>40183790</v>
          </cell>
          <cell r="AM253"/>
          <cell r="AN253"/>
          <cell r="AO253"/>
          <cell r="AP253"/>
          <cell r="AQ253"/>
          <cell r="AR253"/>
          <cell r="AS253">
            <v>0</v>
          </cell>
          <cell r="AT253">
            <v>0</v>
          </cell>
          <cell r="AU253">
            <v>40183790</v>
          </cell>
          <cell r="AV253">
            <v>0</v>
          </cell>
          <cell r="AW253"/>
          <cell r="AX253"/>
          <cell r="AY253">
            <v>0</v>
          </cell>
          <cell r="AZ253"/>
          <cell r="BA253"/>
          <cell r="BB253"/>
          <cell r="BC253"/>
          <cell r="BD253"/>
          <cell r="BE253"/>
          <cell r="BF253">
            <v>0</v>
          </cell>
          <cell r="BG253">
            <v>0</v>
          </cell>
          <cell r="BH253"/>
          <cell r="BI253">
            <v>0</v>
          </cell>
          <cell r="BJ253"/>
          <cell r="BK253">
            <v>0</v>
          </cell>
          <cell r="BL253"/>
          <cell r="BM253"/>
          <cell r="BN253"/>
          <cell r="BO253"/>
          <cell r="BP253"/>
          <cell r="BQ253"/>
          <cell r="BR253"/>
          <cell r="BS253"/>
          <cell r="BT253"/>
          <cell r="BU253">
            <v>0</v>
          </cell>
          <cell r="BV253"/>
          <cell r="BW253">
            <v>0</v>
          </cell>
          <cell r="BX253">
            <v>0</v>
          </cell>
          <cell r="BY253"/>
          <cell r="BZ253"/>
          <cell r="CA253"/>
          <cell r="CB253">
            <v>0</v>
          </cell>
          <cell r="CC253"/>
          <cell r="CD253"/>
          <cell r="CE253"/>
          <cell r="CF253"/>
          <cell r="CG253"/>
          <cell r="CH253"/>
          <cell r="CI253"/>
          <cell r="CJ253"/>
          <cell r="CK253"/>
          <cell r="CL253"/>
          <cell r="CM253">
            <v>0</v>
          </cell>
          <cell r="CN253"/>
          <cell r="CO253"/>
          <cell r="CP253"/>
          <cell r="CQ253"/>
          <cell r="CR253"/>
          <cell r="CS253"/>
          <cell r="CT253"/>
          <cell r="CU253">
            <v>0</v>
          </cell>
          <cell r="CV253"/>
          <cell r="CW253"/>
          <cell r="CX253"/>
          <cell r="CY253"/>
          <cell r="CZ253"/>
          <cell r="DA253"/>
          <cell r="DB253"/>
          <cell r="DC253"/>
          <cell r="DD253"/>
          <cell r="DE253"/>
          <cell r="DF253"/>
          <cell r="DG253"/>
          <cell r="DH253"/>
          <cell r="DI253"/>
          <cell r="DJ253"/>
          <cell r="DK253"/>
          <cell r="DL253"/>
          <cell r="DM253"/>
          <cell r="DN253" t="str">
            <v>Barrett</v>
          </cell>
          <cell r="DO253"/>
          <cell r="DP253" t="str">
            <v>7W</v>
          </cell>
          <cell r="DQ253"/>
          <cell r="DR253"/>
        </row>
        <row r="254">
          <cell r="C254">
            <v>4</v>
          </cell>
          <cell r="D254">
            <v>88</v>
          </cell>
          <cell r="E254">
            <v>5</v>
          </cell>
          <cell r="F254">
            <v>88</v>
          </cell>
          <cell r="G254">
            <v>2022</v>
          </cell>
          <cell r="H254" t="str">
            <v>Yes</v>
          </cell>
          <cell r="I254" t="str">
            <v/>
          </cell>
          <cell r="J254" t="str">
            <v>Yes</v>
          </cell>
          <cell r="K254" t="str">
            <v/>
          </cell>
          <cell r="L254">
            <v>0</v>
          </cell>
          <cell r="M254" t="str">
            <v>Brooksbank</v>
          </cell>
          <cell r="N254" t="str">
            <v>Adv trmt - phos, expand treatment</v>
          </cell>
          <cell r="O254">
            <v>280679</v>
          </cell>
          <cell r="P254" t="str">
            <v>280679-PS01b</v>
          </cell>
          <cell r="Q254">
            <v>26534</v>
          </cell>
          <cell r="R254"/>
          <cell r="S254" t="str">
            <v>Exempt</v>
          </cell>
          <cell r="T254">
            <v>43742</v>
          </cell>
          <cell r="U254">
            <v>44369</v>
          </cell>
          <cell r="V254">
            <v>44543</v>
          </cell>
          <cell r="W254">
            <v>44656</v>
          </cell>
          <cell r="X254" t="str">
            <v>certified</v>
          </cell>
          <cell r="Y254">
            <v>68858198</v>
          </cell>
          <cell r="Z254"/>
          <cell r="AA254">
            <v>39858198</v>
          </cell>
          <cell r="AB254" t="str">
            <v>22 Carryover</v>
          </cell>
          <cell r="AC254" t="str">
            <v>Loan 2</v>
          </cell>
          <cell r="AD254" t="str">
            <v>certified</v>
          </cell>
          <cell r="AE254">
            <v>3858198</v>
          </cell>
          <cell r="AF254"/>
          <cell r="AG254">
            <v>3858198</v>
          </cell>
          <cell r="AH254" t="str">
            <v>22 Carryover</v>
          </cell>
          <cell r="AI254">
            <v>44713</v>
          </cell>
          <cell r="AJ254">
            <v>45838</v>
          </cell>
          <cell r="AK254" t="str">
            <v>possible bonding</v>
          </cell>
          <cell r="AL254">
            <v>68858198</v>
          </cell>
          <cell r="AM254">
            <v>44656</v>
          </cell>
          <cell r="AN254">
            <v>44741</v>
          </cell>
          <cell r="AO254">
            <v>0.87</v>
          </cell>
          <cell r="AP254">
            <v>61741600</v>
          </cell>
          <cell r="AQ254">
            <v>2022</v>
          </cell>
          <cell r="AR254"/>
          <cell r="AS254"/>
          <cell r="AT254"/>
          <cell r="AU254">
            <v>68858198</v>
          </cell>
          <cell r="AV254">
            <v>39858198</v>
          </cell>
          <cell r="AW254"/>
          <cell r="AX254"/>
          <cell r="AY254">
            <v>39858198</v>
          </cell>
          <cell r="AZ254"/>
          <cell r="BA254"/>
          <cell r="BB254"/>
          <cell r="BC254"/>
          <cell r="BD254"/>
          <cell r="BE254"/>
          <cell r="BF254">
            <v>0</v>
          </cell>
          <cell r="BG254">
            <v>0</v>
          </cell>
          <cell r="BH254"/>
          <cell r="BI254">
            <v>0</v>
          </cell>
          <cell r="BJ254"/>
          <cell r="BK254">
            <v>0</v>
          </cell>
          <cell r="BL254">
            <v>44405</v>
          </cell>
          <cell r="BM254">
            <v>9893692</v>
          </cell>
          <cell r="BN254">
            <v>0.21</v>
          </cell>
          <cell r="BO254" t="str">
            <v>22 Carryover</v>
          </cell>
          <cell r="BP254">
            <v>44741</v>
          </cell>
          <cell r="BQ254">
            <v>55741600</v>
          </cell>
          <cell r="BR254">
            <v>9422300</v>
          </cell>
          <cell r="BS254">
            <v>0.16903533447192043</v>
          </cell>
          <cell r="BT254">
            <v>61741600</v>
          </cell>
          <cell r="BU254">
            <v>68858198</v>
          </cell>
          <cell r="BV254"/>
          <cell r="BW254">
            <v>10436512.006831523</v>
          </cell>
          <cell r="BX254">
            <v>7000000</v>
          </cell>
          <cell r="BY254">
            <v>7000000</v>
          </cell>
          <cell r="BZ254">
            <v>45126</v>
          </cell>
          <cell r="CA254">
            <v>2024</v>
          </cell>
          <cell r="CB254">
            <v>1349209.6054652184</v>
          </cell>
          <cell r="CC254"/>
          <cell r="CD254"/>
          <cell r="CE254"/>
          <cell r="CF254"/>
          <cell r="CG254"/>
          <cell r="CH254"/>
          <cell r="CI254"/>
          <cell r="CJ254"/>
          <cell r="CK254"/>
          <cell r="CL254"/>
          <cell r="CM254">
            <v>0</v>
          </cell>
          <cell r="CN254"/>
          <cell r="CO254"/>
          <cell r="CP254"/>
          <cell r="CQ254"/>
          <cell r="CR254"/>
          <cell r="CS254"/>
          <cell r="CT254"/>
          <cell r="CU254">
            <v>0</v>
          </cell>
          <cell r="CV254"/>
          <cell r="CW254"/>
          <cell r="CX254"/>
          <cell r="CY254"/>
          <cell r="CZ254"/>
          <cell r="DA254"/>
          <cell r="DB254"/>
          <cell r="DC254"/>
          <cell r="DD254"/>
          <cell r="DE254"/>
          <cell r="DF254">
            <v>0</v>
          </cell>
          <cell r="DG254"/>
          <cell r="DH254"/>
          <cell r="DI254">
            <v>22000000</v>
          </cell>
          <cell r="DJ254" t="str">
            <v>23 SPAPs</v>
          </cell>
          <cell r="DK254"/>
          <cell r="DL254" t="str">
            <v>23 SPAPs</v>
          </cell>
          <cell r="DM254" t="str">
            <v>Qais Banihani</v>
          </cell>
          <cell r="DN254" t="str">
            <v>Brooksbank</v>
          </cell>
          <cell r="DO254" t="str">
            <v>Lafontaine</v>
          </cell>
          <cell r="DP254">
            <v>10</v>
          </cell>
          <cell r="DQ254">
            <v>7</v>
          </cell>
          <cell r="DR254"/>
        </row>
        <row r="255">
          <cell r="C255">
            <v>284</v>
          </cell>
          <cell r="D255">
            <v>38</v>
          </cell>
          <cell r="E255">
            <v>266</v>
          </cell>
          <cell r="F255">
            <v>38</v>
          </cell>
          <cell r="G255"/>
          <cell r="H255" t="str">
            <v/>
          </cell>
          <cell r="I255" t="str">
            <v/>
          </cell>
          <cell r="J255" t="str">
            <v/>
          </cell>
          <cell r="K255" t="str">
            <v/>
          </cell>
          <cell r="L255">
            <v>0</v>
          </cell>
          <cell r="M255" t="str">
            <v>Perez</v>
          </cell>
          <cell r="N255" t="str">
            <v>Rehab collection</v>
          </cell>
          <cell r="O255">
            <v>280942</v>
          </cell>
          <cell r="P255" t="str">
            <v>280942-PS01</v>
          </cell>
          <cell r="Q255">
            <v>156</v>
          </cell>
          <cell r="R255"/>
          <cell r="S255"/>
          <cell r="T255">
            <v>0</v>
          </cell>
          <cell r="U255">
            <v>0</v>
          </cell>
          <cell r="V255">
            <v>0</v>
          </cell>
          <cell r="W255">
            <v>0</v>
          </cell>
          <cell r="X255"/>
          <cell r="Y255"/>
          <cell r="Z255"/>
          <cell r="AA255">
            <v>0</v>
          </cell>
          <cell r="AB255"/>
          <cell r="AC255"/>
          <cell r="AD255"/>
          <cell r="AE255"/>
          <cell r="AF255"/>
          <cell r="AG255">
            <v>0</v>
          </cell>
          <cell r="AH255"/>
          <cell r="AI255"/>
          <cell r="AJ255"/>
          <cell r="AK255"/>
          <cell r="AL255"/>
          <cell r="AM255"/>
          <cell r="AN255"/>
          <cell r="AO255"/>
          <cell r="AP255"/>
          <cell r="AQ255"/>
          <cell r="AR255"/>
          <cell r="AS255">
            <v>0</v>
          </cell>
          <cell r="AT255">
            <v>0</v>
          </cell>
          <cell r="AU255">
            <v>0</v>
          </cell>
          <cell r="AV255">
            <v>0</v>
          </cell>
          <cell r="AW255"/>
          <cell r="AX255"/>
          <cell r="AY255">
            <v>0</v>
          </cell>
          <cell r="AZ255"/>
          <cell r="BA255"/>
          <cell r="BB255"/>
          <cell r="BC255"/>
          <cell r="BD255"/>
          <cell r="BE255"/>
          <cell r="BF255">
            <v>0</v>
          </cell>
          <cell r="BG255">
            <v>0</v>
          </cell>
          <cell r="BH255"/>
          <cell r="BI255">
            <v>0</v>
          </cell>
          <cell r="BJ255"/>
          <cell r="BK255">
            <v>0</v>
          </cell>
          <cell r="BL255"/>
          <cell r="BM255"/>
          <cell r="BN255"/>
          <cell r="BO255"/>
          <cell r="BP255"/>
          <cell r="BQ255"/>
          <cell r="BR255"/>
          <cell r="BS255"/>
          <cell r="BT255"/>
          <cell r="BU255">
            <v>0</v>
          </cell>
          <cell r="BV255"/>
          <cell r="BW255">
            <v>0</v>
          </cell>
          <cell r="BX255">
            <v>0</v>
          </cell>
          <cell r="BY255"/>
          <cell r="BZ255"/>
          <cell r="CA255"/>
          <cell r="CB255">
            <v>0</v>
          </cell>
          <cell r="CC255"/>
          <cell r="CD255"/>
          <cell r="CE255"/>
          <cell r="CF255"/>
          <cell r="CG255"/>
          <cell r="CH255"/>
          <cell r="CI255"/>
          <cell r="CJ255"/>
          <cell r="CK255"/>
          <cell r="CL255"/>
          <cell r="CM255">
            <v>0</v>
          </cell>
          <cell r="CN255"/>
          <cell r="CO255"/>
          <cell r="CP255"/>
          <cell r="CQ255"/>
          <cell r="CR255"/>
          <cell r="CS255"/>
          <cell r="CT255"/>
          <cell r="CU255">
            <v>0</v>
          </cell>
          <cell r="CV255"/>
          <cell r="CW255"/>
          <cell r="CX255"/>
          <cell r="CY255"/>
          <cell r="CZ255"/>
          <cell r="DA255"/>
          <cell r="DB255"/>
          <cell r="DC255"/>
          <cell r="DD255"/>
          <cell r="DE255"/>
          <cell r="DF255"/>
          <cell r="DG255"/>
          <cell r="DH255"/>
          <cell r="DI255"/>
          <cell r="DJ255"/>
          <cell r="DK255"/>
          <cell r="DL255"/>
          <cell r="DM255" t="str">
            <v>Wesley Leksell</v>
          </cell>
          <cell r="DN255" t="str">
            <v>Perez</v>
          </cell>
          <cell r="DO255"/>
          <cell r="DP255" t="str">
            <v>3b</v>
          </cell>
          <cell r="DQ255">
            <v>3</v>
          </cell>
          <cell r="DR255"/>
        </row>
        <row r="256">
          <cell r="C256">
            <v>305</v>
          </cell>
          <cell r="D256">
            <v>25</v>
          </cell>
          <cell r="E256">
            <v>289</v>
          </cell>
          <cell r="F256">
            <v>25</v>
          </cell>
          <cell r="G256"/>
          <cell r="H256" t="str">
            <v/>
          </cell>
          <cell r="I256" t="str">
            <v/>
          </cell>
          <cell r="J256" t="str">
            <v/>
          </cell>
          <cell r="K256" t="str">
            <v/>
          </cell>
          <cell r="L256">
            <v>0</v>
          </cell>
          <cell r="M256" t="str">
            <v>Barrett</v>
          </cell>
          <cell r="N256" t="str">
            <v>Expand WWTP</v>
          </cell>
          <cell r="O256">
            <v>280847</v>
          </cell>
          <cell r="P256" t="str">
            <v>280847-PS01</v>
          </cell>
          <cell r="Q256">
            <v>2571</v>
          </cell>
          <cell r="R256"/>
          <cell r="S256" t="str">
            <v>Exempt</v>
          </cell>
          <cell r="T256">
            <v>44624</v>
          </cell>
          <cell r="U256">
            <v>0</v>
          </cell>
          <cell r="V256">
            <v>0</v>
          </cell>
          <cell r="W256">
            <v>0</v>
          </cell>
          <cell r="X256"/>
          <cell r="Y256"/>
          <cell r="Z256"/>
          <cell r="AA256">
            <v>0</v>
          </cell>
          <cell r="AB256"/>
          <cell r="AC256"/>
          <cell r="AD256"/>
          <cell r="AE256"/>
          <cell r="AF256"/>
          <cell r="AG256">
            <v>0</v>
          </cell>
          <cell r="AH256"/>
          <cell r="AI256"/>
          <cell r="AJ256"/>
          <cell r="AK256"/>
          <cell r="AL256">
            <v>30000000</v>
          </cell>
          <cell r="AM256"/>
          <cell r="AN256"/>
          <cell r="AO256"/>
          <cell r="AP256"/>
          <cell r="AQ256"/>
          <cell r="AR256"/>
          <cell r="AS256">
            <v>0</v>
          </cell>
          <cell r="AT256">
            <v>0</v>
          </cell>
          <cell r="AU256">
            <v>30000000</v>
          </cell>
          <cell r="AV256">
            <v>0</v>
          </cell>
          <cell r="AW256"/>
          <cell r="AX256"/>
          <cell r="AY256">
            <v>0</v>
          </cell>
          <cell r="AZ256"/>
          <cell r="BA256"/>
          <cell r="BB256"/>
          <cell r="BC256"/>
          <cell r="BD256"/>
          <cell r="BE256"/>
          <cell r="BF256">
            <v>0</v>
          </cell>
          <cell r="BG256">
            <v>0</v>
          </cell>
          <cell r="BH256"/>
          <cell r="BI256">
            <v>0</v>
          </cell>
          <cell r="BJ256"/>
          <cell r="BK256">
            <v>0</v>
          </cell>
          <cell r="BL256"/>
          <cell r="BM256"/>
          <cell r="BN256"/>
          <cell r="BO256"/>
          <cell r="BP256"/>
          <cell r="BQ256"/>
          <cell r="BR256"/>
          <cell r="BS256" t="str">
            <v/>
          </cell>
          <cell r="BT256"/>
          <cell r="BU256">
            <v>0</v>
          </cell>
          <cell r="BV256"/>
          <cell r="BW256">
            <v>0</v>
          </cell>
          <cell r="BX256">
            <v>0</v>
          </cell>
          <cell r="BY256"/>
          <cell r="BZ256"/>
          <cell r="CA256"/>
          <cell r="CB256">
            <v>0</v>
          </cell>
          <cell r="CC256"/>
          <cell r="CD256"/>
          <cell r="CE256"/>
          <cell r="CF256"/>
          <cell r="CG256"/>
          <cell r="CH256"/>
          <cell r="CI256"/>
          <cell r="CJ256"/>
          <cell r="CK256"/>
          <cell r="CL256"/>
          <cell r="CM256">
            <v>0</v>
          </cell>
          <cell r="CN256"/>
          <cell r="CO256"/>
          <cell r="CP256"/>
          <cell r="CQ256"/>
          <cell r="CR256"/>
          <cell r="CS256"/>
          <cell r="CT256"/>
          <cell r="CU256">
            <v>0</v>
          </cell>
          <cell r="CV256"/>
          <cell r="CW256"/>
          <cell r="CX256"/>
          <cell r="CY256"/>
          <cell r="CZ256"/>
          <cell r="DA256"/>
          <cell r="DB256"/>
          <cell r="DC256"/>
          <cell r="DD256"/>
          <cell r="DE256"/>
          <cell r="DF256">
            <v>0</v>
          </cell>
          <cell r="DG256"/>
          <cell r="DH256"/>
          <cell r="DI256"/>
          <cell r="DJ256"/>
          <cell r="DK256"/>
          <cell r="DL256"/>
          <cell r="DM256" t="str">
            <v>Brian Fitzpatrick</v>
          </cell>
          <cell r="DN256" t="str">
            <v>Barrett</v>
          </cell>
          <cell r="DO256" t="str">
            <v>Lafontaine</v>
          </cell>
          <cell r="DP256" t="str">
            <v>7W</v>
          </cell>
          <cell r="DQ256">
            <v>2</v>
          </cell>
          <cell r="DR256"/>
        </row>
        <row r="257">
          <cell r="C257">
            <v>79</v>
          </cell>
          <cell r="D257">
            <v>63</v>
          </cell>
          <cell r="E257">
            <v>86</v>
          </cell>
          <cell r="F257">
            <v>63</v>
          </cell>
          <cell r="G257" t="str">
            <v/>
          </cell>
          <cell r="H257" t="str">
            <v/>
          </cell>
          <cell r="I257" t="str">
            <v/>
          </cell>
          <cell r="J257" t="str">
            <v/>
          </cell>
          <cell r="K257" t="str">
            <v/>
          </cell>
          <cell r="L257">
            <v>0</v>
          </cell>
          <cell r="M257" t="str">
            <v>Bradshaw</v>
          </cell>
          <cell r="N257" t="str">
            <v>Rehab collection</v>
          </cell>
          <cell r="O257">
            <v>280354</v>
          </cell>
          <cell r="P257" t="str">
            <v>280354-PS01</v>
          </cell>
          <cell r="Q257">
            <v>2498</v>
          </cell>
          <cell r="R257">
            <v>0</v>
          </cell>
          <cell r="S257" t="str">
            <v>Exempt</v>
          </cell>
          <cell r="T257">
            <v>42432</v>
          </cell>
          <cell r="U257">
            <v>42549</v>
          </cell>
          <cell r="V257">
            <v>42432</v>
          </cell>
          <cell r="W257">
            <v>0</v>
          </cell>
          <cell r="X257"/>
          <cell r="Y257"/>
          <cell r="Z257"/>
          <cell r="AA257">
            <v>0</v>
          </cell>
          <cell r="AB257"/>
          <cell r="AC257"/>
          <cell r="AD257"/>
          <cell r="AE257"/>
          <cell r="AF257"/>
          <cell r="AG257">
            <v>0</v>
          </cell>
          <cell r="AH257"/>
          <cell r="AI257">
            <v>43252</v>
          </cell>
          <cell r="AJ257">
            <v>43617</v>
          </cell>
          <cell r="AK257" t="str">
            <v>Combined with DWRF, collection improvments 6th St NE, 6th St SE, 2nd Ave SE, Maplewood Dr</v>
          </cell>
          <cell r="AL257">
            <v>3955000</v>
          </cell>
          <cell r="AM257"/>
          <cell r="AN257"/>
          <cell r="AO257"/>
          <cell r="AP257"/>
          <cell r="AQ257"/>
          <cell r="AR257"/>
          <cell r="AS257">
            <v>0</v>
          </cell>
          <cell r="AT257">
            <v>0</v>
          </cell>
          <cell r="AU257">
            <v>3955000</v>
          </cell>
          <cell r="AV257">
            <v>0</v>
          </cell>
          <cell r="AW257"/>
          <cell r="AX257"/>
          <cell r="AY257">
            <v>0</v>
          </cell>
          <cell r="AZ257"/>
          <cell r="BA257"/>
          <cell r="BB257"/>
          <cell r="BC257"/>
          <cell r="BD257"/>
          <cell r="BE257"/>
          <cell r="BF257">
            <v>0</v>
          </cell>
          <cell r="BG257">
            <v>0</v>
          </cell>
          <cell r="BH257"/>
          <cell r="BI257">
            <v>3164000</v>
          </cell>
          <cell r="BJ257"/>
          <cell r="BK257">
            <v>0</v>
          </cell>
          <cell r="BL257"/>
          <cell r="BM257"/>
          <cell r="BN257"/>
          <cell r="BO257"/>
          <cell r="BP257"/>
          <cell r="BQ257"/>
          <cell r="BR257"/>
          <cell r="BS257" t="str">
            <v/>
          </cell>
          <cell r="BT257"/>
          <cell r="BU257">
            <v>0</v>
          </cell>
          <cell r="BV257"/>
          <cell r="BW257">
            <v>0</v>
          </cell>
          <cell r="BX257">
            <v>0</v>
          </cell>
          <cell r="BY257"/>
          <cell r="BZ257"/>
          <cell r="CA257"/>
          <cell r="CB257">
            <v>0</v>
          </cell>
          <cell r="CC257"/>
          <cell r="CD257"/>
          <cell r="CE257"/>
          <cell r="CF257"/>
          <cell r="CG257"/>
          <cell r="CH257"/>
          <cell r="CI257"/>
          <cell r="CJ257"/>
          <cell r="CK257"/>
          <cell r="CL257"/>
          <cell r="CM257">
            <v>0</v>
          </cell>
          <cell r="CN257"/>
          <cell r="CO257"/>
          <cell r="CP257"/>
          <cell r="CQ257"/>
          <cell r="CR257"/>
          <cell r="CS257"/>
          <cell r="CT257"/>
          <cell r="CU257">
            <v>0</v>
          </cell>
          <cell r="CV257"/>
          <cell r="CW257"/>
          <cell r="CX257"/>
          <cell r="CY257"/>
          <cell r="CZ257"/>
          <cell r="DA257"/>
          <cell r="DB257"/>
          <cell r="DC257"/>
          <cell r="DD257"/>
          <cell r="DE257"/>
          <cell r="DF257"/>
          <cell r="DG257"/>
          <cell r="DH257"/>
          <cell r="DI257"/>
          <cell r="DJ257"/>
          <cell r="DK257"/>
          <cell r="DL257"/>
          <cell r="DM257" t="str">
            <v>Vinod Sathyaseelan</v>
          </cell>
          <cell r="DN257" t="str">
            <v>Bradshaw</v>
          </cell>
          <cell r="DO257" t="str">
            <v>Lafontaine</v>
          </cell>
          <cell r="DP257">
            <v>4</v>
          </cell>
          <cell r="DQ257">
            <v>1</v>
          </cell>
          <cell r="DR257"/>
        </row>
        <row r="258">
          <cell r="C258">
            <v>80</v>
          </cell>
          <cell r="D258">
            <v>63</v>
          </cell>
          <cell r="E258">
            <v>87</v>
          </cell>
          <cell r="F258">
            <v>63</v>
          </cell>
          <cell r="G258">
            <v>2023</v>
          </cell>
          <cell r="H258" t="str">
            <v>Yes</v>
          </cell>
          <cell r="I258"/>
          <cell r="J258" t="str">
            <v>Yes</v>
          </cell>
          <cell r="K258" t="str">
            <v/>
          </cell>
          <cell r="L258">
            <v>0</v>
          </cell>
          <cell r="M258" t="str">
            <v>Bradshaw</v>
          </cell>
          <cell r="N258" t="str">
            <v>Rehab collection (TH59/108)</v>
          </cell>
          <cell r="O258">
            <v>280761</v>
          </cell>
          <cell r="P258" t="str">
            <v>280761-PS01</v>
          </cell>
          <cell r="Q258">
            <v>2193</v>
          </cell>
          <cell r="R258">
            <v>0</v>
          </cell>
          <cell r="S258" t="str">
            <v>Exempt</v>
          </cell>
          <cell r="T258">
            <v>44623</v>
          </cell>
          <cell r="U258">
            <v>44762</v>
          </cell>
          <cell r="V258">
            <v>45019</v>
          </cell>
          <cell r="W258">
            <v>45104</v>
          </cell>
          <cell r="X258" t="str">
            <v>certified</v>
          </cell>
          <cell r="Y258">
            <v>2888723</v>
          </cell>
          <cell r="Z258"/>
          <cell r="AA258">
            <v>0</v>
          </cell>
          <cell r="AB258" t="str">
            <v>23 Carryover</v>
          </cell>
          <cell r="AC258"/>
          <cell r="AD258" t="str">
            <v>certified</v>
          </cell>
          <cell r="AE258">
            <v>4300000</v>
          </cell>
          <cell r="AF258"/>
          <cell r="AG258">
            <v>1989021.6</v>
          </cell>
          <cell r="AH258" t="str">
            <v>23 Carryover</v>
          </cell>
          <cell r="AI258">
            <v>45383</v>
          </cell>
          <cell r="AJ258">
            <v>46174</v>
          </cell>
          <cell r="AK258" t="str">
            <v>Combined with DWRF, collection improvments 6th St NE, 6th St SE, 2nd Ave SE, Maplewood Dr</v>
          </cell>
          <cell r="AL258">
            <v>2888723</v>
          </cell>
          <cell r="AM258">
            <v>45355</v>
          </cell>
          <cell r="AN258">
            <v>45107</v>
          </cell>
          <cell r="AO258">
            <v>1</v>
          </cell>
          <cell r="AP258">
            <v>4300000</v>
          </cell>
          <cell r="AQ258">
            <v>2023</v>
          </cell>
          <cell r="AR258"/>
          <cell r="AS258">
            <v>0</v>
          </cell>
          <cell r="AT258">
            <v>0</v>
          </cell>
          <cell r="AU258">
            <v>2888723</v>
          </cell>
          <cell r="AV258">
            <v>2888723</v>
          </cell>
          <cell r="AW258">
            <v>2310978.4</v>
          </cell>
          <cell r="AX258"/>
          <cell r="AY258">
            <v>577744.60000000009</v>
          </cell>
          <cell r="AZ258">
            <v>45520</v>
          </cell>
          <cell r="BA258">
            <v>45551</v>
          </cell>
          <cell r="BB258">
            <v>2025</v>
          </cell>
          <cell r="BC258" t="str">
            <v>CWRF/PF</v>
          </cell>
          <cell r="BD258"/>
          <cell r="BE258">
            <v>45216</v>
          </cell>
          <cell r="BF258">
            <v>0</v>
          </cell>
          <cell r="BG258">
            <v>3440000</v>
          </cell>
          <cell r="BH258"/>
          <cell r="BI258">
            <v>2310978.4</v>
          </cell>
          <cell r="BJ258"/>
          <cell r="BK258">
            <v>0</v>
          </cell>
          <cell r="BL258"/>
          <cell r="BM258"/>
          <cell r="BN258"/>
          <cell r="BO258"/>
          <cell r="BP258"/>
          <cell r="BQ258"/>
          <cell r="BR258"/>
          <cell r="BS258" t="str">
            <v/>
          </cell>
          <cell r="BT258"/>
          <cell r="BU258">
            <v>0</v>
          </cell>
          <cell r="BV258"/>
          <cell r="BW258">
            <v>0</v>
          </cell>
          <cell r="BX258">
            <v>0</v>
          </cell>
          <cell r="BY258"/>
          <cell r="BZ258"/>
          <cell r="CA258"/>
          <cell r="CB258">
            <v>0</v>
          </cell>
          <cell r="CC258"/>
          <cell r="CD258"/>
          <cell r="CE258"/>
          <cell r="CF258"/>
          <cell r="CG258"/>
          <cell r="CH258"/>
          <cell r="CI258"/>
          <cell r="CJ258"/>
          <cell r="CK258"/>
          <cell r="CL258"/>
          <cell r="CM258">
            <v>0</v>
          </cell>
          <cell r="CN258"/>
          <cell r="CO258"/>
          <cell r="CP258"/>
          <cell r="CQ258"/>
          <cell r="CR258"/>
          <cell r="CS258"/>
          <cell r="CT258"/>
          <cell r="CU258">
            <v>0</v>
          </cell>
          <cell r="CV258"/>
          <cell r="CW258"/>
          <cell r="CX258"/>
          <cell r="CY258"/>
          <cell r="CZ258"/>
          <cell r="DA258"/>
          <cell r="DB258"/>
          <cell r="DC258"/>
          <cell r="DD258"/>
          <cell r="DE258"/>
          <cell r="DF258"/>
          <cell r="DG258"/>
          <cell r="DH258"/>
          <cell r="DI258"/>
          <cell r="DJ258"/>
          <cell r="DK258"/>
          <cell r="DL258"/>
          <cell r="DM258" t="str">
            <v>Vinod Sathyaseelan</v>
          </cell>
          <cell r="DN258" t="str">
            <v>Bradshaw</v>
          </cell>
          <cell r="DO258" t="str">
            <v>Lafontaine</v>
          </cell>
          <cell r="DP258">
            <v>4</v>
          </cell>
          <cell r="DQ258">
            <v>1</v>
          </cell>
          <cell r="DR258"/>
        </row>
        <row r="259">
          <cell r="C259">
            <v>264.10000000000002</v>
          </cell>
          <cell r="D259">
            <v>40</v>
          </cell>
          <cell r="E259">
            <v>252</v>
          </cell>
          <cell r="F259">
            <v>40</v>
          </cell>
          <cell r="G259"/>
          <cell r="H259" t="str">
            <v/>
          </cell>
          <cell r="I259" t="str">
            <v/>
          </cell>
          <cell r="J259" t="str">
            <v/>
          </cell>
          <cell r="L259">
            <v>0</v>
          </cell>
          <cell r="M259" t="str">
            <v>Schultz</v>
          </cell>
          <cell r="N259" t="str">
            <v>Rehab collection, main LS, forcemain</v>
          </cell>
          <cell r="O259">
            <v>280768</v>
          </cell>
          <cell r="P259" t="str">
            <v>280768-PS01</v>
          </cell>
          <cell r="Q259">
            <v>2431</v>
          </cell>
          <cell r="R259">
            <v>0</v>
          </cell>
          <cell r="S259" t="str">
            <v>Exempt</v>
          </cell>
          <cell r="T259">
            <v>44624</v>
          </cell>
          <cell r="U259">
            <v>44796</v>
          </cell>
          <cell r="V259">
            <v>0</v>
          </cell>
          <cell r="W259">
            <v>0</v>
          </cell>
          <cell r="X259">
            <v>45614</v>
          </cell>
          <cell r="Y259">
            <v>1500000</v>
          </cell>
          <cell r="Z259"/>
          <cell r="AA259">
            <v>900000</v>
          </cell>
          <cell r="AB259" t="str">
            <v>FP not approved</v>
          </cell>
          <cell r="AD259">
            <v>45092</v>
          </cell>
          <cell r="AE259">
            <v>1500000</v>
          </cell>
          <cell r="AF259"/>
          <cell r="AG259">
            <v>900000</v>
          </cell>
          <cell r="AH259" t="str">
            <v>Part B</v>
          </cell>
          <cell r="AI259">
            <v>45444</v>
          </cell>
          <cell r="AJ259">
            <v>45597</v>
          </cell>
          <cell r="AK259"/>
          <cell r="AL259">
            <v>1500000</v>
          </cell>
          <cell r="AM259">
            <v>45086</v>
          </cell>
          <cell r="AO259"/>
          <cell r="AP259"/>
          <cell r="AQ259"/>
          <cell r="AR259"/>
          <cell r="AS259">
            <v>0</v>
          </cell>
          <cell r="AT259">
            <v>0</v>
          </cell>
          <cell r="AU259">
            <v>1500000</v>
          </cell>
          <cell r="AV259">
            <v>0</v>
          </cell>
          <cell r="AW259"/>
          <cell r="AX259"/>
          <cell r="AY259">
            <v>0</v>
          </cell>
          <cell r="AZ259"/>
          <cell r="BA259"/>
          <cell r="BD259"/>
          <cell r="BF259">
            <v>0</v>
          </cell>
          <cell r="BG259">
            <v>0</v>
          </cell>
          <cell r="BH259"/>
          <cell r="BI259">
            <v>0</v>
          </cell>
          <cell r="BK259">
            <v>0</v>
          </cell>
          <cell r="BM259"/>
          <cell r="BS259" t="str">
            <v/>
          </cell>
          <cell r="BU259">
            <v>0</v>
          </cell>
          <cell r="BW259">
            <v>0</v>
          </cell>
          <cell r="BX259">
            <v>0</v>
          </cell>
          <cell r="BY259"/>
          <cell r="BZ259"/>
          <cell r="CA259"/>
          <cell r="CB259">
            <v>0</v>
          </cell>
          <cell r="CC259"/>
          <cell r="CF259"/>
          <cell r="CK259"/>
          <cell r="CL259"/>
          <cell r="CM259">
            <v>0</v>
          </cell>
          <cell r="CN259"/>
          <cell r="CU259">
            <v>0</v>
          </cell>
          <cell r="DC259"/>
          <cell r="DD259"/>
          <cell r="DE259"/>
          <cell r="DF259">
            <v>0</v>
          </cell>
          <cell r="DG259">
            <v>600000</v>
          </cell>
          <cell r="DH259" t="str">
            <v>2023 award</v>
          </cell>
          <cell r="DI259"/>
          <cell r="DJ259"/>
          <cell r="DK259"/>
          <cell r="DL259"/>
          <cell r="DM259" t="str">
            <v>Brian Fitzpatrick</v>
          </cell>
          <cell r="DN259" t="str">
            <v>Schultz</v>
          </cell>
          <cell r="DO259" t="str">
            <v>Lafontaine</v>
          </cell>
          <cell r="DP259">
            <v>5</v>
          </cell>
          <cell r="DQ259">
            <v>8</v>
          </cell>
          <cell r="DR259"/>
        </row>
        <row r="260">
          <cell r="C260">
            <v>264.2</v>
          </cell>
          <cell r="D260">
            <v>40</v>
          </cell>
          <cell r="E260">
            <v>252</v>
          </cell>
          <cell r="F260">
            <v>40</v>
          </cell>
          <cell r="G260"/>
          <cell r="H260" t="str">
            <v/>
          </cell>
          <cell r="I260" t="str">
            <v/>
          </cell>
          <cell r="J260" t="str">
            <v/>
          </cell>
          <cell r="K260" t="str">
            <v/>
          </cell>
          <cell r="L260">
            <v>0</v>
          </cell>
          <cell r="M260" t="str">
            <v>Schultz</v>
          </cell>
          <cell r="N260" t="str">
            <v>Rehab treatment, 3rd pond cell</v>
          </cell>
          <cell r="O260">
            <v>280768</v>
          </cell>
          <cell r="P260" t="str">
            <v>280768-PS02</v>
          </cell>
          <cell r="Q260">
            <v>2431</v>
          </cell>
          <cell r="R260"/>
          <cell r="S260" t="str">
            <v>Exempt</v>
          </cell>
          <cell r="T260">
            <v>44624</v>
          </cell>
          <cell r="U260">
            <v>44796</v>
          </cell>
          <cell r="V260">
            <v>0</v>
          </cell>
          <cell r="W260">
            <v>0</v>
          </cell>
          <cell r="X260">
            <v>45614</v>
          </cell>
          <cell r="Y260">
            <v>2250000</v>
          </cell>
          <cell r="Z260"/>
          <cell r="AA260">
            <v>2250000</v>
          </cell>
          <cell r="AB260" t="str">
            <v>FP not approved</v>
          </cell>
          <cell r="AC260"/>
          <cell r="AD260">
            <v>45092</v>
          </cell>
          <cell r="AE260">
            <v>2250000</v>
          </cell>
          <cell r="AF260"/>
          <cell r="AG260">
            <v>2250000</v>
          </cell>
          <cell r="AH260" t="str">
            <v>2025 project</v>
          </cell>
          <cell r="AI260">
            <v>45809</v>
          </cell>
          <cell r="AJ260">
            <v>45962</v>
          </cell>
          <cell r="AK260"/>
          <cell r="AL260">
            <v>2250000</v>
          </cell>
          <cell r="AM260"/>
          <cell r="AN260"/>
          <cell r="AO260"/>
          <cell r="AP260"/>
          <cell r="AQ260"/>
          <cell r="AR260"/>
          <cell r="AS260">
            <v>0</v>
          </cell>
          <cell r="AT260">
            <v>0</v>
          </cell>
          <cell r="AU260">
            <v>2250000</v>
          </cell>
          <cell r="AV260">
            <v>0</v>
          </cell>
          <cell r="AW260"/>
          <cell r="AX260"/>
          <cell r="AY260">
            <v>0</v>
          </cell>
          <cell r="AZ260"/>
          <cell r="BA260"/>
          <cell r="BB260"/>
          <cell r="BC260"/>
          <cell r="BD260"/>
          <cell r="BE260"/>
          <cell r="BF260">
            <v>0</v>
          </cell>
          <cell r="BG260">
            <v>0</v>
          </cell>
          <cell r="BH260"/>
          <cell r="BI260">
            <v>0</v>
          </cell>
          <cell r="BJ260"/>
          <cell r="BK260">
            <v>0</v>
          </cell>
          <cell r="BL260"/>
          <cell r="BM260"/>
          <cell r="BN260"/>
          <cell r="BO260"/>
          <cell r="BP260"/>
          <cell r="BQ260"/>
          <cell r="BR260"/>
          <cell r="BS260"/>
          <cell r="BT260"/>
          <cell r="BU260">
            <v>0</v>
          </cell>
          <cell r="BV260"/>
          <cell r="BW260">
            <v>0</v>
          </cell>
          <cell r="BX260">
            <v>0</v>
          </cell>
          <cell r="BY260"/>
          <cell r="BZ260"/>
          <cell r="CA260"/>
          <cell r="CB260">
            <v>0</v>
          </cell>
          <cell r="CC260"/>
          <cell r="CD260"/>
          <cell r="CE260"/>
          <cell r="CF260"/>
          <cell r="CG260"/>
          <cell r="CH260"/>
          <cell r="CI260"/>
          <cell r="CJ260"/>
          <cell r="CK260"/>
          <cell r="CL260"/>
          <cell r="CM260">
            <v>0</v>
          </cell>
          <cell r="CN260"/>
          <cell r="CO260"/>
          <cell r="CP260"/>
          <cell r="CQ260"/>
          <cell r="CR260"/>
          <cell r="CS260"/>
          <cell r="CT260"/>
          <cell r="CU260">
            <v>0</v>
          </cell>
          <cell r="CV260"/>
          <cell r="CW260"/>
          <cell r="CX260"/>
          <cell r="CY260"/>
          <cell r="CZ260"/>
          <cell r="DA260"/>
          <cell r="DB260"/>
          <cell r="DC260"/>
          <cell r="DD260"/>
          <cell r="DE260"/>
          <cell r="DF260"/>
          <cell r="DG260"/>
          <cell r="DH260"/>
          <cell r="DI260"/>
          <cell r="DJ260"/>
          <cell r="DK260"/>
          <cell r="DL260"/>
          <cell r="DM260" t="str">
            <v>Brian Fitzpatrick</v>
          </cell>
          <cell r="DN260" t="str">
            <v>Schultz</v>
          </cell>
          <cell r="DO260" t="str">
            <v>Lafontaine</v>
          </cell>
          <cell r="DP260">
            <v>5</v>
          </cell>
          <cell r="DQ260">
            <v>8</v>
          </cell>
          <cell r="DR260"/>
        </row>
        <row r="261">
          <cell r="C261">
            <v>238</v>
          </cell>
          <cell r="D261">
            <v>45</v>
          </cell>
          <cell r="E261">
            <v>230</v>
          </cell>
          <cell r="F261">
            <v>45</v>
          </cell>
          <cell r="G261"/>
          <cell r="H261" t="str">
            <v/>
          </cell>
          <cell r="I261" t="str">
            <v/>
          </cell>
          <cell r="J261" t="str">
            <v/>
          </cell>
          <cell r="L261">
            <v>0</v>
          </cell>
          <cell r="M261" t="str">
            <v>Bradshaw</v>
          </cell>
          <cell r="N261" t="str">
            <v>Rehab collection, Main St/CSAH 80</v>
          </cell>
          <cell r="O261">
            <v>280902</v>
          </cell>
          <cell r="P261" t="str">
            <v>280902-PS01</v>
          </cell>
          <cell r="Q261">
            <v>3512</v>
          </cell>
          <cell r="R261"/>
          <cell r="S261" t="str">
            <v>Exempt</v>
          </cell>
          <cell r="T261">
            <v>44984</v>
          </cell>
          <cell r="U261">
            <v>45231</v>
          </cell>
          <cell r="V261">
            <v>45356</v>
          </cell>
          <cell r="W261">
            <v>0</v>
          </cell>
          <cell r="X261"/>
          <cell r="Y261"/>
          <cell r="Z261"/>
          <cell r="AA261">
            <v>0</v>
          </cell>
          <cell r="AB261"/>
          <cell r="AC261"/>
          <cell r="AD261">
            <v>45068</v>
          </cell>
          <cell r="AE261">
            <v>1448250</v>
          </cell>
          <cell r="AF261"/>
          <cell r="AG261">
            <v>1448250</v>
          </cell>
          <cell r="AH261" t="str">
            <v>Part B</v>
          </cell>
          <cell r="AI261">
            <v>45413</v>
          </cell>
          <cell r="AJ261">
            <v>45597</v>
          </cell>
          <cell r="AK261"/>
          <cell r="AL261">
            <v>1448250</v>
          </cell>
          <cell r="AO261"/>
          <cell r="AP261"/>
          <cell r="AQ261"/>
          <cell r="AR261"/>
          <cell r="AS261">
            <v>0</v>
          </cell>
          <cell r="AT261">
            <v>0</v>
          </cell>
          <cell r="AU261">
            <v>1448250</v>
          </cell>
          <cell r="AV261">
            <v>0</v>
          </cell>
          <cell r="AW261"/>
          <cell r="AX261"/>
          <cell r="AY261">
            <v>0</v>
          </cell>
          <cell r="BF261">
            <v>0</v>
          </cell>
          <cell r="BG261">
            <v>0</v>
          </cell>
          <cell r="BH261"/>
          <cell r="BI261">
            <v>0</v>
          </cell>
          <cell r="BK261">
            <v>0</v>
          </cell>
          <cell r="BM261"/>
          <cell r="BP261"/>
          <cell r="BS261"/>
          <cell r="BU261">
            <v>0</v>
          </cell>
          <cell r="BW261">
            <v>0</v>
          </cell>
          <cell r="BX261">
            <v>0</v>
          </cell>
          <cell r="BY261"/>
          <cell r="BZ261"/>
          <cell r="CA261"/>
          <cell r="CB261">
            <v>0</v>
          </cell>
          <cell r="CF261"/>
          <cell r="CL261"/>
          <cell r="CM261">
            <v>0</v>
          </cell>
          <cell r="CN261"/>
          <cell r="CU261">
            <v>0</v>
          </cell>
          <cell r="DC261"/>
          <cell r="DD261"/>
          <cell r="DE261"/>
          <cell r="DF261"/>
          <cell r="DG261"/>
          <cell r="DH261"/>
          <cell r="DI261"/>
          <cell r="DJ261"/>
          <cell r="DK261"/>
          <cell r="DL261"/>
          <cell r="DM261" t="str">
            <v>Vinod Sathyaseelan</v>
          </cell>
          <cell r="DN261" t="str">
            <v>Bradshaw</v>
          </cell>
          <cell r="DO261" t="str">
            <v>Lafontaine</v>
          </cell>
          <cell r="DP261">
            <v>4</v>
          </cell>
          <cell r="DQ261">
            <v>1</v>
          </cell>
          <cell r="DR261"/>
        </row>
        <row r="262">
          <cell r="C262">
            <v>303</v>
          </cell>
          <cell r="D262">
            <v>25</v>
          </cell>
          <cell r="E262">
            <v>290</v>
          </cell>
          <cell r="F262">
            <v>25</v>
          </cell>
          <cell r="G262"/>
          <cell r="H262" t="str">
            <v/>
          </cell>
          <cell r="I262" t="str">
            <v/>
          </cell>
          <cell r="J262" t="str">
            <v/>
          </cell>
          <cell r="K262" t="str">
            <v/>
          </cell>
          <cell r="L262">
            <v>0</v>
          </cell>
          <cell r="M262" t="str">
            <v>Bradshaw</v>
          </cell>
          <cell r="N262" t="str">
            <v>New mechanical WWTP</v>
          </cell>
          <cell r="O262">
            <v>280927</v>
          </cell>
          <cell r="P262" t="str">
            <v>280927-PS01</v>
          </cell>
          <cell r="Q262">
            <v>3572</v>
          </cell>
          <cell r="R262"/>
          <cell r="S262" t="str">
            <v>Exempt</v>
          </cell>
          <cell r="T262">
            <v>44988</v>
          </cell>
          <cell r="U262">
            <v>0</v>
          </cell>
          <cell r="V262">
            <v>0</v>
          </cell>
          <cell r="W262">
            <v>0</v>
          </cell>
          <cell r="X262"/>
          <cell r="Y262"/>
          <cell r="Z262"/>
          <cell r="AA262">
            <v>0</v>
          </cell>
          <cell r="AB262"/>
          <cell r="AC262" t="str">
            <v>FY25 project</v>
          </cell>
          <cell r="AD262">
            <v>45079</v>
          </cell>
          <cell r="AE262">
            <v>93112500</v>
          </cell>
          <cell r="AF262"/>
          <cell r="AG262">
            <v>93112500</v>
          </cell>
          <cell r="AH262" t="str">
            <v>Below fundable</v>
          </cell>
          <cell r="AI262">
            <v>45809</v>
          </cell>
          <cell r="AJ262">
            <v>47058</v>
          </cell>
          <cell r="AK262"/>
          <cell r="AL262">
            <v>93112500</v>
          </cell>
          <cell r="AM262"/>
          <cell r="AN262"/>
          <cell r="AO262"/>
          <cell r="AP262"/>
          <cell r="AQ262"/>
          <cell r="AR262"/>
          <cell r="AS262">
            <v>0</v>
          </cell>
          <cell r="AT262">
            <v>0</v>
          </cell>
          <cell r="AU262">
            <v>93112500</v>
          </cell>
          <cell r="AV262">
            <v>0</v>
          </cell>
          <cell r="AW262"/>
          <cell r="AX262"/>
          <cell r="AY262">
            <v>0</v>
          </cell>
          <cell r="AZ262"/>
          <cell r="BA262"/>
          <cell r="BB262"/>
          <cell r="BC262"/>
          <cell r="BD262"/>
          <cell r="BE262"/>
          <cell r="BF262">
            <v>0</v>
          </cell>
          <cell r="BG262">
            <v>0</v>
          </cell>
          <cell r="BH262"/>
          <cell r="BI262">
            <v>0</v>
          </cell>
          <cell r="BJ262"/>
          <cell r="BK262">
            <v>0</v>
          </cell>
          <cell r="BL262"/>
          <cell r="BM262"/>
          <cell r="BN262"/>
          <cell r="BO262"/>
          <cell r="BP262"/>
          <cell r="BQ262"/>
          <cell r="BR262"/>
          <cell r="BS262"/>
          <cell r="BT262"/>
          <cell r="BU262">
            <v>0</v>
          </cell>
          <cell r="BV262"/>
          <cell r="BW262">
            <v>0</v>
          </cell>
          <cell r="BX262">
            <v>0</v>
          </cell>
          <cell r="BY262"/>
          <cell r="BZ262"/>
          <cell r="CA262"/>
          <cell r="CB262">
            <v>0</v>
          </cell>
          <cell r="CC262"/>
          <cell r="CD262"/>
          <cell r="CE262"/>
          <cell r="CF262"/>
          <cell r="CG262"/>
          <cell r="CH262"/>
          <cell r="CI262"/>
          <cell r="CJ262"/>
          <cell r="CK262"/>
          <cell r="CL262"/>
          <cell r="CM262">
            <v>0</v>
          </cell>
          <cell r="CN262"/>
          <cell r="CO262"/>
          <cell r="CP262"/>
          <cell r="CQ262"/>
          <cell r="CR262"/>
          <cell r="CS262"/>
          <cell r="CT262"/>
          <cell r="CU262">
            <v>0</v>
          </cell>
          <cell r="CV262"/>
          <cell r="CW262"/>
          <cell r="CX262"/>
          <cell r="CY262"/>
          <cell r="CZ262"/>
          <cell r="DA262"/>
          <cell r="DB262"/>
          <cell r="DC262"/>
          <cell r="DD262"/>
          <cell r="DE262"/>
          <cell r="DF262"/>
          <cell r="DG262"/>
          <cell r="DH262"/>
          <cell r="DI262"/>
          <cell r="DJ262"/>
          <cell r="DK262"/>
          <cell r="DL262"/>
          <cell r="DM262" t="str">
            <v>Vinod Sathyaseelan</v>
          </cell>
          <cell r="DN262" t="str">
            <v>Bradshaw</v>
          </cell>
          <cell r="DO262" t="str">
            <v>Lafontaine</v>
          </cell>
          <cell r="DP262">
            <v>4</v>
          </cell>
          <cell r="DQ262">
            <v>1</v>
          </cell>
          <cell r="DR262"/>
        </row>
        <row r="263">
          <cell r="C263">
            <v>246</v>
          </cell>
          <cell r="D263">
            <v>44</v>
          </cell>
          <cell r="E263">
            <v>235</v>
          </cell>
          <cell r="F263">
            <v>44</v>
          </cell>
          <cell r="G263"/>
          <cell r="H263" t="str">
            <v/>
          </cell>
          <cell r="I263" t="str">
            <v/>
          </cell>
          <cell r="J263" t="str">
            <v/>
          </cell>
          <cell r="K263" t="str">
            <v/>
          </cell>
          <cell r="L263">
            <v>0</v>
          </cell>
          <cell r="M263" t="str">
            <v>Montoya</v>
          </cell>
          <cell r="N263" t="str">
            <v>Rehab treatment</v>
          </cell>
          <cell r="O263">
            <v>280848</v>
          </cell>
          <cell r="P263" t="str">
            <v>280848-PS01</v>
          </cell>
          <cell r="Q263">
            <v>3230</v>
          </cell>
          <cell r="R263"/>
          <cell r="S263"/>
          <cell r="T263">
            <v>0</v>
          </cell>
          <cell r="U263">
            <v>0</v>
          </cell>
          <cell r="V263">
            <v>0</v>
          </cell>
          <cell r="W263">
            <v>0</v>
          </cell>
          <cell r="X263"/>
          <cell r="Y263"/>
          <cell r="Z263"/>
          <cell r="AA263">
            <v>0</v>
          </cell>
          <cell r="AB263"/>
          <cell r="AC263"/>
          <cell r="AD263"/>
          <cell r="AE263"/>
          <cell r="AF263"/>
          <cell r="AG263">
            <v>0</v>
          </cell>
          <cell r="AH263"/>
          <cell r="AI263"/>
          <cell r="AJ263"/>
          <cell r="AK263"/>
          <cell r="AL263">
            <v>5000000</v>
          </cell>
          <cell r="AM263"/>
          <cell r="AN263"/>
          <cell r="AO263"/>
          <cell r="AP263"/>
          <cell r="AQ263"/>
          <cell r="AR263"/>
          <cell r="AS263">
            <v>0</v>
          </cell>
          <cell r="AT263">
            <v>0</v>
          </cell>
          <cell r="AU263">
            <v>5000000</v>
          </cell>
          <cell r="AV263">
            <v>0</v>
          </cell>
          <cell r="AW263"/>
          <cell r="AX263"/>
          <cell r="AY263">
            <v>0</v>
          </cell>
          <cell r="AZ263"/>
          <cell r="BA263"/>
          <cell r="BB263"/>
          <cell r="BC263"/>
          <cell r="BD263"/>
          <cell r="BE263"/>
          <cell r="BF263">
            <v>0</v>
          </cell>
          <cell r="BG263">
            <v>0</v>
          </cell>
          <cell r="BH263"/>
          <cell r="BI263">
            <v>0</v>
          </cell>
          <cell r="BJ263"/>
          <cell r="BK263">
            <v>0</v>
          </cell>
          <cell r="BL263"/>
          <cell r="BM263"/>
          <cell r="BN263"/>
          <cell r="BO263"/>
          <cell r="BP263"/>
          <cell r="BQ263"/>
          <cell r="BR263"/>
          <cell r="BS263" t="str">
            <v/>
          </cell>
          <cell r="BT263"/>
          <cell r="BU263">
            <v>0</v>
          </cell>
          <cell r="BV263"/>
          <cell r="BW263">
            <v>0</v>
          </cell>
          <cell r="BX263">
            <v>0</v>
          </cell>
          <cell r="BY263"/>
          <cell r="BZ263"/>
          <cell r="CA263"/>
          <cell r="CB263">
            <v>0</v>
          </cell>
          <cell r="CC263"/>
          <cell r="CD263"/>
          <cell r="CE263"/>
          <cell r="CF263"/>
          <cell r="CG263"/>
          <cell r="CH263"/>
          <cell r="CI263"/>
          <cell r="CJ263"/>
          <cell r="CK263"/>
          <cell r="CL263"/>
          <cell r="CM263">
            <v>0</v>
          </cell>
          <cell r="CN263"/>
          <cell r="CO263"/>
          <cell r="CP263"/>
          <cell r="CQ263"/>
          <cell r="CR263"/>
          <cell r="CS263"/>
          <cell r="CT263"/>
          <cell r="CU263">
            <v>0</v>
          </cell>
          <cell r="CV263"/>
          <cell r="CW263"/>
          <cell r="CX263"/>
          <cell r="CY263"/>
          <cell r="CZ263"/>
          <cell r="DA263"/>
          <cell r="DB263"/>
          <cell r="DC263"/>
          <cell r="DD263"/>
          <cell r="DE263"/>
          <cell r="DF263">
            <v>0</v>
          </cell>
          <cell r="DG263"/>
          <cell r="DH263"/>
          <cell r="DI263"/>
          <cell r="DJ263"/>
          <cell r="DK263"/>
          <cell r="DL263"/>
          <cell r="DM263" t="str">
            <v>Wesley Leksell</v>
          </cell>
          <cell r="DN263" t="str">
            <v>Montoya</v>
          </cell>
          <cell r="DO263" t="str">
            <v>Lafontaine</v>
          </cell>
          <cell r="DP263" t="str">
            <v>7E</v>
          </cell>
          <cell r="DQ263">
            <v>3</v>
          </cell>
          <cell r="DR263"/>
        </row>
        <row r="264">
          <cell r="C264">
            <v>71</v>
          </cell>
          <cell r="D264">
            <v>64</v>
          </cell>
          <cell r="E264">
            <v>68</v>
          </cell>
          <cell r="F264">
            <v>64</v>
          </cell>
          <cell r="G264"/>
          <cell r="H264" t="str">
            <v/>
          </cell>
          <cell r="I264" t="str">
            <v/>
          </cell>
          <cell r="J264" t="str">
            <v/>
          </cell>
          <cell r="K264" t="str">
            <v/>
          </cell>
          <cell r="L264">
            <v>0</v>
          </cell>
          <cell r="M264" t="str">
            <v>Brooksbank</v>
          </cell>
          <cell r="N264" t="str">
            <v>Regionalize, connect to North Zumbro SD</v>
          </cell>
          <cell r="O264">
            <v>280825</v>
          </cell>
          <cell r="P264" t="str">
            <v>280825-PS01</v>
          </cell>
          <cell r="Q264">
            <v>3500</v>
          </cell>
          <cell r="R264"/>
          <cell r="S264"/>
          <cell r="T264">
            <v>45351</v>
          </cell>
          <cell r="U264">
            <v>45568</v>
          </cell>
          <cell r="V264">
            <v>0</v>
          </cell>
          <cell r="W264">
            <v>0</v>
          </cell>
          <cell r="X264"/>
          <cell r="Y264"/>
          <cell r="Z264"/>
          <cell r="AA264">
            <v>0</v>
          </cell>
          <cell r="AB264"/>
          <cell r="AD264"/>
          <cell r="AE264"/>
          <cell r="AF264"/>
          <cell r="AG264">
            <v>0</v>
          </cell>
          <cell r="AH264"/>
          <cell r="AI264">
            <v>46113</v>
          </cell>
          <cell r="AK264"/>
          <cell r="AL264">
            <v>39803800</v>
          </cell>
          <cell r="AO264"/>
          <cell r="AP264"/>
          <cell r="AQ264"/>
          <cell r="AR264"/>
          <cell r="AS264">
            <v>0</v>
          </cell>
          <cell r="AT264">
            <v>0</v>
          </cell>
          <cell r="AU264">
            <v>39803800</v>
          </cell>
          <cell r="AV264">
            <v>0</v>
          </cell>
          <cell r="AW264"/>
          <cell r="AX264"/>
          <cell r="AY264">
            <v>0</v>
          </cell>
          <cell r="AZ264"/>
          <cell r="BA264"/>
          <cell r="BD264"/>
          <cell r="BF264">
            <v>0</v>
          </cell>
          <cell r="BG264">
            <v>0</v>
          </cell>
          <cell r="BH264"/>
          <cell r="BI264">
            <v>0</v>
          </cell>
          <cell r="BK264">
            <v>0</v>
          </cell>
          <cell r="BM264"/>
          <cell r="BS264" t="str">
            <v/>
          </cell>
          <cell r="BU264">
            <v>0</v>
          </cell>
          <cell r="BW264">
            <v>0</v>
          </cell>
          <cell r="BX264">
            <v>0</v>
          </cell>
          <cell r="BY264"/>
          <cell r="BZ264"/>
          <cell r="CA264"/>
          <cell r="CB264">
            <v>0</v>
          </cell>
          <cell r="CF264"/>
          <cell r="CL264"/>
          <cell r="CM264">
            <v>0</v>
          </cell>
          <cell r="CN264"/>
          <cell r="CU264">
            <v>0</v>
          </cell>
          <cell r="DC264"/>
          <cell r="DD264"/>
          <cell r="DE264"/>
          <cell r="DF264">
            <v>0</v>
          </cell>
          <cell r="DG264"/>
          <cell r="DH264"/>
          <cell r="DI264"/>
          <cell r="DJ264"/>
          <cell r="DK264"/>
          <cell r="DL264"/>
          <cell r="DM264" t="str">
            <v>Corey Hower</v>
          </cell>
          <cell r="DN264" t="str">
            <v>Brooksbank</v>
          </cell>
          <cell r="DO264" t="str">
            <v>Lafontaine</v>
          </cell>
          <cell r="DP264">
            <v>10</v>
          </cell>
          <cell r="DQ264">
            <v>7</v>
          </cell>
          <cell r="DR264"/>
        </row>
        <row r="265">
          <cell r="C265">
            <v>108</v>
          </cell>
          <cell r="D265">
            <v>59</v>
          </cell>
          <cell r="E265">
            <v>105</v>
          </cell>
          <cell r="F265">
            <v>59</v>
          </cell>
          <cell r="G265" t="str">
            <v/>
          </cell>
          <cell r="H265" t="str">
            <v/>
          </cell>
          <cell r="I265" t="str">
            <v/>
          </cell>
          <cell r="J265" t="str">
            <v/>
          </cell>
          <cell r="K265" t="str">
            <v/>
          </cell>
          <cell r="L265">
            <v>0</v>
          </cell>
          <cell r="M265" t="str">
            <v>Brooksbank</v>
          </cell>
          <cell r="N265" t="str">
            <v>Rehab collection</v>
          </cell>
          <cell r="O265">
            <v>280543</v>
          </cell>
          <cell r="P265" t="str">
            <v>280543-PS01</v>
          </cell>
          <cell r="Q265">
            <v>3337</v>
          </cell>
          <cell r="R265">
            <v>0</v>
          </cell>
          <cell r="S265"/>
          <cell r="T265">
            <v>0</v>
          </cell>
          <cell r="U265">
            <v>0</v>
          </cell>
          <cell r="V265">
            <v>0</v>
          </cell>
          <cell r="W265">
            <v>0</v>
          </cell>
          <cell r="X265"/>
          <cell r="Y265"/>
          <cell r="Z265"/>
          <cell r="AA265">
            <v>0</v>
          </cell>
          <cell r="AB265"/>
          <cell r="AC265"/>
          <cell r="AD265"/>
          <cell r="AE265"/>
          <cell r="AF265"/>
          <cell r="AG265">
            <v>0</v>
          </cell>
          <cell r="AH265"/>
          <cell r="AI265"/>
          <cell r="AJ265"/>
          <cell r="AK265"/>
          <cell r="AL265">
            <v>1268000</v>
          </cell>
          <cell r="AM265"/>
          <cell r="AN265"/>
          <cell r="AO265"/>
          <cell r="AP265"/>
          <cell r="AQ265"/>
          <cell r="AR265"/>
          <cell r="AS265">
            <v>0</v>
          </cell>
          <cell r="AT265">
            <v>0</v>
          </cell>
          <cell r="AU265">
            <v>1268000</v>
          </cell>
          <cell r="AV265">
            <v>0</v>
          </cell>
          <cell r="AW265"/>
          <cell r="AX265"/>
          <cell r="AY265">
            <v>0</v>
          </cell>
          <cell r="AZ265"/>
          <cell r="BA265"/>
          <cell r="BB265"/>
          <cell r="BC265"/>
          <cell r="BD265"/>
          <cell r="BE265"/>
          <cell r="BF265" t="str">
            <v>other</v>
          </cell>
          <cell r="BG265">
            <v>0</v>
          </cell>
          <cell r="BH265"/>
          <cell r="BI265">
            <v>0</v>
          </cell>
          <cell r="BJ265"/>
          <cell r="BK265">
            <v>0</v>
          </cell>
          <cell r="BL265"/>
          <cell r="BM265"/>
          <cell r="BN265"/>
          <cell r="BO265"/>
          <cell r="BP265"/>
          <cell r="BQ265"/>
          <cell r="BR265"/>
          <cell r="BS265" t="str">
            <v/>
          </cell>
          <cell r="BT265"/>
          <cell r="BU265">
            <v>0</v>
          </cell>
          <cell r="BV265"/>
          <cell r="BW265">
            <v>0</v>
          </cell>
          <cell r="BX265">
            <v>0</v>
          </cell>
          <cell r="BY265"/>
          <cell r="BZ265"/>
          <cell r="CA265"/>
          <cell r="CB265">
            <v>0</v>
          </cell>
          <cell r="CC265"/>
          <cell r="CD265"/>
          <cell r="CE265"/>
          <cell r="CF265"/>
          <cell r="CG265"/>
          <cell r="CH265"/>
          <cell r="CI265"/>
          <cell r="CJ265"/>
          <cell r="CK265"/>
          <cell r="CL265"/>
          <cell r="CM265">
            <v>0</v>
          </cell>
          <cell r="CN265"/>
          <cell r="CO265"/>
          <cell r="CP265"/>
          <cell r="CQ265"/>
          <cell r="CR265"/>
          <cell r="CS265"/>
          <cell r="CT265"/>
          <cell r="CU265">
            <v>0</v>
          </cell>
          <cell r="CV265"/>
          <cell r="CW265"/>
          <cell r="CX265"/>
          <cell r="CY265"/>
          <cell r="CZ265"/>
          <cell r="DA265"/>
          <cell r="DB265"/>
          <cell r="DC265"/>
          <cell r="DD265"/>
          <cell r="DE265"/>
          <cell r="DF265">
            <v>0</v>
          </cell>
          <cell r="DG265"/>
          <cell r="DH265"/>
          <cell r="DI265"/>
          <cell r="DJ265"/>
          <cell r="DK265"/>
          <cell r="DL265"/>
          <cell r="DM265" t="str">
            <v>Pam Rodewald</v>
          </cell>
          <cell r="DN265" t="str">
            <v>Brooksbank</v>
          </cell>
          <cell r="DO265" t="str">
            <v>Gallentine</v>
          </cell>
          <cell r="DP265">
            <v>10</v>
          </cell>
          <cell r="DQ265">
            <v>7</v>
          </cell>
          <cell r="DR265"/>
        </row>
        <row r="266">
          <cell r="C266">
            <v>73</v>
          </cell>
          <cell r="D266">
            <v>63</v>
          </cell>
          <cell r="E266">
            <v>71.2</v>
          </cell>
          <cell r="F266">
            <v>63</v>
          </cell>
          <cell r="G266"/>
          <cell r="H266" t="str">
            <v/>
          </cell>
          <cell r="I266" t="str">
            <v/>
          </cell>
          <cell r="J266" t="str">
            <v/>
          </cell>
          <cell r="K266" t="str">
            <v/>
          </cell>
          <cell r="L266">
            <v>0</v>
          </cell>
          <cell r="M266" t="str">
            <v>Berrens</v>
          </cell>
          <cell r="N266" t="str">
            <v>Rehab collection - NE Area, ph 3</v>
          </cell>
          <cell r="O266">
            <v>280729</v>
          </cell>
          <cell r="P266" t="str">
            <v>280729-PS04</v>
          </cell>
          <cell r="Q266">
            <v>4150</v>
          </cell>
          <cell r="R266"/>
          <cell r="S266" t="str">
            <v>Exempt</v>
          </cell>
          <cell r="T266">
            <v>43896</v>
          </cell>
          <cell r="U266">
            <v>44132</v>
          </cell>
          <cell r="V266">
            <v>44286</v>
          </cell>
          <cell r="W266">
            <v>44377</v>
          </cell>
          <cell r="X266"/>
          <cell r="Y266"/>
          <cell r="Z266"/>
          <cell r="AA266">
            <v>0</v>
          </cell>
          <cell r="AB266"/>
          <cell r="AD266"/>
          <cell r="AE266"/>
          <cell r="AF266"/>
          <cell r="AG266">
            <v>0</v>
          </cell>
          <cell r="AH266"/>
          <cell r="AI266">
            <v>45413</v>
          </cell>
          <cell r="AJ266">
            <v>45413</v>
          </cell>
          <cell r="AK266"/>
          <cell r="AL266">
            <v>1800000</v>
          </cell>
          <cell r="AO266"/>
          <cell r="AP266"/>
          <cell r="AQ266"/>
          <cell r="AR266"/>
          <cell r="AS266">
            <v>0</v>
          </cell>
          <cell r="AT266">
            <v>0</v>
          </cell>
          <cell r="AU266">
            <v>1800000</v>
          </cell>
          <cell r="AV266">
            <v>0</v>
          </cell>
          <cell r="AW266"/>
          <cell r="AX266"/>
          <cell r="AY266">
            <v>0</v>
          </cell>
          <cell r="AZ266"/>
          <cell r="BA266"/>
          <cell r="BD266"/>
          <cell r="BG266">
            <v>0</v>
          </cell>
          <cell r="BH266"/>
          <cell r="BI266">
            <v>0</v>
          </cell>
          <cell r="BK266">
            <v>0</v>
          </cell>
          <cell r="BM266"/>
          <cell r="BS266" t="str">
            <v/>
          </cell>
          <cell r="BU266">
            <v>0</v>
          </cell>
          <cell r="BW266">
            <v>0</v>
          </cell>
          <cell r="BX266">
            <v>0</v>
          </cell>
          <cell r="BY266"/>
          <cell r="BZ266"/>
          <cell r="CA266"/>
          <cell r="CB266">
            <v>0</v>
          </cell>
          <cell r="CF266"/>
          <cell r="CL266"/>
          <cell r="CM266">
            <v>0</v>
          </cell>
          <cell r="CN266"/>
          <cell r="CU266">
            <v>0</v>
          </cell>
          <cell r="DC266"/>
          <cell r="DD266"/>
          <cell r="DE266"/>
          <cell r="DF266">
            <v>0</v>
          </cell>
          <cell r="DG266"/>
          <cell r="DH266"/>
          <cell r="DI266"/>
          <cell r="DJ266"/>
          <cell r="DK266"/>
          <cell r="DL266"/>
          <cell r="DM266" t="str">
            <v>Pam Rodewald</v>
          </cell>
          <cell r="DN266" t="str">
            <v>Berrens</v>
          </cell>
          <cell r="DO266" t="str">
            <v>Gallentine</v>
          </cell>
          <cell r="DP266">
            <v>8</v>
          </cell>
          <cell r="DQ266">
            <v>5</v>
          </cell>
          <cell r="DR266"/>
        </row>
        <row r="267">
          <cell r="C267">
            <v>276</v>
          </cell>
          <cell r="D267">
            <v>39</v>
          </cell>
          <cell r="E267">
            <v>261</v>
          </cell>
          <cell r="F267">
            <v>39</v>
          </cell>
          <cell r="G267"/>
          <cell r="H267" t="str">
            <v/>
          </cell>
          <cell r="I267" t="str">
            <v/>
          </cell>
          <cell r="J267" t="str">
            <v/>
          </cell>
          <cell r="K267" t="str">
            <v/>
          </cell>
          <cell r="L267" t="str">
            <v>applied</v>
          </cell>
          <cell r="M267" t="str">
            <v>Perez</v>
          </cell>
          <cell r="N267" t="str">
            <v>Rehab collection</v>
          </cell>
          <cell r="O267">
            <v>280656</v>
          </cell>
          <cell r="P267" t="str">
            <v>280656-PS01</v>
          </cell>
          <cell r="Q267">
            <v>292</v>
          </cell>
          <cell r="R267"/>
          <cell r="S267" t="str">
            <v>Exempt</v>
          </cell>
          <cell r="T267">
            <v>43528</v>
          </cell>
          <cell r="U267">
            <v>0</v>
          </cell>
          <cell r="V267">
            <v>0</v>
          </cell>
          <cell r="W267">
            <v>0</v>
          </cell>
          <cell r="X267"/>
          <cell r="Y267"/>
          <cell r="Z267"/>
          <cell r="AA267">
            <v>0</v>
          </cell>
          <cell r="AB267"/>
          <cell r="AD267"/>
          <cell r="AE267"/>
          <cell r="AF267"/>
          <cell r="AG267">
            <v>0</v>
          </cell>
          <cell r="AH267"/>
          <cell r="AI267">
            <v>43952</v>
          </cell>
          <cell r="AJ267">
            <v>44105</v>
          </cell>
          <cell r="AK267"/>
          <cell r="AL267">
            <v>2586500</v>
          </cell>
          <cell r="AO267"/>
          <cell r="AP267"/>
          <cell r="AQ267"/>
          <cell r="AR267"/>
          <cell r="AS267">
            <v>0</v>
          </cell>
          <cell r="AT267">
            <v>0</v>
          </cell>
          <cell r="AU267">
            <v>2586500</v>
          </cell>
          <cell r="AV267">
            <v>0</v>
          </cell>
          <cell r="AW267"/>
          <cell r="AX267"/>
          <cell r="AY267">
            <v>0</v>
          </cell>
          <cell r="AZ267"/>
          <cell r="BA267"/>
          <cell r="BD267"/>
          <cell r="BF267">
            <v>0</v>
          </cell>
          <cell r="BG267">
            <v>0</v>
          </cell>
          <cell r="BH267"/>
          <cell r="BI267">
            <v>0</v>
          </cell>
          <cell r="BK267">
            <v>0</v>
          </cell>
          <cell r="BM267"/>
          <cell r="BS267" t="str">
            <v/>
          </cell>
          <cell r="BU267">
            <v>0</v>
          </cell>
          <cell r="BW267">
            <v>0</v>
          </cell>
          <cell r="BX267">
            <v>0</v>
          </cell>
          <cell r="BY267"/>
          <cell r="BZ267"/>
          <cell r="CA267"/>
          <cell r="CB267">
            <v>0</v>
          </cell>
          <cell r="CC267"/>
          <cell r="CD267"/>
          <cell r="CE267"/>
          <cell r="CF267"/>
          <cell r="CG267"/>
          <cell r="CH267"/>
          <cell r="CI267"/>
          <cell r="CJ267"/>
          <cell r="CK267"/>
          <cell r="CL267"/>
          <cell r="CM267">
            <v>0</v>
          </cell>
          <cell r="CN267"/>
          <cell r="CU267">
            <v>0</v>
          </cell>
          <cell r="CV267" t="str">
            <v>applied</v>
          </cell>
          <cell r="DC267"/>
          <cell r="DD267"/>
          <cell r="DE267"/>
          <cell r="DF267">
            <v>0</v>
          </cell>
          <cell r="DG267"/>
          <cell r="DH267"/>
          <cell r="DI267"/>
          <cell r="DJ267"/>
          <cell r="DK267"/>
          <cell r="DL267"/>
          <cell r="DM267" t="str">
            <v>Abram Peterson</v>
          </cell>
          <cell r="DN267" t="str">
            <v>Perez</v>
          </cell>
          <cell r="DO267" t="str">
            <v>Schultz</v>
          </cell>
          <cell r="DP267">
            <v>1</v>
          </cell>
          <cell r="DQ267">
            <v>1</v>
          </cell>
          <cell r="DR267"/>
        </row>
        <row r="268">
          <cell r="C268">
            <v>222</v>
          </cell>
          <cell r="D268">
            <v>46</v>
          </cell>
          <cell r="E268">
            <v>212</v>
          </cell>
          <cell r="F268">
            <v>46</v>
          </cell>
          <cell r="G268"/>
          <cell r="H268" t="str">
            <v/>
          </cell>
          <cell r="I268" t="str">
            <v/>
          </cell>
          <cell r="J268" t="str">
            <v/>
          </cell>
          <cell r="K268" t="str">
            <v/>
          </cell>
          <cell r="L268">
            <v>0</v>
          </cell>
          <cell r="M268" t="str">
            <v>Berrens</v>
          </cell>
          <cell r="N268" t="str">
            <v>Rehab collection</v>
          </cell>
          <cell r="O268">
            <v>280822</v>
          </cell>
          <cell r="P268" t="str">
            <v>280822-PS01</v>
          </cell>
          <cell r="Q268">
            <v>173</v>
          </cell>
          <cell r="R268"/>
          <cell r="S268"/>
          <cell r="T268">
            <v>0</v>
          </cell>
          <cell r="U268">
            <v>0</v>
          </cell>
          <cell r="V268">
            <v>0</v>
          </cell>
          <cell r="W268">
            <v>0</v>
          </cell>
          <cell r="X268"/>
          <cell r="Y268"/>
          <cell r="Z268"/>
          <cell r="AA268">
            <v>0</v>
          </cell>
          <cell r="AB268"/>
          <cell r="AC268"/>
          <cell r="AD268"/>
          <cell r="AE268"/>
          <cell r="AF268"/>
          <cell r="AG268">
            <v>0</v>
          </cell>
          <cell r="AH268"/>
          <cell r="AI268"/>
          <cell r="AJ268"/>
          <cell r="AK268"/>
          <cell r="AL268">
            <v>1115000</v>
          </cell>
          <cell r="AM268"/>
          <cell r="AN268"/>
          <cell r="AO268"/>
          <cell r="AP268"/>
          <cell r="AQ268"/>
          <cell r="AR268"/>
          <cell r="AS268">
            <v>0</v>
          </cell>
          <cell r="AT268">
            <v>0</v>
          </cell>
          <cell r="AU268">
            <v>1115000</v>
          </cell>
          <cell r="AV268">
            <v>0</v>
          </cell>
          <cell r="AW268"/>
          <cell r="AX268"/>
          <cell r="AY268">
            <v>0</v>
          </cell>
          <cell r="AZ268"/>
          <cell r="BA268"/>
          <cell r="BB268"/>
          <cell r="BC268"/>
          <cell r="BD268"/>
          <cell r="BE268"/>
          <cell r="BF268">
            <v>0</v>
          </cell>
          <cell r="BG268">
            <v>0</v>
          </cell>
          <cell r="BH268"/>
          <cell r="BI268">
            <v>0</v>
          </cell>
          <cell r="BJ268"/>
          <cell r="BK268">
            <v>0</v>
          </cell>
          <cell r="BL268"/>
          <cell r="BM268"/>
          <cell r="BN268"/>
          <cell r="BO268"/>
          <cell r="BP268"/>
          <cell r="BQ268"/>
          <cell r="BR268"/>
          <cell r="BS268" t="str">
            <v/>
          </cell>
          <cell r="BT268"/>
          <cell r="BU268">
            <v>0</v>
          </cell>
          <cell r="BV268"/>
          <cell r="BW268">
            <v>0</v>
          </cell>
          <cell r="BX268">
            <v>0</v>
          </cell>
          <cell r="BY268"/>
          <cell r="BZ268"/>
          <cell r="CA268"/>
          <cell r="CB268">
            <v>0</v>
          </cell>
          <cell r="CC268"/>
          <cell r="CD268"/>
          <cell r="CE268"/>
          <cell r="CF268"/>
          <cell r="CG268"/>
          <cell r="CH268"/>
          <cell r="CI268"/>
          <cell r="CJ268"/>
          <cell r="CK268"/>
          <cell r="CL268"/>
          <cell r="CM268">
            <v>0</v>
          </cell>
          <cell r="CN268"/>
          <cell r="CO268"/>
          <cell r="CP268"/>
          <cell r="CQ268"/>
          <cell r="CR268"/>
          <cell r="CS268"/>
          <cell r="CT268"/>
          <cell r="CU268">
            <v>0</v>
          </cell>
          <cell r="CV268"/>
          <cell r="CW268"/>
          <cell r="CX268"/>
          <cell r="CY268"/>
          <cell r="CZ268"/>
          <cell r="DA268"/>
          <cell r="DB268"/>
          <cell r="DC268"/>
          <cell r="DD268"/>
          <cell r="DE268"/>
          <cell r="DF268">
            <v>0</v>
          </cell>
          <cell r="DG268"/>
          <cell r="DH268"/>
          <cell r="DI268"/>
          <cell r="DJ268"/>
          <cell r="DK268"/>
          <cell r="DL268"/>
          <cell r="DM268" t="str">
            <v>Abram Peterson</v>
          </cell>
          <cell r="DN268" t="str">
            <v>Berrens</v>
          </cell>
          <cell r="DO268" t="str">
            <v>Lafontaine</v>
          </cell>
          <cell r="DP268" t="str">
            <v>6W</v>
          </cell>
          <cell r="DQ268">
            <v>5</v>
          </cell>
          <cell r="DR268"/>
        </row>
        <row r="269">
          <cell r="C269">
            <v>18</v>
          </cell>
          <cell r="D269">
            <v>78</v>
          </cell>
          <cell r="E269"/>
          <cell r="F269"/>
          <cell r="G269"/>
          <cell r="H269" t="str">
            <v/>
          </cell>
          <cell r="I269" t="str">
            <v/>
          </cell>
          <cell r="J269"/>
          <cell r="L269">
            <v>0</v>
          </cell>
          <cell r="M269" t="str">
            <v>Brooksbank</v>
          </cell>
          <cell r="N269" t="str">
            <v>Adv trmt - nitrate-nitrite, expand treatment</v>
          </cell>
          <cell r="O269">
            <v>280971</v>
          </cell>
          <cell r="P269" t="str">
            <v>280971-PS01</v>
          </cell>
          <cell r="Q269">
            <v>1375</v>
          </cell>
          <cell r="R269"/>
          <cell r="S269"/>
          <cell r="T269"/>
          <cell r="U269"/>
          <cell r="X269"/>
          <cell r="Y269"/>
          <cell r="Z269"/>
          <cell r="AA269">
            <v>0</v>
          </cell>
          <cell r="AB269"/>
          <cell r="AC269"/>
          <cell r="AD269"/>
          <cell r="AE269"/>
          <cell r="AF269"/>
          <cell r="AG269"/>
          <cell r="AH269"/>
          <cell r="AI269"/>
          <cell r="AJ269"/>
          <cell r="AK269"/>
          <cell r="AL269">
            <v>12000000</v>
          </cell>
          <cell r="AM269"/>
          <cell r="AN269"/>
          <cell r="AO269"/>
          <cell r="AP269"/>
          <cell r="AQ269"/>
          <cell r="AR269"/>
          <cell r="AS269">
            <v>0</v>
          </cell>
          <cell r="AT269">
            <v>0</v>
          </cell>
          <cell r="AU269">
            <v>12000000</v>
          </cell>
          <cell r="AV269">
            <v>0</v>
          </cell>
          <cell r="AW269"/>
          <cell r="AX269"/>
          <cell r="AY269">
            <v>0</v>
          </cell>
          <cell r="AZ269"/>
          <cell r="BA269"/>
          <cell r="BB269"/>
          <cell r="BC269"/>
          <cell r="BD269"/>
          <cell r="BE269"/>
          <cell r="BF269">
            <v>0</v>
          </cell>
          <cell r="BG269">
            <v>0</v>
          </cell>
          <cell r="BH269"/>
          <cell r="BI269">
            <v>0</v>
          </cell>
          <cell r="BJ269"/>
          <cell r="BK269">
            <v>0</v>
          </cell>
          <cell r="BM269"/>
          <cell r="BO269"/>
          <cell r="BP269"/>
          <cell r="BQ269"/>
          <cell r="BR269"/>
          <cell r="BS269"/>
          <cell r="BT269"/>
          <cell r="BU269">
            <v>0</v>
          </cell>
          <cell r="BV269"/>
          <cell r="BW269">
            <v>0</v>
          </cell>
          <cell r="BX269">
            <v>0</v>
          </cell>
          <cell r="BY269"/>
          <cell r="BZ269"/>
          <cell r="CA269"/>
          <cell r="CB269">
            <v>0</v>
          </cell>
          <cell r="CC269"/>
          <cell r="CD269"/>
          <cell r="CE269"/>
          <cell r="CF269"/>
          <cell r="CG269"/>
          <cell r="CH269"/>
          <cell r="CI269"/>
          <cell r="CJ269"/>
          <cell r="CK269"/>
          <cell r="CL269"/>
          <cell r="CM269">
            <v>0</v>
          </cell>
          <cell r="CN269"/>
          <cell r="CO269"/>
          <cell r="CP269"/>
          <cell r="CQ269"/>
          <cell r="CR269"/>
          <cell r="CS269"/>
          <cell r="CT269"/>
          <cell r="CU269">
            <v>0</v>
          </cell>
          <cell r="CV269"/>
          <cell r="CW269"/>
          <cell r="CX269"/>
          <cell r="CY269"/>
          <cell r="CZ269"/>
          <cell r="DA269"/>
          <cell r="DB269"/>
          <cell r="DC269"/>
          <cell r="DD269"/>
          <cell r="DE269"/>
          <cell r="DF269"/>
          <cell r="DG269"/>
          <cell r="DH269"/>
          <cell r="DI269"/>
          <cell r="DJ269"/>
          <cell r="DK269"/>
          <cell r="DL269"/>
          <cell r="DM269"/>
          <cell r="DN269" t="str">
            <v>Brooksbank</v>
          </cell>
          <cell r="DO269"/>
          <cell r="DP269">
            <v>10</v>
          </cell>
          <cell r="DQ269"/>
          <cell r="DR269"/>
        </row>
        <row r="270">
          <cell r="C270">
            <v>41</v>
          </cell>
          <cell r="D270">
            <v>71</v>
          </cell>
          <cell r="E270">
            <v>40</v>
          </cell>
          <cell r="F270">
            <v>71</v>
          </cell>
          <cell r="G270"/>
          <cell r="H270" t="str">
            <v/>
          </cell>
          <cell r="I270" t="str">
            <v/>
          </cell>
          <cell r="J270" t="str">
            <v/>
          </cell>
          <cell r="K270" t="str">
            <v/>
          </cell>
          <cell r="L270">
            <v>0</v>
          </cell>
          <cell r="M270" t="str">
            <v>Bradshaw</v>
          </cell>
          <cell r="N270" t="str">
            <v>Rehab collection, replace VCP forcemain</v>
          </cell>
          <cell r="O270">
            <v>280932</v>
          </cell>
          <cell r="P270" t="str">
            <v>280932-PS01</v>
          </cell>
          <cell r="Q270">
            <v>3088</v>
          </cell>
          <cell r="R270"/>
          <cell r="S270"/>
          <cell r="T270">
            <v>0</v>
          </cell>
          <cell r="U270">
            <v>0</v>
          </cell>
          <cell r="V270">
            <v>0</v>
          </cell>
          <cell r="W270">
            <v>0</v>
          </cell>
          <cell r="X270"/>
          <cell r="Y270"/>
          <cell r="Z270"/>
          <cell r="AA270">
            <v>0</v>
          </cell>
          <cell r="AB270"/>
          <cell r="AC270"/>
          <cell r="AD270"/>
          <cell r="AE270"/>
          <cell r="AF270"/>
          <cell r="AG270">
            <v>0</v>
          </cell>
          <cell r="AH270"/>
          <cell r="AI270"/>
          <cell r="AJ270"/>
          <cell r="AK270"/>
          <cell r="AL270">
            <v>3200000</v>
          </cell>
          <cell r="AM270"/>
          <cell r="AN270"/>
          <cell r="AO270"/>
          <cell r="AP270"/>
          <cell r="AQ270"/>
          <cell r="AR270"/>
          <cell r="AS270">
            <v>0</v>
          </cell>
          <cell r="AT270">
            <v>0</v>
          </cell>
          <cell r="AU270">
            <v>3200000</v>
          </cell>
          <cell r="AV270">
            <v>0</v>
          </cell>
          <cell r="AW270"/>
          <cell r="AX270"/>
          <cell r="AY270">
            <v>0</v>
          </cell>
          <cell r="AZ270"/>
          <cell r="BA270"/>
          <cell r="BB270"/>
          <cell r="BC270"/>
          <cell r="BD270"/>
          <cell r="BE270"/>
          <cell r="BF270">
            <v>0</v>
          </cell>
          <cell r="BG270">
            <v>0</v>
          </cell>
          <cell r="BH270"/>
          <cell r="BI270">
            <v>0</v>
          </cell>
          <cell r="BJ270"/>
          <cell r="BK270">
            <v>0</v>
          </cell>
          <cell r="BL270"/>
          <cell r="BM270"/>
          <cell r="BN270"/>
          <cell r="BO270"/>
          <cell r="BP270"/>
          <cell r="BQ270"/>
          <cell r="BR270"/>
          <cell r="BS270"/>
          <cell r="BT270"/>
          <cell r="BU270">
            <v>0</v>
          </cell>
          <cell r="BV270"/>
          <cell r="BW270">
            <v>0</v>
          </cell>
          <cell r="BX270">
            <v>0</v>
          </cell>
          <cell r="BY270"/>
          <cell r="BZ270"/>
          <cell r="CA270"/>
          <cell r="CB270">
            <v>0</v>
          </cell>
          <cell r="CC270"/>
          <cell r="CD270"/>
          <cell r="CE270"/>
          <cell r="CF270"/>
          <cell r="CG270"/>
          <cell r="CH270"/>
          <cell r="CI270"/>
          <cell r="CJ270"/>
          <cell r="CK270"/>
          <cell r="CL270"/>
          <cell r="CM270">
            <v>0</v>
          </cell>
          <cell r="CN270"/>
          <cell r="CO270"/>
          <cell r="CP270"/>
          <cell r="CQ270"/>
          <cell r="CR270"/>
          <cell r="CS270"/>
          <cell r="CT270"/>
          <cell r="CU270">
            <v>0</v>
          </cell>
          <cell r="CV270"/>
          <cell r="CW270"/>
          <cell r="CX270"/>
          <cell r="CY270"/>
          <cell r="CZ270"/>
          <cell r="DA270"/>
          <cell r="DB270"/>
          <cell r="DC270"/>
          <cell r="DD270"/>
          <cell r="DE270"/>
          <cell r="DF270"/>
          <cell r="DG270"/>
          <cell r="DH270"/>
          <cell r="DI270"/>
          <cell r="DJ270"/>
          <cell r="DK270"/>
          <cell r="DL270"/>
          <cell r="DM270" t="str">
            <v>Wesley Leksell</v>
          </cell>
          <cell r="DN270" t="str">
            <v>Bradshaw</v>
          </cell>
          <cell r="DO270"/>
          <cell r="DP270" t="str">
            <v>3c</v>
          </cell>
          <cell r="DQ270">
            <v>3</v>
          </cell>
          <cell r="DR270"/>
        </row>
        <row r="271">
          <cell r="C271">
            <v>163.1</v>
          </cell>
          <cell r="D271">
            <v>53</v>
          </cell>
          <cell r="E271">
            <v>150.1</v>
          </cell>
          <cell r="F271">
            <v>53</v>
          </cell>
          <cell r="G271">
            <v>2024</v>
          </cell>
          <cell r="H271" t="str">
            <v>Yes</v>
          </cell>
          <cell r="I271" t="str">
            <v/>
          </cell>
          <cell r="J271" t="str">
            <v/>
          </cell>
          <cell r="K271" t="str">
            <v>Yes</v>
          </cell>
          <cell r="L271">
            <v>0</v>
          </cell>
          <cell r="M271" t="str">
            <v>Schultz</v>
          </cell>
          <cell r="N271" t="str">
            <v>Rehab collection</v>
          </cell>
          <cell r="O271">
            <v>280786</v>
          </cell>
          <cell r="P271" t="str">
            <v>280786-PS01</v>
          </cell>
          <cell r="Q271">
            <v>628</v>
          </cell>
          <cell r="R271"/>
          <cell r="S271" t="str">
            <v>Exempt</v>
          </cell>
          <cell r="T271">
            <v>44852</v>
          </cell>
          <cell r="U271">
            <v>44860</v>
          </cell>
          <cell r="V271">
            <v>0</v>
          </cell>
          <cell r="W271"/>
          <cell r="X271" t="str">
            <v>certified</v>
          </cell>
          <cell r="Y271">
            <v>3582234</v>
          </cell>
          <cell r="Z271"/>
          <cell r="AA271">
            <v>3015529.0458968682</v>
          </cell>
          <cell r="AB271" t="str">
            <v>24 carryover</v>
          </cell>
          <cell r="AC271" t="str">
            <v>RD asks PFA to take it</v>
          </cell>
          <cell r="AD271">
            <v>45082</v>
          </cell>
          <cell r="AE271">
            <v>3582234</v>
          </cell>
          <cell r="AF271"/>
          <cell r="AG271">
            <v>3015529.0458968682</v>
          </cell>
          <cell r="AH271" t="str">
            <v>Part B</v>
          </cell>
          <cell r="AI271">
            <v>45444</v>
          </cell>
          <cell r="AJ271">
            <v>45901</v>
          </cell>
          <cell r="AK271" t="str">
            <v>CW and DW project</v>
          </cell>
          <cell r="AL271">
            <v>3582234</v>
          </cell>
          <cell r="AM271">
            <v>45397</v>
          </cell>
          <cell r="AN271">
            <v>45470</v>
          </cell>
          <cell r="AO271">
            <v>1</v>
          </cell>
          <cell r="AP271">
            <v>3068920</v>
          </cell>
          <cell r="AQ271">
            <v>2024</v>
          </cell>
          <cell r="AR271"/>
          <cell r="AS271">
            <v>0</v>
          </cell>
          <cell r="AT271">
            <v>0</v>
          </cell>
          <cell r="AU271">
            <v>3582234</v>
          </cell>
          <cell r="AV271">
            <v>3582234</v>
          </cell>
          <cell r="AW271">
            <v>566704.95410313201</v>
          </cell>
          <cell r="AX271"/>
          <cell r="AY271">
            <v>3015529.0458968682</v>
          </cell>
          <cell r="AZ271"/>
          <cell r="BA271"/>
          <cell r="BB271"/>
          <cell r="BC271"/>
          <cell r="BD271"/>
          <cell r="BE271">
            <v>45470</v>
          </cell>
          <cell r="BF271">
            <v>0</v>
          </cell>
          <cell r="BG271">
            <v>156053.75410313197</v>
          </cell>
          <cell r="BH271"/>
          <cell r="BI271">
            <v>566704.95410313201</v>
          </cell>
          <cell r="BJ271"/>
          <cell r="BK271">
            <v>0</v>
          </cell>
          <cell r="BL271"/>
          <cell r="BM271"/>
          <cell r="BN271"/>
          <cell r="BO271"/>
          <cell r="BP271"/>
          <cell r="BQ271"/>
          <cell r="BR271"/>
          <cell r="BS271"/>
          <cell r="BT271"/>
          <cell r="BU271">
            <v>0</v>
          </cell>
          <cell r="BV271"/>
          <cell r="BW271">
            <v>0</v>
          </cell>
          <cell r="BX271">
            <v>0</v>
          </cell>
          <cell r="BY271"/>
          <cell r="BZ271"/>
          <cell r="CA271"/>
          <cell r="CB271">
            <v>0</v>
          </cell>
          <cell r="CC271"/>
          <cell r="CD271"/>
          <cell r="CE271"/>
          <cell r="CF271"/>
          <cell r="CG271"/>
          <cell r="CH271"/>
          <cell r="CI271"/>
          <cell r="CJ271"/>
          <cell r="CK271"/>
          <cell r="CL271"/>
          <cell r="CM271">
            <v>0</v>
          </cell>
          <cell r="CN271"/>
          <cell r="CO271"/>
          <cell r="CP271"/>
          <cell r="CQ271"/>
          <cell r="CR271"/>
          <cell r="CS271"/>
          <cell r="CT271"/>
          <cell r="CU271">
            <v>0</v>
          </cell>
          <cell r="CV271"/>
          <cell r="CW271"/>
          <cell r="CX271"/>
          <cell r="CY271"/>
          <cell r="CZ271"/>
          <cell r="DA271"/>
          <cell r="DB271"/>
          <cell r="DC271"/>
          <cell r="DD271"/>
          <cell r="DE271"/>
          <cell r="DF271">
            <v>0</v>
          </cell>
          <cell r="DG271"/>
          <cell r="DH271"/>
          <cell r="DI271"/>
          <cell r="DJ271"/>
          <cell r="DK271"/>
          <cell r="DL271"/>
          <cell r="DM271" t="str">
            <v>Pam Rodewald</v>
          </cell>
          <cell r="DN271" t="str">
            <v>Schultz</v>
          </cell>
          <cell r="DO271"/>
          <cell r="DP271">
            <v>5</v>
          </cell>
          <cell r="DQ271">
            <v>2</v>
          </cell>
          <cell r="DR271"/>
        </row>
        <row r="272">
          <cell r="C272">
            <v>163.19999999999999</v>
          </cell>
          <cell r="D272">
            <v>53</v>
          </cell>
          <cell r="E272">
            <v>150.19999999999999</v>
          </cell>
          <cell r="F272">
            <v>53</v>
          </cell>
          <cell r="G272"/>
          <cell r="H272" t="str">
            <v/>
          </cell>
          <cell r="I272" t="str">
            <v>Yes</v>
          </cell>
          <cell r="J272" t="str">
            <v/>
          </cell>
          <cell r="K272"/>
          <cell r="L272">
            <v>0</v>
          </cell>
          <cell r="M272" t="str">
            <v>Schultz</v>
          </cell>
          <cell r="N272" t="str">
            <v>Rehab treatment &amp; lift stations</v>
          </cell>
          <cell r="O272">
            <v>280786</v>
          </cell>
          <cell r="P272" t="str">
            <v>280786-PS02</v>
          </cell>
          <cell r="Q272">
            <v>628</v>
          </cell>
          <cell r="R272"/>
          <cell r="S272"/>
          <cell r="T272">
            <v>44624</v>
          </cell>
          <cell r="U272">
            <v>44860</v>
          </cell>
          <cell r="V272">
            <v>0</v>
          </cell>
          <cell r="W272">
            <v>0</v>
          </cell>
          <cell r="X272">
            <v>45450</v>
          </cell>
          <cell r="Y272">
            <v>5600000</v>
          </cell>
          <cell r="Z272"/>
          <cell r="AA272">
            <v>5600000</v>
          </cell>
          <cell r="AB272" t="str">
            <v>Part B</v>
          </cell>
          <cell r="AC272"/>
          <cell r="AD272"/>
          <cell r="AE272"/>
          <cell r="AF272"/>
          <cell r="AG272"/>
          <cell r="AH272"/>
          <cell r="AI272">
            <v>45809</v>
          </cell>
          <cell r="AJ272">
            <v>46174</v>
          </cell>
          <cell r="AK272" t="str">
            <v>CW and DW project</v>
          </cell>
          <cell r="AL272">
            <v>5600000</v>
          </cell>
          <cell r="AM272"/>
          <cell r="AN272"/>
          <cell r="AO272"/>
          <cell r="AP272"/>
          <cell r="AQ272"/>
          <cell r="AR272"/>
          <cell r="AS272">
            <v>0</v>
          </cell>
          <cell r="AT272">
            <v>0</v>
          </cell>
          <cell r="AU272">
            <v>5600000</v>
          </cell>
          <cell r="AV272">
            <v>5600000</v>
          </cell>
          <cell r="AW272"/>
          <cell r="AX272"/>
          <cell r="AY272">
            <v>5600000</v>
          </cell>
          <cell r="AZ272"/>
          <cell r="BA272"/>
          <cell r="BB272"/>
          <cell r="BC272"/>
          <cell r="BD272"/>
          <cell r="BE272"/>
          <cell r="BF272">
            <v>0</v>
          </cell>
          <cell r="BG272">
            <v>0</v>
          </cell>
          <cell r="BH272"/>
          <cell r="BI272">
            <v>4480000</v>
          </cell>
          <cell r="BJ272"/>
          <cell r="BK272">
            <v>0</v>
          </cell>
          <cell r="BL272"/>
          <cell r="BM272"/>
          <cell r="BN272"/>
          <cell r="BO272"/>
          <cell r="BP272"/>
          <cell r="BQ272"/>
          <cell r="BR272"/>
          <cell r="BS272"/>
          <cell r="BT272"/>
          <cell r="BU272">
            <v>0</v>
          </cell>
          <cell r="BV272"/>
          <cell r="BW272">
            <v>0</v>
          </cell>
          <cell r="BX272">
            <v>0</v>
          </cell>
          <cell r="BY272"/>
          <cell r="BZ272"/>
          <cell r="CA272"/>
          <cell r="CB272">
            <v>0</v>
          </cell>
          <cell r="CC272"/>
          <cell r="CD272"/>
          <cell r="CE272"/>
          <cell r="CF272"/>
          <cell r="CG272"/>
          <cell r="CH272"/>
          <cell r="CI272"/>
          <cell r="CJ272"/>
          <cell r="CK272"/>
          <cell r="CL272"/>
          <cell r="CM272">
            <v>0</v>
          </cell>
          <cell r="CN272"/>
          <cell r="CO272"/>
          <cell r="CP272"/>
          <cell r="CQ272"/>
          <cell r="CR272"/>
          <cell r="CS272"/>
          <cell r="CT272"/>
          <cell r="CU272">
            <v>0</v>
          </cell>
          <cell r="CV272"/>
          <cell r="CW272"/>
          <cell r="CX272"/>
          <cell r="CY272"/>
          <cell r="CZ272"/>
          <cell r="DA272"/>
          <cell r="DB272"/>
          <cell r="DC272"/>
          <cell r="DD272"/>
          <cell r="DE272"/>
          <cell r="DF272">
            <v>0</v>
          </cell>
          <cell r="DG272"/>
          <cell r="DH272"/>
          <cell r="DI272"/>
          <cell r="DJ272"/>
          <cell r="DK272"/>
          <cell r="DL272"/>
          <cell r="DM272" t="str">
            <v>Pam Rodewald</v>
          </cell>
          <cell r="DN272" t="str">
            <v>Schultz</v>
          </cell>
          <cell r="DO272"/>
          <cell r="DP272">
            <v>5</v>
          </cell>
          <cell r="DQ272">
            <v>2</v>
          </cell>
          <cell r="DR272"/>
        </row>
        <row r="273">
          <cell r="C273">
            <v>226</v>
          </cell>
          <cell r="D273">
            <v>46</v>
          </cell>
          <cell r="E273">
            <v>218</v>
          </cell>
          <cell r="F273">
            <v>46</v>
          </cell>
          <cell r="G273" t="str">
            <v/>
          </cell>
          <cell r="H273" t="str">
            <v/>
          </cell>
          <cell r="I273" t="str">
            <v/>
          </cell>
          <cell r="J273" t="str">
            <v/>
          </cell>
          <cell r="K273" t="str">
            <v/>
          </cell>
          <cell r="L273" t="str">
            <v>PER approved</v>
          </cell>
          <cell r="M273" t="str">
            <v>Perez</v>
          </cell>
          <cell r="N273" t="str">
            <v>Rehab collection</v>
          </cell>
          <cell r="O273">
            <v>280760</v>
          </cell>
          <cell r="P273" t="str">
            <v>280760-PS01</v>
          </cell>
          <cell r="Q273">
            <v>326</v>
          </cell>
          <cell r="R273">
            <v>0</v>
          </cell>
          <cell r="S273"/>
          <cell r="T273">
            <v>0</v>
          </cell>
          <cell r="U273">
            <v>0</v>
          </cell>
          <cell r="V273">
            <v>0</v>
          </cell>
          <cell r="W273">
            <v>0</v>
          </cell>
          <cell r="X273"/>
          <cell r="Y273"/>
          <cell r="Z273"/>
          <cell r="AA273">
            <v>0</v>
          </cell>
          <cell r="AB273"/>
          <cell r="AD273"/>
          <cell r="AE273"/>
          <cell r="AF273"/>
          <cell r="AG273">
            <v>0</v>
          </cell>
          <cell r="AH273"/>
          <cell r="AK273"/>
          <cell r="AL273">
            <v>3315000</v>
          </cell>
          <cell r="AO273"/>
          <cell r="AP273"/>
          <cell r="AQ273"/>
          <cell r="AR273"/>
          <cell r="AS273">
            <v>0</v>
          </cell>
          <cell r="AT273">
            <v>0</v>
          </cell>
          <cell r="AU273">
            <v>3315000</v>
          </cell>
          <cell r="AV273">
            <v>0</v>
          </cell>
          <cell r="AW273"/>
          <cell r="AX273"/>
          <cell r="AY273">
            <v>0</v>
          </cell>
          <cell r="AZ273"/>
          <cell r="BA273"/>
          <cell r="BD273"/>
          <cell r="BF273">
            <v>0</v>
          </cell>
          <cell r="BG273">
            <v>0</v>
          </cell>
          <cell r="BH273"/>
          <cell r="BI273">
            <v>0</v>
          </cell>
          <cell r="BK273"/>
          <cell r="BM273"/>
          <cell r="BS273" t="str">
            <v/>
          </cell>
          <cell r="BU273">
            <v>0</v>
          </cell>
          <cell r="BW273">
            <v>0</v>
          </cell>
          <cell r="BX273">
            <v>0</v>
          </cell>
          <cell r="BY273"/>
          <cell r="BZ273"/>
          <cell r="CA273"/>
          <cell r="CB273">
            <v>0</v>
          </cell>
          <cell r="CC273"/>
          <cell r="CD273"/>
          <cell r="CE273"/>
          <cell r="CF273"/>
          <cell r="CG273"/>
          <cell r="CH273"/>
          <cell r="CI273"/>
          <cell r="CK273"/>
          <cell r="CL273"/>
          <cell r="CM273"/>
          <cell r="CN273"/>
          <cell r="CU273">
            <v>0</v>
          </cell>
          <cell r="CV273" t="str">
            <v>PER approved</v>
          </cell>
          <cell r="CY273" t="str">
            <v>RD only, apply to HQ</v>
          </cell>
          <cell r="DA273">
            <v>500</v>
          </cell>
          <cell r="DC273">
            <v>2486250</v>
          </cell>
          <cell r="DD273"/>
          <cell r="DE273"/>
          <cell r="DF273">
            <v>0</v>
          </cell>
          <cell r="DG273"/>
          <cell r="DH273"/>
          <cell r="DI273"/>
          <cell r="DJ273"/>
          <cell r="DK273"/>
          <cell r="DL273"/>
          <cell r="DM273" t="str">
            <v>Abram Peterson</v>
          </cell>
          <cell r="DN273" t="str">
            <v>Perez</v>
          </cell>
          <cell r="DO273"/>
          <cell r="DP273">
            <v>1</v>
          </cell>
          <cell r="DQ273">
            <v>1</v>
          </cell>
          <cell r="DR273"/>
        </row>
        <row r="274">
          <cell r="C274">
            <v>155</v>
          </cell>
          <cell r="D274">
            <v>54</v>
          </cell>
          <cell r="E274">
            <v>145</v>
          </cell>
          <cell r="F274">
            <v>54</v>
          </cell>
          <cell r="G274">
            <v>2023</v>
          </cell>
          <cell r="H274" t="str">
            <v>Yes</v>
          </cell>
          <cell r="I274"/>
          <cell r="J274" t="str">
            <v>Yes</v>
          </cell>
          <cell r="K274" t="str">
            <v/>
          </cell>
          <cell r="L274">
            <v>0</v>
          </cell>
          <cell r="M274" t="str">
            <v>Berrens</v>
          </cell>
          <cell r="N274" t="str">
            <v>Adv trmt - phos, rehab WWTP</v>
          </cell>
          <cell r="O274">
            <v>280832</v>
          </cell>
          <cell r="P274" t="str">
            <v>280832-PS01</v>
          </cell>
          <cell r="Q274">
            <v>5210</v>
          </cell>
          <cell r="R274">
            <v>0</v>
          </cell>
          <cell r="S274" t="str">
            <v>Exempt</v>
          </cell>
          <cell r="T274">
            <v>44623</v>
          </cell>
          <cell r="U274">
            <v>44860</v>
          </cell>
          <cell r="V274">
            <v>45015</v>
          </cell>
          <cell r="W274">
            <v>45107</v>
          </cell>
          <cell r="X274" t="str">
            <v>certified</v>
          </cell>
          <cell r="Y274">
            <v>9450010</v>
          </cell>
          <cell r="Z274"/>
          <cell r="AA274">
            <v>0</v>
          </cell>
          <cell r="AB274" t="str">
            <v>23 Carryover</v>
          </cell>
          <cell r="AC274"/>
          <cell r="AD274" t="str">
            <v>loan app</v>
          </cell>
          <cell r="AE274">
            <v>9960000</v>
          </cell>
          <cell r="AF274"/>
          <cell r="AG274">
            <v>3241862.7149220491</v>
          </cell>
          <cell r="AH274" t="str">
            <v>23 Carryover</v>
          </cell>
          <cell r="AI274">
            <v>45170</v>
          </cell>
          <cell r="AJ274">
            <v>45901</v>
          </cell>
          <cell r="AK274" t="str">
            <v xml:space="preserve">PSIG eligible </v>
          </cell>
          <cell r="AL274">
            <v>9450010</v>
          </cell>
          <cell r="AM274">
            <v>45022</v>
          </cell>
          <cell r="AN274">
            <v>45107</v>
          </cell>
          <cell r="AO274">
            <v>1</v>
          </cell>
          <cell r="AP274">
            <v>9960000</v>
          </cell>
          <cell r="AQ274">
            <v>2023</v>
          </cell>
          <cell r="AR274"/>
          <cell r="AS274">
            <v>0</v>
          </cell>
          <cell r="AT274">
            <v>0</v>
          </cell>
          <cell r="AU274">
            <v>9450010</v>
          </cell>
          <cell r="AV274">
            <v>2731873</v>
          </cell>
          <cell r="AW274"/>
          <cell r="AX274"/>
          <cell r="AY274">
            <v>2731873</v>
          </cell>
          <cell r="AZ274">
            <v>45492</v>
          </cell>
          <cell r="BA274">
            <v>45523</v>
          </cell>
          <cell r="BB274">
            <v>2025</v>
          </cell>
          <cell r="BC274" t="str">
            <v>CWRF,PSIG</v>
          </cell>
          <cell r="BD274"/>
          <cell r="BE274"/>
          <cell r="BF274" t="str">
            <v>2019 Survey</v>
          </cell>
          <cell r="BG274">
            <v>0</v>
          </cell>
          <cell r="BH274"/>
          <cell r="BI274">
            <v>0</v>
          </cell>
          <cell r="BJ274"/>
          <cell r="BK274">
            <v>0</v>
          </cell>
          <cell r="BL274">
            <v>44754</v>
          </cell>
          <cell r="BM274">
            <v>8866829</v>
          </cell>
          <cell r="BN274">
            <v>0.89</v>
          </cell>
          <cell r="BO274" t="str">
            <v>23 Carryover</v>
          </cell>
          <cell r="BP274">
            <v>45107</v>
          </cell>
          <cell r="BQ274">
            <v>6735000</v>
          </cell>
          <cell r="BR274">
            <v>5985000</v>
          </cell>
          <cell r="BS274">
            <v>0.88864142538975499</v>
          </cell>
          <cell r="BT274">
            <v>8421750</v>
          </cell>
          <cell r="BU274">
            <v>9450010</v>
          </cell>
          <cell r="BV274" t="str">
            <v>yes</v>
          </cell>
          <cell r="BW274">
            <v>8397670.3563474379</v>
          </cell>
          <cell r="BX274">
            <v>6718137.2850779509</v>
          </cell>
          <cell r="BY274">
            <v>6718137</v>
          </cell>
          <cell r="BZ274">
            <v>45492</v>
          </cell>
          <cell r="CA274">
            <v>2025</v>
          </cell>
          <cell r="CB274"/>
          <cell r="CC274"/>
          <cell r="CD274"/>
          <cell r="CE274"/>
          <cell r="CF274"/>
          <cell r="CG274"/>
          <cell r="CH274"/>
          <cell r="CI274"/>
          <cell r="CJ274"/>
          <cell r="CK274"/>
          <cell r="CL274"/>
          <cell r="CM274">
            <v>0</v>
          </cell>
          <cell r="CN274"/>
          <cell r="CO274"/>
          <cell r="CP274"/>
          <cell r="CQ274"/>
          <cell r="CR274"/>
          <cell r="CS274"/>
          <cell r="CT274"/>
          <cell r="CU274">
            <v>8397670.3563474379</v>
          </cell>
          <cell r="CV274"/>
          <cell r="CW274"/>
          <cell r="CX274"/>
          <cell r="CY274"/>
          <cell r="CZ274"/>
          <cell r="DA274"/>
          <cell r="DB274"/>
          <cell r="DC274"/>
          <cell r="DD274"/>
          <cell r="DE274"/>
          <cell r="DF274">
            <v>0</v>
          </cell>
          <cell r="DG274"/>
          <cell r="DH274"/>
          <cell r="DI274"/>
          <cell r="DJ274"/>
          <cell r="DK274"/>
          <cell r="DL274"/>
          <cell r="DM274" t="str">
            <v>Abram Peterson</v>
          </cell>
          <cell r="DN274" t="str">
            <v>Berrens</v>
          </cell>
          <cell r="DO274" t="str">
            <v>Gallentine</v>
          </cell>
          <cell r="DP274">
            <v>8</v>
          </cell>
          <cell r="DQ274">
            <v>5</v>
          </cell>
          <cell r="DR274"/>
        </row>
        <row r="275">
          <cell r="C275">
            <v>293</v>
          </cell>
          <cell r="D275">
            <v>35</v>
          </cell>
          <cell r="E275">
            <v>277</v>
          </cell>
          <cell r="F275">
            <v>35</v>
          </cell>
          <cell r="G275" t="str">
            <v/>
          </cell>
          <cell r="H275" t="str">
            <v/>
          </cell>
          <cell r="I275" t="str">
            <v/>
          </cell>
          <cell r="J275" t="str">
            <v/>
          </cell>
          <cell r="K275" t="str">
            <v/>
          </cell>
          <cell r="L275">
            <v>0</v>
          </cell>
          <cell r="M275" t="str">
            <v>Brooksbank</v>
          </cell>
          <cell r="N275" t="str">
            <v>Unsewered, collection and LSTS</v>
          </cell>
          <cell r="O275">
            <v>280603</v>
          </cell>
          <cell r="P275" t="str">
            <v>280603-PS01</v>
          </cell>
          <cell r="Q275">
            <v>250</v>
          </cell>
          <cell r="R275" t="str">
            <v>Y</v>
          </cell>
          <cell r="S275" t="str">
            <v>Exempt</v>
          </cell>
          <cell r="T275">
            <v>43962</v>
          </cell>
          <cell r="U275">
            <v>44739</v>
          </cell>
          <cell r="V275">
            <v>0</v>
          </cell>
          <cell r="W275">
            <v>0</v>
          </cell>
          <cell r="X275"/>
          <cell r="Y275"/>
          <cell r="Z275"/>
          <cell r="AA275">
            <v>0</v>
          </cell>
          <cell r="AB275"/>
          <cell r="AD275"/>
          <cell r="AE275"/>
          <cell r="AF275"/>
          <cell r="AG275">
            <v>0</v>
          </cell>
          <cell r="AH275"/>
          <cell r="AK275"/>
          <cell r="AL275">
            <v>13555000</v>
          </cell>
          <cell r="AM275"/>
          <cell r="AN275"/>
          <cell r="AO275"/>
          <cell r="AP275"/>
          <cell r="AQ275"/>
          <cell r="AR275"/>
          <cell r="AS275">
            <v>0</v>
          </cell>
          <cell r="AT275">
            <v>0</v>
          </cell>
          <cell r="AU275">
            <v>13555000</v>
          </cell>
          <cell r="AV275">
            <v>0</v>
          </cell>
          <cell r="AW275"/>
          <cell r="AX275"/>
          <cell r="AY275">
            <v>0</v>
          </cell>
          <cell r="AZ275"/>
          <cell r="BA275"/>
          <cell r="BB275"/>
          <cell r="BC275"/>
          <cell r="BD275"/>
          <cell r="BE275"/>
          <cell r="BF275">
            <v>0</v>
          </cell>
          <cell r="BG275">
            <v>0</v>
          </cell>
          <cell r="BH275"/>
          <cell r="BI275">
            <v>0</v>
          </cell>
          <cell r="BJ275"/>
          <cell r="BK275">
            <v>0</v>
          </cell>
          <cell r="BL275"/>
          <cell r="BM275"/>
          <cell r="BN275"/>
          <cell r="BO275"/>
          <cell r="BP275"/>
          <cell r="BR275"/>
          <cell r="BS275" t="str">
            <v/>
          </cell>
          <cell r="BU275">
            <v>0</v>
          </cell>
          <cell r="BV275"/>
          <cell r="BW275">
            <v>0</v>
          </cell>
          <cell r="BX275">
            <v>0</v>
          </cell>
          <cell r="BY275"/>
          <cell r="BZ275"/>
          <cell r="CA275"/>
          <cell r="CB275">
            <v>0</v>
          </cell>
          <cell r="CC275">
            <v>43110</v>
          </cell>
          <cell r="CD275">
            <v>26</v>
          </cell>
          <cell r="CE275">
            <v>98</v>
          </cell>
          <cell r="CF275">
            <v>46000</v>
          </cell>
          <cell r="CG275">
            <v>2018</v>
          </cell>
          <cell r="CH275">
            <v>43550</v>
          </cell>
          <cell r="CI275">
            <v>2019</v>
          </cell>
          <cell r="CJ275"/>
          <cell r="CK275" t="str">
            <v>Potential</v>
          </cell>
          <cell r="CL275" t="str">
            <v>Evaluating alternatives</v>
          </cell>
          <cell r="CM275"/>
          <cell r="CN275"/>
          <cell r="CO275"/>
          <cell r="CP275"/>
          <cell r="CQ275"/>
          <cell r="CR275"/>
          <cell r="CS275"/>
          <cell r="CT275"/>
          <cell r="CU275">
            <v>46000</v>
          </cell>
          <cell r="CV275"/>
          <cell r="CW275"/>
          <cell r="CX275"/>
          <cell r="CY275"/>
          <cell r="CZ275"/>
          <cell r="DA275"/>
          <cell r="DB275"/>
          <cell r="DC275"/>
          <cell r="DD275"/>
          <cell r="DE275"/>
          <cell r="DF275">
            <v>0</v>
          </cell>
          <cell r="DG275"/>
          <cell r="DH275"/>
          <cell r="DI275"/>
          <cell r="DJ275"/>
          <cell r="DK275"/>
          <cell r="DL275"/>
          <cell r="DM275" t="str">
            <v>Abram Peterson</v>
          </cell>
          <cell r="DN275" t="str">
            <v>Brooksbank</v>
          </cell>
          <cell r="DO275" t="str">
            <v>Gallentine</v>
          </cell>
          <cell r="DP275">
            <v>10</v>
          </cell>
          <cell r="DQ275">
            <v>7</v>
          </cell>
          <cell r="DR275"/>
        </row>
        <row r="276">
          <cell r="C276">
            <v>312</v>
          </cell>
          <cell r="D276">
            <v>11</v>
          </cell>
          <cell r="E276"/>
          <cell r="F276"/>
          <cell r="G276"/>
          <cell r="H276" t="str">
            <v/>
          </cell>
          <cell r="I276" t="str">
            <v/>
          </cell>
          <cell r="J276"/>
          <cell r="K276"/>
          <cell r="L276">
            <v>0</v>
          </cell>
          <cell r="M276" t="str">
            <v>Bradshaw</v>
          </cell>
          <cell r="N276" t="str">
            <v>Unsewered - connect to WLSSD</v>
          </cell>
          <cell r="O276">
            <v>280985</v>
          </cell>
          <cell r="P276" t="str">
            <v>280985-PS01</v>
          </cell>
          <cell r="Q276">
            <v>4112</v>
          </cell>
          <cell r="R276"/>
          <cell r="S276"/>
          <cell r="T276"/>
          <cell r="U276"/>
          <cell r="V276"/>
          <cell r="W276"/>
          <cell r="X276"/>
          <cell r="Y276"/>
          <cell r="Z276"/>
          <cell r="AA276">
            <v>0</v>
          </cell>
          <cell r="AB276"/>
          <cell r="AC276"/>
          <cell r="AD276"/>
          <cell r="AE276"/>
          <cell r="AF276"/>
          <cell r="AG276"/>
          <cell r="AH276"/>
          <cell r="AI276"/>
          <cell r="AJ276"/>
          <cell r="AK276"/>
          <cell r="AL276">
            <v>1500000</v>
          </cell>
          <cell r="AM276"/>
          <cell r="AN276"/>
          <cell r="AO276"/>
          <cell r="AP276"/>
          <cell r="AQ276"/>
          <cell r="AR276"/>
          <cell r="AS276">
            <v>0</v>
          </cell>
          <cell r="AT276">
            <v>0</v>
          </cell>
          <cell r="AU276">
            <v>1500000</v>
          </cell>
          <cell r="AV276">
            <v>0</v>
          </cell>
          <cell r="AW276"/>
          <cell r="AX276"/>
          <cell r="AY276">
            <v>0</v>
          </cell>
          <cell r="AZ276"/>
          <cell r="BA276"/>
          <cell r="BB276"/>
          <cell r="BC276"/>
          <cell r="BD276"/>
          <cell r="BE276"/>
          <cell r="BF276">
            <v>0</v>
          </cell>
          <cell r="BG276">
            <v>0</v>
          </cell>
          <cell r="BH276"/>
          <cell r="BI276">
            <v>0</v>
          </cell>
          <cell r="BJ276"/>
          <cell r="BK276">
            <v>0</v>
          </cell>
          <cell r="BL276"/>
          <cell r="BM276"/>
          <cell r="BN276"/>
          <cell r="BO276"/>
          <cell r="BP276"/>
          <cell r="BQ276"/>
          <cell r="BR276"/>
          <cell r="BS276"/>
          <cell r="BT276"/>
          <cell r="BU276">
            <v>0</v>
          </cell>
          <cell r="BV276"/>
          <cell r="BW276">
            <v>0</v>
          </cell>
          <cell r="BX276">
            <v>0</v>
          </cell>
          <cell r="BY276"/>
          <cell r="BZ276"/>
          <cell r="CA276"/>
          <cell r="CB276">
            <v>0</v>
          </cell>
          <cell r="CC276"/>
          <cell r="CD276"/>
          <cell r="CE276"/>
          <cell r="CF276"/>
          <cell r="CG276"/>
          <cell r="CH276"/>
          <cell r="CI276"/>
          <cell r="CJ276"/>
          <cell r="CK276"/>
          <cell r="CL276"/>
          <cell r="CM276">
            <v>0</v>
          </cell>
          <cell r="CN276"/>
          <cell r="CO276"/>
          <cell r="CP276"/>
          <cell r="CQ276"/>
          <cell r="CR276"/>
          <cell r="CS276"/>
          <cell r="CT276"/>
          <cell r="CU276">
            <v>0</v>
          </cell>
          <cell r="CV276"/>
          <cell r="CW276"/>
          <cell r="CX276"/>
          <cell r="CY276"/>
          <cell r="CZ276"/>
          <cell r="DA276"/>
          <cell r="DB276"/>
          <cell r="DC276"/>
          <cell r="DD276"/>
          <cell r="DE276"/>
          <cell r="DF276"/>
          <cell r="DG276"/>
          <cell r="DH276"/>
          <cell r="DI276"/>
          <cell r="DJ276"/>
          <cell r="DK276"/>
          <cell r="DL276"/>
          <cell r="DM276"/>
          <cell r="DN276" t="str">
            <v>Bradshaw</v>
          </cell>
          <cell r="DO276"/>
          <cell r="DP276" t="str">
            <v>3c</v>
          </cell>
          <cell r="DQ276"/>
          <cell r="DR276"/>
        </row>
        <row r="277">
          <cell r="C277">
            <v>70</v>
          </cell>
          <cell r="D277">
            <v>65</v>
          </cell>
          <cell r="E277">
            <v>67</v>
          </cell>
          <cell r="F277">
            <v>65</v>
          </cell>
          <cell r="G277"/>
          <cell r="H277" t="str">
            <v/>
          </cell>
          <cell r="I277" t="str">
            <v/>
          </cell>
          <cell r="J277" t="str">
            <v/>
          </cell>
          <cell r="K277" t="str">
            <v/>
          </cell>
          <cell r="L277">
            <v>0</v>
          </cell>
          <cell r="M277" t="str">
            <v>Montoya</v>
          </cell>
          <cell r="N277" t="str">
            <v>Pond improvement and reuse</v>
          </cell>
          <cell r="O277">
            <v>280943</v>
          </cell>
          <cell r="P277" t="str">
            <v>280943-PS01</v>
          </cell>
          <cell r="Q277">
            <v>36994</v>
          </cell>
          <cell r="R277"/>
          <cell r="S277"/>
          <cell r="T277">
            <v>0</v>
          </cell>
          <cell r="U277">
            <v>0</v>
          </cell>
          <cell r="V277">
            <v>0</v>
          </cell>
          <cell r="W277">
            <v>0</v>
          </cell>
          <cell r="X277"/>
          <cell r="Y277"/>
          <cell r="Z277"/>
          <cell r="AA277">
            <v>0</v>
          </cell>
          <cell r="AB277"/>
          <cell r="AC277"/>
          <cell r="AD277"/>
          <cell r="AE277"/>
          <cell r="AF277"/>
          <cell r="AG277">
            <v>0</v>
          </cell>
          <cell r="AH277"/>
          <cell r="AI277"/>
          <cell r="AJ277"/>
          <cell r="AK277"/>
          <cell r="AL277">
            <v>1800000</v>
          </cell>
          <cell r="AM277"/>
          <cell r="AN277"/>
          <cell r="AO277"/>
          <cell r="AP277"/>
          <cell r="AQ277"/>
          <cell r="AR277"/>
          <cell r="AS277">
            <v>0</v>
          </cell>
          <cell r="AT277">
            <v>0</v>
          </cell>
          <cell r="AU277">
            <v>1800000</v>
          </cell>
          <cell r="AV277">
            <v>0</v>
          </cell>
          <cell r="AW277"/>
          <cell r="AX277"/>
          <cell r="AY277">
            <v>0</v>
          </cell>
          <cell r="BF277">
            <v>0</v>
          </cell>
          <cell r="BG277">
            <v>0</v>
          </cell>
          <cell r="BH277"/>
          <cell r="BI277">
            <v>0</v>
          </cell>
          <cell r="BK277">
            <v>0</v>
          </cell>
          <cell r="BM277"/>
          <cell r="BO277"/>
          <cell r="BP277"/>
          <cell r="BQ277"/>
          <cell r="BR277"/>
          <cell r="BS277"/>
          <cell r="BT277"/>
          <cell r="BU277">
            <v>0</v>
          </cell>
          <cell r="BW277">
            <v>0</v>
          </cell>
          <cell r="BX277">
            <v>0</v>
          </cell>
          <cell r="BY277"/>
          <cell r="BZ277"/>
          <cell r="CA277"/>
          <cell r="CB277">
            <v>0</v>
          </cell>
          <cell r="CF277"/>
          <cell r="CL277"/>
          <cell r="CM277">
            <v>0</v>
          </cell>
          <cell r="CN277"/>
          <cell r="CU277">
            <v>0</v>
          </cell>
          <cell r="CV277"/>
          <cell r="CW277"/>
          <cell r="CX277"/>
          <cell r="CY277"/>
          <cell r="CZ277"/>
          <cell r="DA277"/>
          <cell r="DB277"/>
          <cell r="DC277"/>
          <cell r="DD277"/>
          <cell r="DE277"/>
          <cell r="DF277"/>
          <cell r="DG277"/>
          <cell r="DH277"/>
          <cell r="DI277"/>
          <cell r="DJ277"/>
          <cell r="DK277"/>
          <cell r="DL277"/>
          <cell r="DM277">
            <v>0</v>
          </cell>
          <cell r="DN277" t="str">
            <v>Montoya</v>
          </cell>
          <cell r="DO277"/>
          <cell r="DP277">
            <v>11</v>
          </cell>
          <cell r="DQ277">
            <v>4</v>
          </cell>
          <cell r="DR277"/>
        </row>
        <row r="278">
          <cell r="C278">
            <v>247</v>
          </cell>
          <cell r="D278">
            <v>44</v>
          </cell>
          <cell r="E278">
            <v>236</v>
          </cell>
          <cell r="F278">
            <v>44</v>
          </cell>
          <cell r="G278" t="str">
            <v/>
          </cell>
          <cell r="H278" t="str">
            <v/>
          </cell>
          <cell r="I278" t="str">
            <v/>
          </cell>
          <cell r="J278" t="str">
            <v/>
          </cell>
          <cell r="K278" t="str">
            <v/>
          </cell>
          <cell r="L278" t="str">
            <v>PER approved</v>
          </cell>
          <cell r="M278" t="str">
            <v>Barrett</v>
          </cell>
          <cell r="N278" t="str">
            <v>Rehab collection</v>
          </cell>
          <cell r="O278">
            <v>280614</v>
          </cell>
          <cell r="P278" t="str">
            <v>280614-PS01</v>
          </cell>
          <cell r="Q278">
            <v>1463</v>
          </cell>
          <cell r="R278">
            <v>0</v>
          </cell>
          <cell r="S278"/>
          <cell r="T278">
            <v>0</v>
          </cell>
          <cell r="U278">
            <v>0</v>
          </cell>
          <cell r="V278">
            <v>0</v>
          </cell>
          <cell r="W278">
            <v>0</v>
          </cell>
          <cell r="X278"/>
          <cell r="Y278"/>
          <cell r="Z278"/>
          <cell r="AA278">
            <v>0</v>
          </cell>
          <cell r="AB278"/>
          <cell r="AD278"/>
          <cell r="AE278"/>
          <cell r="AF278"/>
          <cell r="AG278">
            <v>0</v>
          </cell>
          <cell r="AH278"/>
          <cell r="AK278" t="str">
            <v>5/2019, RD made offer for 50/50 loan/grant.  City holding out for more.</v>
          </cell>
          <cell r="AL278">
            <v>1500000</v>
          </cell>
          <cell r="AM278"/>
          <cell r="AN278"/>
          <cell r="AO278"/>
          <cell r="AP278"/>
          <cell r="AQ278"/>
          <cell r="AR278"/>
          <cell r="AS278">
            <v>0</v>
          </cell>
          <cell r="AT278">
            <v>0</v>
          </cell>
          <cell r="AU278">
            <v>1500000</v>
          </cell>
          <cell r="AV278">
            <v>0</v>
          </cell>
          <cell r="AW278"/>
          <cell r="AX278"/>
          <cell r="AY278">
            <v>0</v>
          </cell>
          <cell r="AZ278"/>
          <cell r="BA278"/>
          <cell r="BB278"/>
          <cell r="BC278"/>
          <cell r="BD278"/>
          <cell r="BE278"/>
          <cell r="BF278">
            <v>0</v>
          </cell>
          <cell r="BG278">
            <v>0</v>
          </cell>
          <cell r="BH278"/>
          <cell r="BI278">
            <v>0</v>
          </cell>
          <cell r="BJ278"/>
          <cell r="BK278">
            <v>0</v>
          </cell>
          <cell r="BL278"/>
          <cell r="BM278"/>
          <cell r="BN278"/>
          <cell r="BO278"/>
          <cell r="BP278"/>
          <cell r="BQ278"/>
          <cell r="BR278"/>
          <cell r="BS278" t="str">
            <v/>
          </cell>
          <cell r="BU278">
            <v>0</v>
          </cell>
          <cell r="BV278"/>
          <cell r="BW278">
            <v>0</v>
          </cell>
          <cell r="BX278">
            <v>0</v>
          </cell>
          <cell r="BY278"/>
          <cell r="BZ278"/>
          <cell r="CA278"/>
          <cell r="CB278">
            <v>0</v>
          </cell>
          <cell r="CC278"/>
          <cell r="CD278"/>
          <cell r="CE278"/>
          <cell r="CF278"/>
          <cell r="CG278"/>
          <cell r="CH278"/>
          <cell r="CI278"/>
          <cell r="CJ278"/>
          <cell r="CK278"/>
          <cell r="CL278"/>
          <cell r="CM278">
            <v>0</v>
          </cell>
          <cell r="CN278"/>
          <cell r="CO278"/>
          <cell r="CP278"/>
          <cell r="CQ278"/>
          <cell r="CR278"/>
          <cell r="CS278"/>
          <cell r="CT278"/>
          <cell r="CU278">
            <v>0</v>
          </cell>
          <cell r="CV278" t="str">
            <v>PER approved</v>
          </cell>
          <cell r="CW278"/>
          <cell r="CX278" t="str">
            <v>5/2019 RD extended offer, city holding out for more grant</v>
          </cell>
          <cell r="CY278"/>
          <cell r="CZ278"/>
          <cell r="DA278"/>
          <cell r="DB278"/>
          <cell r="DC278">
            <v>545000</v>
          </cell>
          <cell r="DD278">
            <v>545000</v>
          </cell>
          <cell r="DE278">
            <v>592000</v>
          </cell>
          <cell r="DF278">
            <v>1137000</v>
          </cell>
          <cell r="DG278"/>
          <cell r="DH278"/>
          <cell r="DI278"/>
          <cell r="DJ278"/>
          <cell r="DK278"/>
          <cell r="DL278"/>
          <cell r="DM278" t="str">
            <v>Brian Fitzpatrick</v>
          </cell>
          <cell r="DN278" t="str">
            <v>Barrett</v>
          </cell>
          <cell r="DO278" t="str">
            <v>Barrett</v>
          </cell>
          <cell r="DP278" t="str">
            <v>7W</v>
          </cell>
          <cell r="DQ278">
            <v>2</v>
          </cell>
          <cell r="DR278"/>
        </row>
        <row r="279">
          <cell r="C279">
            <v>46.1</v>
          </cell>
          <cell r="D279">
            <v>68</v>
          </cell>
          <cell r="E279">
            <v>49</v>
          </cell>
          <cell r="F279">
            <v>68</v>
          </cell>
          <cell r="G279">
            <v>2024</v>
          </cell>
          <cell r="H279" t="str">
            <v>Yes</v>
          </cell>
          <cell r="I279" t="str">
            <v/>
          </cell>
          <cell r="J279" t="str">
            <v/>
          </cell>
          <cell r="K279" t="str">
            <v>Yes</v>
          </cell>
          <cell r="L279">
            <v>0</v>
          </cell>
          <cell r="M279" t="str">
            <v>Brooksbank</v>
          </cell>
          <cell r="N279" t="str">
            <v>Rehab treatment, liquid &amp; solids upgrade</v>
          </cell>
          <cell r="O279">
            <v>280713</v>
          </cell>
          <cell r="P279" t="str">
            <v>280713-PS01a</v>
          </cell>
          <cell r="Q279">
            <v>116961</v>
          </cell>
          <cell r="R279"/>
          <cell r="S279" t="str">
            <v>Exempt</v>
          </cell>
          <cell r="T279">
            <v>44232</v>
          </cell>
          <cell r="U279">
            <v>44364</v>
          </cell>
          <cell r="V279">
            <v>45365</v>
          </cell>
          <cell r="W279">
            <v>45391</v>
          </cell>
          <cell r="X279" t="str">
            <v>certified</v>
          </cell>
          <cell r="Y279">
            <v>80000000</v>
          </cell>
          <cell r="Z279"/>
          <cell r="AA279">
            <v>72000000</v>
          </cell>
          <cell r="AB279" t="str">
            <v>24 carryover</v>
          </cell>
          <cell r="AC279"/>
          <cell r="AD279">
            <v>45058</v>
          </cell>
          <cell r="AE279">
            <v>78392964</v>
          </cell>
          <cell r="AF279">
            <v>4000000</v>
          </cell>
          <cell r="AG279">
            <v>45000000</v>
          </cell>
          <cell r="AH279" t="str">
            <v>Part B</v>
          </cell>
          <cell r="AI279">
            <v>45505</v>
          </cell>
          <cell r="AJ279">
            <v>46387</v>
          </cell>
          <cell r="AK279" t="str">
            <v>funding ph 1</v>
          </cell>
          <cell r="AL279">
            <v>80000000</v>
          </cell>
          <cell r="AM279">
            <v>45078</v>
          </cell>
          <cell r="AN279">
            <v>45401</v>
          </cell>
          <cell r="AO279"/>
          <cell r="AP279">
            <v>78392964</v>
          </cell>
          <cell r="AQ279">
            <v>2024</v>
          </cell>
          <cell r="AR279">
            <v>0.11861628323475856</v>
          </cell>
          <cell r="AS279">
            <v>11743012.040241098</v>
          </cell>
          <cell r="AT279">
            <v>1000000</v>
          </cell>
          <cell r="AU279">
            <v>80000000</v>
          </cell>
          <cell r="AV279">
            <v>73000000</v>
          </cell>
          <cell r="AW279"/>
          <cell r="AX279">
            <v>1000000</v>
          </cell>
          <cell r="AY279">
            <v>72000000</v>
          </cell>
          <cell r="AZ279">
            <v>45562</v>
          </cell>
          <cell r="BA279">
            <v>45592</v>
          </cell>
          <cell r="BB279">
            <v>2025</v>
          </cell>
          <cell r="BC279" t="str">
            <v>CWRF,PSIG,GPR</v>
          </cell>
          <cell r="BD279"/>
          <cell r="BE279"/>
          <cell r="BF279" t="str">
            <v>FY23 Survey</v>
          </cell>
          <cell r="BG279">
            <v>0</v>
          </cell>
          <cell r="BH279"/>
          <cell r="BI279">
            <v>0</v>
          </cell>
          <cell r="BJ279"/>
          <cell r="BK279">
            <v>0</v>
          </cell>
          <cell r="BL279">
            <v>45104</v>
          </cell>
          <cell r="BM279">
            <v>17984584</v>
          </cell>
          <cell r="BN279">
            <v>0.24</v>
          </cell>
          <cell r="BO279" t="str">
            <v>24 Carryover</v>
          </cell>
          <cell r="BP279">
            <v>45399</v>
          </cell>
          <cell r="BQ279">
            <v>72637582</v>
          </cell>
          <cell r="BR279">
            <v>14379274</v>
          </cell>
          <cell r="BS279">
            <v>0.19795915012699625</v>
          </cell>
          <cell r="BT279">
            <v>78392964</v>
          </cell>
          <cell r="BU279">
            <v>80000000</v>
          </cell>
          <cell r="BV279"/>
          <cell r="BW279">
            <v>15518604.529376213</v>
          </cell>
          <cell r="BX279">
            <v>7000000</v>
          </cell>
          <cell r="BY279">
            <v>7000000</v>
          </cell>
          <cell r="BZ279"/>
          <cell r="CA279"/>
          <cell r="CB279">
            <v>5000000</v>
          </cell>
          <cell r="CC279"/>
          <cell r="CD279"/>
          <cell r="CE279"/>
          <cell r="CF279"/>
          <cell r="CG279"/>
          <cell r="CH279"/>
          <cell r="CI279"/>
          <cell r="CJ279"/>
          <cell r="CK279"/>
          <cell r="CL279"/>
          <cell r="CM279">
            <v>0</v>
          </cell>
          <cell r="CN279"/>
          <cell r="CO279"/>
          <cell r="CP279"/>
          <cell r="CQ279"/>
          <cell r="CR279"/>
          <cell r="CS279"/>
          <cell r="CT279"/>
          <cell r="CU279">
            <v>15518604.529376213</v>
          </cell>
          <cell r="CV279"/>
          <cell r="CW279"/>
          <cell r="CX279"/>
          <cell r="CY279"/>
          <cell r="CZ279"/>
          <cell r="DA279"/>
          <cell r="DB279"/>
          <cell r="DC279"/>
          <cell r="DD279"/>
          <cell r="DE279"/>
          <cell r="DF279">
            <v>0</v>
          </cell>
          <cell r="DG279"/>
          <cell r="DH279"/>
          <cell r="DI279">
            <v>935000</v>
          </cell>
          <cell r="DJ279" t="str">
            <v>22 CDS</v>
          </cell>
          <cell r="DK279"/>
          <cell r="DL279"/>
          <cell r="DM279" t="str">
            <v>Corey Hower</v>
          </cell>
          <cell r="DN279" t="str">
            <v>Brooksbank</v>
          </cell>
          <cell r="DO279" t="str">
            <v>Gallentine</v>
          </cell>
          <cell r="DP279">
            <v>10</v>
          </cell>
          <cell r="DQ279">
            <v>7</v>
          </cell>
          <cell r="DR279"/>
        </row>
        <row r="280">
          <cell r="C280">
            <v>46.2</v>
          </cell>
          <cell r="D280">
            <v>68</v>
          </cell>
          <cell r="E280">
            <v>49</v>
          </cell>
          <cell r="F280">
            <v>68</v>
          </cell>
          <cell r="G280">
            <v>2024</v>
          </cell>
          <cell r="H280"/>
          <cell r="I280" t="str">
            <v/>
          </cell>
          <cell r="J280" t="str">
            <v/>
          </cell>
          <cell r="K280" t="str">
            <v>Yes</v>
          </cell>
          <cell r="L280">
            <v>0</v>
          </cell>
          <cell r="M280" t="str">
            <v>Brooksbank</v>
          </cell>
          <cell r="N280" t="str">
            <v>Rehab treatment, liquid &amp; solids upgrade</v>
          </cell>
          <cell r="O280">
            <v>280713</v>
          </cell>
          <cell r="P280" t="str">
            <v>280713-PS01b</v>
          </cell>
          <cell r="Q280">
            <v>116961</v>
          </cell>
          <cell r="R280"/>
          <cell r="S280" t="str">
            <v>Exempt</v>
          </cell>
          <cell r="T280">
            <v>44232</v>
          </cell>
          <cell r="U280">
            <v>44364</v>
          </cell>
          <cell r="V280">
            <v>45365</v>
          </cell>
          <cell r="W280">
            <v>45391</v>
          </cell>
          <cell r="X280" t="str">
            <v>certified</v>
          </cell>
          <cell r="Y280">
            <v>19095066</v>
          </cell>
          <cell r="Z280"/>
          <cell r="AA280">
            <v>19095066</v>
          </cell>
          <cell r="AB280" t="str">
            <v>for 26 IUP</v>
          </cell>
          <cell r="AC280"/>
          <cell r="AD280">
            <v>45058</v>
          </cell>
          <cell r="AE280">
            <v>78392964</v>
          </cell>
          <cell r="AF280">
            <v>4000000</v>
          </cell>
          <cell r="AG280">
            <v>45000000</v>
          </cell>
          <cell r="AH280" t="str">
            <v>Part B</v>
          </cell>
          <cell r="AI280">
            <v>45505</v>
          </cell>
          <cell r="AJ280">
            <v>46387</v>
          </cell>
          <cell r="AK280" t="str">
            <v>funding ph 2</v>
          </cell>
          <cell r="AL280">
            <v>19095066</v>
          </cell>
          <cell r="AM280">
            <v>45078</v>
          </cell>
          <cell r="AN280">
            <v>45401</v>
          </cell>
          <cell r="AO280"/>
          <cell r="AP280">
            <v>78392964</v>
          </cell>
          <cell r="AQ280">
            <v>2024</v>
          </cell>
          <cell r="AR280"/>
          <cell r="AS280">
            <v>0</v>
          </cell>
          <cell r="AT280">
            <v>0</v>
          </cell>
          <cell r="AU280">
            <v>19095066</v>
          </cell>
          <cell r="AV280">
            <v>0</v>
          </cell>
          <cell r="AW280"/>
          <cell r="AX280"/>
          <cell r="AY280">
            <v>0</v>
          </cell>
          <cell r="BF280" t="str">
            <v>FY23 Survey</v>
          </cell>
          <cell r="BG280">
            <v>0</v>
          </cell>
          <cell r="BH280"/>
          <cell r="BI280">
            <v>0</v>
          </cell>
          <cell r="BK280">
            <v>0</v>
          </cell>
          <cell r="BM280"/>
          <cell r="BO280"/>
          <cell r="BP280"/>
          <cell r="BS280"/>
          <cell r="BX280"/>
          <cell r="BY280"/>
          <cell r="BZ280"/>
          <cell r="CA280"/>
          <cell r="CB280">
            <v>0</v>
          </cell>
          <cell r="CF280"/>
          <cell r="CL280"/>
          <cell r="CM280">
            <v>0</v>
          </cell>
          <cell r="CN280"/>
          <cell r="CU280">
            <v>0</v>
          </cell>
          <cell r="DC280"/>
          <cell r="DD280"/>
          <cell r="DE280"/>
          <cell r="DF280">
            <v>0</v>
          </cell>
          <cell r="DG280"/>
          <cell r="DH280"/>
          <cell r="DI280"/>
          <cell r="DJ280"/>
          <cell r="DK280"/>
          <cell r="DL280"/>
          <cell r="DM280" t="str">
            <v>Corey Hower</v>
          </cell>
          <cell r="DN280" t="str">
            <v>Brooksbank</v>
          </cell>
          <cell r="DO280" t="str">
            <v>Gallentine</v>
          </cell>
          <cell r="DP280">
            <v>10</v>
          </cell>
          <cell r="DQ280">
            <v>7</v>
          </cell>
          <cell r="DR280"/>
        </row>
        <row r="281">
          <cell r="C281">
            <v>272</v>
          </cell>
          <cell r="D281">
            <v>39</v>
          </cell>
          <cell r="E281"/>
          <cell r="F281"/>
          <cell r="G281"/>
          <cell r="H281" t="str">
            <v/>
          </cell>
          <cell r="I281" t="str">
            <v/>
          </cell>
          <cell r="J281"/>
          <cell r="L281">
            <v>0</v>
          </cell>
          <cell r="M281" t="str">
            <v>Barrett</v>
          </cell>
          <cell r="N281" t="str">
            <v>Rehab treatment</v>
          </cell>
          <cell r="O281">
            <v>280970</v>
          </cell>
          <cell r="P281" t="str">
            <v>280970-PS01</v>
          </cell>
          <cell r="Q281">
            <v>4505</v>
          </cell>
          <cell r="R281"/>
          <cell r="S281"/>
          <cell r="T281"/>
          <cell r="U281"/>
          <cell r="X281"/>
          <cell r="Y281"/>
          <cell r="Z281"/>
          <cell r="AA281">
            <v>0</v>
          </cell>
          <cell r="AB281"/>
          <cell r="AC281"/>
          <cell r="AD281"/>
          <cell r="AE281"/>
          <cell r="AF281"/>
          <cell r="AG281"/>
          <cell r="AH281"/>
          <cell r="AI281"/>
          <cell r="AJ281"/>
          <cell r="AK281"/>
          <cell r="AL281">
            <v>4500000</v>
          </cell>
          <cell r="AM281"/>
          <cell r="AN281"/>
          <cell r="AO281"/>
          <cell r="AP281"/>
          <cell r="AQ281"/>
          <cell r="AR281"/>
          <cell r="AS281">
            <v>0</v>
          </cell>
          <cell r="AT281">
            <v>0</v>
          </cell>
          <cell r="AU281">
            <v>4500000</v>
          </cell>
          <cell r="AV281">
            <v>0</v>
          </cell>
          <cell r="AW281"/>
          <cell r="AX281"/>
          <cell r="AY281">
            <v>0</v>
          </cell>
          <cell r="AZ281"/>
          <cell r="BA281"/>
          <cell r="BB281"/>
          <cell r="BC281"/>
          <cell r="BD281"/>
          <cell r="BE281"/>
          <cell r="BF281">
            <v>0</v>
          </cell>
          <cell r="BG281">
            <v>0</v>
          </cell>
          <cell r="BH281"/>
          <cell r="BI281">
            <v>0</v>
          </cell>
          <cell r="BJ281"/>
          <cell r="BK281">
            <v>0</v>
          </cell>
          <cell r="BM281"/>
          <cell r="BO281"/>
          <cell r="BP281"/>
          <cell r="BQ281"/>
          <cell r="BR281"/>
          <cell r="BS281"/>
          <cell r="BT281"/>
          <cell r="BU281">
            <v>0</v>
          </cell>
          <cell r="BV281"/>
          <cell r="BW281">
            <v>0</v>
          </cell>
          <cell r="BX281">
            <v>0</v>
          </cell>
          <cell r="BY281"/>
          <cell r="BZ281"/>
          <cell r="CA281"/>
          <cell r="CB281">
            <v>0</v>
          </cell>
          <cell r="CC281"/>
          <cell r="CD281"/>
          <cell r="CE281"/>
          <cell r="CF281"/>
          <cell r="CG281"/>
          <cell r="CH281"/>
          <cell r="CI281"/>
          <cell r="CJ281"/>
          <cell r="CK281"/>
          <cell r="CL281"/>
          <cell r="CM281">
            <v>0</v>
          </cell>
          <cell r="CN281"/>
          <cell r="CO281"/>
          <cell r="CP281"/>
          <cell r="CQ281"/>
          <cell r="CR281"/>
          <cell r="CS281"/>
          <cell r="CT281"/>
          <cell r="CU281">
            <v>0</v>
          </cell>
          <cell r="CV281"/>
          <cell r="CW281"/>
          <cell r="CX281"/>
          <cell r="CY281"/>
          <cell r="CZ281"/>
          <cell r="DA281"/>
          <cell r="DB281"/>
          <cell r="DC281"/>
          <cell r="DD281"/>
          <cell r="DE281"/>
          <cell r="DF281"/>
          <cell r="DG281"/>
          <cell r="DH281"/>
          <cell r="DI281"/>
          <cell r="DJ281"/>
          <cell r="DK281"/>
          <cell r="DL281"/>
          <cell r="DM281"/>
          <cell r="DN281" t="str">
            <v>Barrett</v>
          </cell>
          <cell r="DO281"/>
          <cell r="DP281" t="str">
            <v>7W</v>
          </cell>
          <cell r="DQ281"/>
          <cell r="DR281"/>
        </row>
        <row r="282">
          <cell r="C282">
            <v>294</v>
          </cell>
          <cell r="D282">
            <v>35</v>
          </cell>
          <cell r="E282">
            <v>278</v>
          </cell>
          <cell r="F282">
            <v>35</v>
          </cell>
          <cell r="G282" t="str">
            <v/>
          </cell>
          <cell r="H282" t="str">
            <v/>
          </cell>
          <cell r="I282" t="str">
            <v/>
          </cell>
          <cell r="J282" t="str">
            <v/>
          </cell>
          <cell r="K282" t="str">
            <v/>
          </cell>
          <cell r="L282">
            <v>0</v>
          </cell>
          <cell r="M282" t="str">
            <v>Barrett</v>
          </cell>
          <cell r="N282" t="str">
            <v>Adv trmt - nitrogen, recirculating gravel filter</v>
          </cell>
          <cell r="O282">
            <v>280342</v>
          </cell>
          <cell r="P282" t="str">
            <v>280342-PS01</v>
          </cell>
          <cell r="Q282">
            <v>102</v>
          </cell>
          <cell r="R282">
            <v>0</v>
          </cell>
          <cell r="S282" t="str">
            <v>Exempt</v>
          </cell>
          <cell r="T282">
            <v>42286</v>
          </cell>
          <cell r="U282">
            <v>0</v>
          </cell>
          <cell r="V282">
            <v>0</v>
          </cell>
          <cell r="W282">
            <v>0</v>
          </cell>
          <cell r="X282"/>
          <cell r="Y282"/>
          <cell r="Z282"/>
          <cell r="AA282">
            <v>0</v>
          </cell>
          <cell r="AB282"/>
          <cell r="AC282"/>
          <cell r="AD282"/>
          <cell r="AE282"/>
          <cell r="AF282"/>
          <cell r="AG282">
            <v>0</v>
          </cell>
          <cell r="AH282"/>
          <cell r="AI282"/>
          <cell r="AJ282"/>
          <cell r="AK282"/>
          <cell r="AL282">
            <v>2022000</v>
          </cell>
          <cell r="AM282"/>
          <cell r="AN282"/>
          <cell r="AO282"/>
          <cell r="AP282"/>
          <cell r="AQ282"/>
          <cell r="AR282"/>
          <cell r="AS282">
            <v>0</v>
          </cell>
          <cell r="AT282">
            <v>0</v>
          </cell>
          <cell r="AU282">
            <v>2022000</v>
          </cell>
          <cell r="AV282">
            <v>0</v>
          </cell>
          <cell r="AW282"/>
          <cell r="AX282"/>
          <cell r="AY282">
            <v>0</v>
          </cell>
          <cell r="AZ282"/>
          <cell r="BA282"/>
          <cell r="BB282"/>
          <cell r="BC282"/>
          <cell r="BD282"/>
          <cell r="BE282"/>
          <cell r="BF282">
            <v>0</v>
          </cell>
          <cell r="BG282">
            <v>0</v>
          </cell>
          <cell r="BH282"/>
          <cell r="BI282">
            <v>0</v>
          </cell>
          <cell r="BJ282"/>
          <cell r="BK282">
            <v>0</v>
          </cell>
          <cell r="BL282"/>
          <cell r="BM282"/>
          <cell r="BN282"/>
          <cell r="BO282"/>
          <cell r="BP282" t="str">
            <v>status unknown</v>
          </cell>
          <cell r="BQ282"/>
          <cell r="BR282"/>
          <cell r="BS282" t="str">
            <v/>
          </cell>
          <cell r="BT282"/>
          <cell r="BU282">
            <v>0</v>
          </cell>
          <cell r="BV282"/>
          <cell r="BW282"/>
          <cell r="BX282"/>
          <cell r="BY282"/>
          <cell r="BZ282"/>
          <cell r="CA282"/>
          <cell r="CB282">
            <v>0</v>
          </cell>
          <cell r="CC282"/>
          <cell r="CD282"/>
          <cell r="CE282"/>
          <cell r="CF282"/>
          <cell r="CG282"/>
          <cell r="CH282"/>
          <cell r="CI282"/>
          <cell r="CJ282"/>
          <cell r="CK282"/>
          <cell r="CL282"/>
          <cell r="CM282">
            <v>0</v>
          </cell>
          <cell r="CN282"/>
          <cell r="CO282"/>
          <cell r="CP282"/>
          <cell r="CQ282"/>
          <cell r="CR282"/>
          <cell r="CS282"/>
          <cell r="CT282"/>
          <cell r="CU282">
            <v>0</v>
          </cell>
          <cell r="CV282"/>
          <cell r="CW282"/>
          <cell r="CX282"/>
          <cell r="CY282"/>
          <cell r="CZ282"/>
          <cell r="DA282"/>
          <cell r="DB282"/>
          <cell r="DC282"/>
          <cell r="DD282"/>
          <cell r="DE282"/>
          <cell r="DF282">
            <v>0</v>
          </cell>
          <cell r="DG282"/>
          <cell r="DH282"/>
          <cell r="DI282"/>
          <cell r="DJ282"/>
          <cell r="DK282"/>
          <cell r="DL282"/>
          <cell r="DM282" t="str">
            <v>Brian Fitzpatrick</v>
          </cell>
          <cell r="DN282" t="str">
            <v>Barrett</v>
          </cell>
          <cell r="DO282" t="str">
            <v>Barrett</v>
          </cell>
          <cell r="DP282" t="str">
            <v>7W</v>
          </cell>
          <cell r="DQ282">
            <v>2</v>
          </cell>
          <cell r="DR282"/>
        </row>
        <row r="283">
          <cell r="C283">
            <v>45</v>
          </cell>
          <cell r="D283">
            <v>69</v>
          </cell>
          <cell r="E283">
            <v>45</v>
          </cell>
          <cell r="F283">
            <v>69</v>
          </cell>
          <cell r="G283"/>
          <cell r="H283" t="str">
            <v/>
          </cell>
          <cell r="I283" t="str">
            <v/>
          </cell>
          <cell r="J283" t="str">
            <v/>
          </cell>
          <cell r="K283" t="str">
            <v/>
          </cell>
          <cell r="L283">
            <v>0</v>
          </cell>
          <cell r="M283" t="str">
            <v>Brooksbank</v>
          </cell>
          <cell r="N283" t="str">
            <v>Rehab collection and treatment, LS and pond</v>
          </cell>
          <cell r="O283">
            <v>280925</v>
          </cell>
          <cell r="P283" t="str">
            <v>280925-PS01</v>
          </cell>
          <cell r="Q283">
            <v>397</v>
          </cell>
          <cell r="R283"/>
          <cell r="S283"/>
          <cell r="T283">
            <v>45238</v>
          </cell>
          <cell r="U283">
            <v>0</v>
          </cell>
          <cell r="V283">
            <v>0</v>
          </cell>
          <cell r="W283">
            <v>0</v>
          </cell>
          <cell r="X283"/>
          <cell r="Y283"/>
          <cell r="Z283"/>
          <cell r="AA283">
            <v>0</v>
          </cell>
          <cell r="AB283"/>
          <cell r="AC283"/>
          <cell r="AD283"/>
          <cell r="AE283"/>
          <cell r="AF283"/>
          <cell r="AG283">
            <v>0</v>
          </cell>
          <cell r="AH283"/>
          <cell r="AI283"/>
          <cell r="AJ283"/>
          <cell r="AK283"/>
          <cell r="AL283">
            <v>5148000</v>
          </cell>
          <cell r="AM283"/>
          <cell r="AN283"/>
          <cell r="AO283"/>
          <cell r="AP283"/>
          <cell r="AQ283"/>
          <cell r="AR283"/>
          <cell r="AS283">
            <v>0</v>
          </cell>
          <cell r="AT283">
            <v>0</v>
          </cell>
          <cell r="AU283">
            <v>5148000</v>
          </cell>
          <cell r="AV283">
            <v>0</v>
          </cell>
          <cell r="AW283"/>
          <cell r="AX283"/>
          <cell r="AY283">
            <v>0</v>
          </cell>
          <cell r="AZ283"/>
          <cell r="BA283"/>
          <cell r="BB283"/>
          <cell r="BC283"/>
          <cell r="BD283"/>
          <cell r="BE283"/>
          <cell r="BF283">
            <v>0</v>
          </cell>
          <cell r="BG283">
            <v>0</v>
          </cell>
          <cell r="BH283"/>
          <cell r="BI283">
            <v>0</v>
          </cell>
          <cell r="BJ283"/>
          <cell r="BK283">
            <v>0</v>
          </cell>
          <cell r="BL283"/>
          <cell r="BM283"/>
          <cell r="BN283"/>
          <cell r="BO283"/>
          <cell r="BP283"/>
          <cell r="BQ283"/>
          <cell r="BR283"/>
          <cell r="BS283"/>
          <cell r="BT283"/>
          <cell r="BU283">
            <v>0</v>
          </cell>
          <cell r="BV283"/>
          <cell r="BW283">
            <v>0</v>
          </cell>
          <cell r="BX283">
            <v>0</v>
          </cell>
          <cell r="BY283"/>
          <cell r="BZ283"/>
          <cell r="CA283"/>
          <cell r="CB283">
            <v>0</v>
          </cell>
          <cell r="CC283"/>
          <cell r="CD283"/>
          <cell r="CE283"/>
          <cell r="CF283"/>
          <cell r="CG283"/>
          <cell r="CH283"/>
          <cell r="CI283"/>
          <cell r="CJ283"/>
          <cell r="CK283"/>
          <cell r="CL283"/>
          <cell r="CM283">
            <v>0</v>
          </cell>
          <cell r="CN283"/>
          <cell r="CO283"/>
          <cell r="CP283"/>
          <cell r="CQ283"/>
          <cell r="CR283"/>
          <cell r="CS283"/>
          <cell r="CT283"/>
          <cell r="CU283">
            <v>0</v>
          </cell>
          <cell r="CV283"/>
          <cell r="CW283"/>
          <cell r="CX283"/>
          <cell r="CY283"/>
          <cell r="CZ283"/>
          <cell r="DA283"/>
          <cell r="DB283"/>
          <cell r="DC283"/>
          <cell r="DD283"/>
          <cell r="DE283"/>
          <cell r="DF283"/>
          <cell r="DG283"/>
          <cell r="DH283"/>
          <cell r="DI283"/>
          <cell r="DJ283"/>
          <cell r="DK283"/>
          <cell r="DL283"/>
          <cell r="DM283" t="str">
            <v>Qais Banihani</v>
          </cell>
          <cell r="DN283" t="str">
            <v>Brooksbank</v>
          </cell>
          <cell r="DO283" t="str">
            <v>Gallentine</v>
          </cell>
          <cell r="DP283">
            <v>10</v>
          </cell>
          <cell r="DQ283">
            <v>7</v>
          </cell>
          <cell r="DR283"/>
        </row>
        <row r="284">
          <cell r="C284">
            <v>119</v>
          </cell>
          <cell r="D284">
            <v>58</v>
          </cell>
          <cell r="E284">
            <v>118</v>
          </cell>
          <cell r="F284">
            <v>58</v>
          </cell>
          <cell r="G284"/>
          <cell r="H284" t="str">
            <v/>
          </cell>
          <cell r="I284" t="str">
            <v/>
          </cell>
          <cell r="J284" t="str">
            <v/>
          </cell>
          <cell r="K284" t="str">
            <v/>
          </cell>
          <cell r="L284">
            <v>0</v>
          </cell>
          <cell r="M284" t="str">
            <v>Perez</v>
          </cell>
          <cell r="N284" t="str">
            <v>Rehab treatment, phos removal</v>
          </cell>
          <cell r="O284">
            <v>280935</v>
          </cell>
          <cell r="P284" t="str">
            <v>280935-PS01</v>
          </cell>
          <cell r="Q284">
            <v>2744</v>
          </cell>
          <cell r="R284"/>
          <cell r="S284"/>
          <cell r="T284">
            <v>44988</v>
          </cell>
          <cell r="U284">
            <v>0</v>
          </cell>
          <cell r="V284">
            <v>0</v>
          </cell>
          <cell r="W284">
            <v>0</v>
          </cell>
          <cell r="X284"/>
          <cell r="Y284"/>
          <cell r="Z284"/>
          <cell r="AA284">
            <v>0</v>
          </cell>
          <cell r="AB284"/>
          <cell r="AC284"/>
          <cell r="AD284"/>
          <cell r="AE284"/>
          <cell r="AF284"/>
          <cell r="AG284">
            <v>0</v>
          </cell>
          <cell r="AH284"/>
          <cell r="AI284"/>
          <cell r="AJ284"/>
          <cell r="AK284"/>
          <cell r="AL284">
            <v>5400000</v>
          </cell>
          <cell r="AM284"/>
          <cell r="AN284"/>
          <cell r="AO284"/>
          <cell r="AP284"/>
          <cell r="AQ284"/>
          <cell r="AR284"/>
          <cell r="AS284">
            <v>0</v>
          </cell>
          <cell r="AT284">
            <v>0</v>
          </cell>
          <cell r="AU284">
            <v>5400000</v>
          </cell>
          <cell r="AV284">
            <v>0</v>
          </cell>
          <cell r="AW284"/>
          <cell r="AX284"/>
          <cell r="AY284">
            <v>0</v>
          </cell>
          <cell r="BF284">
            <v>0</v>
          </cell>
          <cell r="BG284">
            <v>0</v>
          </cell>
          <cell r="BH284"/>
          <cell r="BI284">
            <v>0</v>
          </cell>
          <cell r="BK284">
            <v>0</v>
          </cell>
          <cell r="BM284"/>
          <cell r="BO284"/>
          <cell r="BP284"/>
          <cell r="BQ284"/>
          <cell r="BR284"/>
          <cell r="BS284"/>
          <cell r="BT284"/>
          <cell r="BU284">
            <v>0</v>
          </cell>
          <cell r="BW284">
            <v>0</v>
          </cell>
          <cell r="BX284">
            <v>0</v>
          </cell>
          <cell r="BY284"/>
          <cell r="BZ284"/>
          <cell r="CA284"/>
          <cell r="CB284">
            <v>0</v>
          </cell>
          <cell r="CF284"/>
          <cell r="CL284"/>
          <cell r="CM284">
            <v>0</v>
          </cell>
          <cell r="CN284"/>
          <cell r="CU284">
            <v>0</v>
          </cell>
          <cell r="CV284"/>
          <cell r="CW284"/>
          <cell r="CX284"/>
          <cell r="CY284"/>
          <cell r="CZ284"/>
          <cell r="DA284"/>
          <cell r="DB284"/>
          <cell r="DC284"/>
          <cell r="DD284"/>
          <cell r="DE284"/>
          <cell r="DF284"/>
          <cell r="DG284"/>
          <cell r="DH284"/>
          <cell r="DI284"/>
          <cell r="DJ284"/>
          <cell r="DK284"/>
          <cell r="DL284"/>
          <cell r="DM284" t="str">
            <v>Vinod Sathyaseelan</v>
          </cell>
          <cell r="DN284" t="str">
            <v>Perez</v>
          </cell>
          <cell r="DO284"/>
          <cell r="DP284">
            <v>1</v>
          </cell>
          <cell r="DQ284">
            <v>1</v>
          </cell>
          <cell r="DR284"/>
        </row>
        <row r="285">
          <cell r="C285">
            <v>308</v>
          </cell>
          <cell r="D285">
            <v>19</v>
          </cell>
          <cell r="E285">
            <v>294</v>
          </cell>
          <cell r="F285">
            <v>19</v>
          </cell>
          <cell r="G285"/>
          <cell r="H285" t="str">
            <v/>
          </cell>
          <cell r="I285" t="str">
            <v/>
          </cell>
          <cell r="J285" t="str">
            <v/>
          </cell>
          <cell r="K285" t="str">
            <v/>
          </cell>
          <cell r="L285">
            <v>0</v>
          </cell>
          <cell r="M285" t="str">
            <v>Schultz</v>
          </cell>
          <cell r="N285" t="str">
            <v>Rehab collection</v>
          </cell>
          <cell r="O285">
            <v>280828</v>
          </cell>
          <cell r="P285" t="str">
            <v>280828-PS01</v>
          </cell>
          <cell r="Q285">
            <v>1281</v>
          </cell>
          <cell r="R285"/>
          <cell r="S285" t="str">
            <v>Exempt</v>
          </cell>
          <cell r="T285">
            <v>44622</v>
          </cell>
          <cell r="U285">
            <v>0</v>
          </cell>
          <cell r="V285">
            <v>0</v>
          </cell>
          <cell r="W285">
            <v>0</v>
          </cell>
          <cell r="X285"/>
          <cell r="Y285"/>
          <cell r="Z285"/>
          <cell r="AA285">
            <v>0</v>
          </cell>
          <cell r="AB285"/>
          <cell r="AC285"/>
          <cell r="AD285"/>
          <cell r="AE285"/>
          <cell r="AF285"/>
          <cell r="AG285">
            <v>0</v>
          </cell>
          <cell r="AH285"/>
          <cell r="AI285">
            <v>45078</v>
          </cell>
          <cell r="AJ285">
            <v>45229</v>
          </cell>
          <cell r="AK285"/>
          <cell r="AL285">
            <v>1850900</v>
          </cell>
          <cell r="AO285"/>
          <cell r="AP285"/>
          <cell r="AQ285"/>
          <cell r="AR285"/>
          <cell r="AS285">
            <v>0</v>
          </cell>
          <cell r="AT285">
            <v>0</v>
          </cell>
          <cell r="AU285">
            <v>1850900</v>
          </cell>
          <cell r="AV285">
            <v>0</v>
          </cell>
          <cell r="AW285"/>
          <cell r="AX285"/>
          <cell r="AY285">
            <v>0</v>
          </cell>
          <cell r="BF285">
            <v>0</v>
          </cell>
          <cell r="BG285">
            <v>0</v>
          </cell>
          <cell r="BH285"/>
          <cell r="BI285">
            <v>0</v>
          </cell>
          <cell r="BK285">
            <v>0</v>
          </cell>
          <cell r="BM285"/>
          <cell r="BS285" t="str">
            <v/>
          </cell>
          <cell r="BU285">
            <v>0</v>
          </cell>
          <cell r="BW285">
            <v>0</v>
          </cell>
          <cell r="BX285">
            <v>0</v>
          </cell>
          <cell r="BY285"/>
          <cell r="BZ285"/>
          <cell r="CA285"/>
          <cell r="CB285">
            <v>0</v>
          </cell>
          <cell r="CF285"/>
          <cell r="CL285"/>
          <cell r="CM285">
            <v>0</v>
          </cell>
          <cell r="CN285"/>
          <cell r="CU285">
            <v>0</v>
          </cell>
          <cell r="DC285"/>
          <cell r="DD285"/>
          <cell r="DE285"/>
          <cell r="DF285">
            <v>0</v>
          </cell>
          <cell r="DG285"/>
          <cell r="DH285"/>
          <cell r="DI285"/>
          <cell r="DJ285"/>
          <cell r="DK285"/>
          <cell r="DL285"/>
          <cell r="DM285" t="str">
            <v>Pam Rodewald</v>
          </cell>
          <cell r="DN285" t="str">
            <v>Schultz</v>
          </cell>
          <cell r="DO285" t="str">
            <v>Lafontaine</v>
          </cell>
          <cell r="DP285">
            <v>5</v>
          </cell>
          <cell r="DQ285">
            <v>2</v>
          </cell>
          <cell r="DR285"/>
        </row>
        <row r="286">
          <cell r="C286">
            <v>86</v>
          </cell>
          <cell r="D286">
            <v>63</v>
          </cell>
          <cell r="E286">
            <v>88</v>
          </cell>
          <cell r="F286">
            <v>63</v>
          </cell>
          <cell r="G286"/>
          <cell r="H286" t="str">
            <v/>
          </cell>
          <cell r="I286" t="str">
            <v/>
          </cell>
          <cell r="J286" t="str">
            <v/>
          </cell>
          <cell r="K286" t="str">
            <v/>
          </cell>
          <cell r="L286" t="str">
            <v>PER approved</v>
          </cell>
          <cell r="M286" t="str">
            <v>Berrens</v>
          </cell>
          <cell r="N286" t="str">
            <v>Rehab collection and treatment</v>
          </cell>
          <cell r="O286">
            <v>280640</v>
          </cell>
          <cell r="P286" t="str">
            <v>280640-PS01</v>
          </cell>
          <cell r="Q286">
            <v>338</v>
          </cell>
          <cell r="R286"/>
          <cell r="S286" t="str">
            <v>Exempt</v>
          </cell>
          <cell r="T286">
            <v>43684</v>
          </cell>
          <cell r="U286">
            <v>0</v>
          </cell>
          <cell r="V286">
            <v>0</v>
          </cell>
          <cell r="W286">
            <v>0</v>
          </cell>
          <cell r="X286"/>
          <cell r="Y286"/>
          <cell r="Z286"/>
          <cell r="AA286">
            <v>0</v>
          </cell>
          <cell r="AB286"/>
          <cell r="AD286"/>
          <cell r="AE286"/>
          <cell r="AF286"/>
          <cell r="AG286">
            <v>0</v>
          </cell>
          <cell r="AH286"/>
          <cell r="AK286" t="str">
            <v>RD funded ph 1</v>
          </cell>
          <cell r="AL286">
            <v>4100000</v>
          </cell>
          <cell r="AO286"/>
          <cell r="AP286"/>
          <cell r="AQ286"/>
          <cell r="AR286"/>
          <cell r="AS286">
            <v>0</v>
          </cell>
          <cell r="AT286">
            <v>0</v>
          </cell>
          <cell r="AU286">
            <v>4100000</v>
          </cell>
          <cell r="AV286">
            <v>0</v>
          </cell>
          <cell r="AW286"/>
          <cell r="AX286"/>
          <cell r="AY286">
            <v>0</v>
          </cell>
          <cell r="AZ286"/>
          <cell r="BA286"/>
          <cell r="BD286"/>
          <cell r="BF286">
            <v>0</v>
          </cell>
          <cell r="BG286">
            <v>0</v>
          </cell>
          <cell r="BH286"/>
          <cell r="BI286">
            <v>1770809.5280358528</v>
          </cell>
          <cell r="BK286">
            <v>1435850</v>
          </cell>
          <cell r="BM286"/>
          <cell r="BS286" t="str">
            <v/>
          </cell>
          <cell r="BU286">
            <v>0</v>
          </cell>
          <cell r="BW286">
            <v>0</v>
          </cell>
          <cell r="BX286">
            <v>0</v>
          </cell>
          <cell r="BY286"/>
          <cell r="BZ286"/>
          <cell r="CA286"/>
          <cell r="CB286">
            <v>0</v>
          </cell>
          <cell r="CC286"/>
          <cell r="CD286"/>
          <cell r="CE286"/>
          <cell r="CF286"/>
          <cell r="CG286"/>
          <cell r="CH286"/>
          <cell r="CI286"/>
          <cell r="CJ286"/>
          <cell r="CK286"/>
          <cell r="CL286"/>
          <cell r="CM286">
            <v>0</v>
          </cell>
          <cell r="CN286"/>
          <cell r="CU286">
            <v>0</v>
          </cell>
          <cell r="CV286" t="str">
            <v>PER approved</v>
          </cell>
          <cell r="CW286"/>
          <cell r="DA286">
            <v>174</v>
          </cell>
          <cell r="DB286">
            <v>16</v>
          </cell>
          <cell r="DC286">
            <v>2209000</v>
          </cell>
          <cell r="DD286">
            <v>1409000</v>
          </cell>
          <cell r="DE286">
            <v>1891000</v>
          </cell>
          <cell r="DF286">
            <v>3300000</v>
          </cell>
          <cell r="DG286"/>
          <cell r="DH286"/>
          <cell r="DI286"/>
          <cell r="DJ286"/>
          <cell r="DK286"/>
          <cell r="DL286"/>
          <cell r="DM286" t="str">
            <v>Abram Peterson</v>
          </cell>
          <cell r="DN286" t="str">
            <v>Berrens</v>
          </cell>
          <cell r="DO286" t="str">
            <v>Gallentine</v>
          </cell>
          <cell r="DP286">
            <v>8</v>
          </cell>
          <cell r="DQ286">
            <v>5</v>
          </cell>
          <cell r="DR286"/>
        </row>
        <row r="287">
          <cell r="C287">
            <v>125</v>
          </cell>
          <cell r="D287">
            <v>58</v>
          </cell>
          <cell r="E287"/>
          <cell r="F287"/>
          <cell r="G287"/>
          <cell r="H287" t="str">
            <v/>
          </cell>
          <cell r="I287" t="str">
            <v/>
          </cell>
          <cell r="J287"/>
          <cell r="L287">
            <v>0</v>
          </cell>
          <cell r="M287" t="str">
            <v>Berrens</v>
          </cell>
          <cell r="N287" t="str">
            <v>Rehab collection and treatment</v>
          </cell>
          <cell r="O287">
            <v>280960</v>
          </cell>
          <cell r="P287" t="str">
            <v>280960-PS01</v>
          </cell>
          <cell r="Q287">
            <v>226</v>
          </cell>
          <cell r="R287"/>
          <cell r="S287"/>
          <cell r="T287"/>
          <cell r="U287"/>
          <cell r="X287"/>
          <cell r="Y287"/>
          <cell r="Z287"/>
          <cell r="AA287">
            <v>0</v>
          </cell>
          <cell r="AB287"/>
          <cell r="AC287"/>
          <cell r="AD287"/>
          <cell r="AE287"/>
          <cell r="AF287"/>
          <cell r="AG287"/>
          <cell r="AH287"/>
          <cell r="AI287"/>
          <cell r="AJ287"/>
          <cell r="AK287"/>
          <cell r="AL287">
            <v>615000</v>
          </cell>
          <cell r="AM287"/>
          <cell r="AN287"/>
          <cell r="AO287"/>
          <cell r="AP287"/>
          <cell r="AQ287"/>
          <cell r="AR287"/>
          <cell r="AS287">
            <v>0</v>
          </cell>
          <cell r="AT287">
            <v>0</v>
          </cell>
          <cell r="AU287">
            <v>615000</v>
          </cell>
          <cell r="AV287">
            <v>0</v>
          </cell>
          <cell r="AW287"/>
          <cell r="AX287"/>
          <cell r="AY287">
            <v>0</v>
          </cell>
          <cell r="AZ287"/>
          <cell r="BA287"/>
          <cell r="BB287"/>
          <cell r="BC287"/>
          <cell r="BD287"/>
          <cell r="BE287"/>
          <cell r="BF287">
            <v>0</v>
          </cell>
          <cell r="BG287">
            <v>0</v>
          </cell>
          <cell r="BH287"/>
          <cell r="BI287">
            <v>0</v>
          </cell>
          <cell r="BJ287"/>
          <cell r="BK287">
            <v>0</v>
          </cell>
          <cell r="BM287"/>
          <cell r="BO287"/>
          <cell r="BP287"/>
          <cell r="BQ287"/>
          <cell r="BR287"/>
          <cell r="BS287"/>
          <cell r="BT287"/>
          <cell r="BU287">
            <v>0</v>
          </cell>
          <cell r="BV287"/>
          <cell r="BW287">
            <v>0</v>
          </cell>
          <cell r="BX287">
            <v>0</v>
          </cell>
          <cell r="BY287"/>
          <cell r="BZ287"/>
          <cell r="CA287"/>
          <cell r="CB287">
            <v>0</v>
          </cell>
          <cell r="CC287"/>
          <cell r="CD287"/>
          <cell r="CE287"/>
          <cell r="CF287"/>
          <cell r="CG287"/>
          <cell r="CH287"/>
          <cell r="CI287"/>
          <cell r="CJ287"/>
          <cell r="CK287"/>
          <cell r="CL287"/>
          <cell r="CM287">
            <v>0</v>
          </cell>
          <cell r="CN287"/>
          <cell r="CO287"/>
          <cell r="CP287"/>
          <cell r="CQ287"/>
          <cell r="CR287"/>
          <cell r="CS287"/>
          <cell r="CT287"/>
          <cell r="CU287">
            <v>0</v>
          </cell>
          <cell r="CV287"/>
          <cell r="CW287"/>
          <cell r="CX287"/>
          <cell r="CY287"/>
          <cell r="CZ287"/>
          <cell r="DA287"/>
          <cell r="DB287"/>
          <cell r="DC287"/>
          <cell r="DD287"/>
          <cell r="DE287"/>
          <cell r="DF287"/>
          <cell r="DG287"/>
          <cell r="DH287"/>
          <cell r="DI287"/>
          <cell r="DJ287"/>
          <cell r="DK287"/>
          <cell r="DL287"/>
          <cell r="DM287"/>
          <cell r="DN287" t="str">
            <v>Berrens</v>
          </cell>
          <cell r="DO287"/>
          <cell r="DP287">
            <v>8</v>
          </cell>
          <cell r="DQ287"/>
          <cell r="DR287"/>
        </row>
        <row r="288">
          <cell r="C288">
            <v>144</v>
          </cell>
          <cell r="D288">
            <v>56</v>
          </cell>
          <cell r="E288">
            <v>132</v>
          </cell>
          <cell r="F288">
            <v>56</v>
          </cell>
          <cell r="G288"/>
          <cell r="H288" t="str">
            <v/>
          </cell>
          <cell r="I288" t="str">
            <v/>
          </cell>
          <cell r="J288" t="str">
            <v/>
          </cell>
          <cell r="K288" t="str">
            <v/>
          </cell>
          <cell r="L288" t="str">
            <v>RD Commit</v>
          </cell>
          <cell r="M288" t="str">
            <v>Barrett</v>
          </cell>
          <cell r="N288" t="str">
            <v>Biosolids improvements</v>
          </cell>
          <cell r="O288">
            <v>280886</v>
          </cell>
          <cell r="P288" t="str">
            <v>280886-PS01</v>
          </cell>
          <cell r="Q288">
            <v>548</v>
          </cell>
          <cell r="R288"/>
          <cell r="S288"/>
          <cell r="T288">
            <v>0</v>
          </cell>
          <cell r="U288">
            <v>0</v>
          </cell>
          <cell r="V288">
            <v>0</v>
          </cell>
          <cell r="W288">
            <v>0</v>
          </cell>
          <cell r="X288"/>
          <cell r="Y288"/>
          <cell r="Z288"/>
          <cell r="AA288">
            <v>0</v>
          </cell>
          <cell r="AB288"/>
          <cell r="AD288"/>
          <cell r="AE288"/>
          <cell r="AF288"/>
          <cell r="AG288">
            <v>0</v>
          </cell>
          <cell r="AH288"/>
          <cell r="AK288"/>
          <cell r="AL288">
            <v>2850138</v>
          </cell>
          <cell r="AO288"/>
          <cell r="AP288"/>
          <cell r="AQ288"/>
          <cell r="AR288"/>
          <cell r="AS288">
            <v>0</v>
          </cell>
          <cell r="AT288">
            <v>0</v>
          </cell>
          <cell r="AU288">
            <v>2850138</v>
          </cell>
          <cell r="AV288">
            <v>0</v>
          </cell>
          <cell r="AW288"/>
          <cell r="AX288"/>
          <cell r="AY288">
            <v>0</v>
          </cell>
          <cell r="AZ288"/>
          <cell r="BA288"/>
          <cell r="BD288"/>
          <cell r="BF288">
            <v>0</v>
          </cell>
          <cell r="BG288">
            <v>0</v>
          </cell>
          <cell r="BH288"/>
          <cell r="BI288">
            <v>0</v>
          </cell>
          <cell r="BK288">
            <v>0</v>
          </cell>
          <cell r="BL288">
            <v>45502</v>
          </cell>
          <cell r="BM288">
            <v>8617000</v>
          </cell>
          <cell r="BN288">
            <v>1</v>
          </cell>
          <cell r="BO288" t="str">
            <v>FY25 new</v>
          </cell>
          <cell r="BP288"/>
          <cell r="BS288" t="str">
            <v/>
          </cell>
          <cell r="BU288">
            <v>2850138</v>
          </cell>
          <cell r="BW288">
            <v>2850138</v>
          </cell>
          <cell r="BX288">
            <v>2280110.4</v>
          </cell>
          <cell r="BY288"/>
          <cell r="BZ288"/>
          <cell r="CA288"/>
          <cell r="CB288">
            <v>0</v>
          </cell>
          <cell r="CC288"/>
          <cell r="CD288"/>
          <cell r="CE288"/>
          <cell r="CF288"/>
          <cell r="CG288"/>
          <cell r="CH288"/>
          <cell r="CI288"/>
          <cell r="CJ288"/>
          <cell r="CK288"/>
          <cell r="CL288"/>
          <cell r="CM288">
            <v>0</v>
          </cell>
          <cell r="CN288"/>
          <cell r="CU288">
            <v>0</v>
          </cell>
          <cell r="CV288" t="str">
            <v>RD Commit</v>
          </cell>
          <cell r="CW288"/>
          <cell r="CX288">
            <v>45302</v>
          </cell>
          <cell r="CY288"/>
          <cell r="CZ288"/>
          <cell r="DA288"/>
          <cell r="DB288"/>
          <cell r="DC288"/>
          <cell r="DD288">
            <v>1579138</v>
          </cell>
          <cell r="DE288">
            <v>1271000</v>
          </cell>
          <cell r="DF288">
            <v>2850138</v>
          </cell>
          <cell r="DG288"/>
          <cell r="DH288"/>
          <cell r="DI288"/>
          <cell r="DJ288"/>
          <cell r="DK288"/>
          <cell r="DL288"/>
          <cell r="DM288" t="str">
            <v>Abram Peterson</v>
          </cell>
          <cell r="DN288" t="str">
            <v>Barrett</v>
          </cell>
          <cell r="DO288" t="str">
            <v>Barrett</v>
          </cell>
          <cell r="DP288" t="str">
            <v>6E</v>
          </cell>
          <cell r="DQ288">
            <v>6</v>
          </cell>
          <cell r="DR288"/>
        </row>
        <row r="289">
          <cell r="C289">
            <v>290</v>
          </cell>
          <cell r="D289">
            <v>36</v>
          </cell>
          <cell r="E289">
            <v>275</v>
          </cell>
          <cell r="F289">
            <v>36</v>
          </cell>
          <cell r="G289"/>
          <cell r="H289" t="str">
            <v/>
          </cell>
          <cell r="I289" t="str">
            <v/>
          </cell>
          <cell r="J289" t="str">
            <v/>
          </cell>
          <cell r="K289" t="str">
            <v/>
          </cell>
          <cell r="L289" t="str">
            <v>PER submitted</v>
          </cell>
          <cell r="M289" t="str">
            <v>Barrett</v>
          </cell>
          <cell r="N289" t="str">
            <v>Adv trmt - chlorides, install RO</v>
          </cell>
          <cell r="O289">
            <v>280677</v>
          </cell>
          <cell r="P289" t="str">
            <v>280677-PS01</v>
          </cell>
          <cell r="Q289">
            <v>548</v>
          </cell>
          <cell r="R289"/>
          <cell r="S289"/>
          <cell r="T289">
            <v>44421</v>
          </cell>
          <cell r="U289">
            <v>0</v>
          </cell>
          <cell r="V289">
            <v>44740</v>
          </cell>
          <cell r="W289">
            <v>0</v>
          </cell>
          <cell r="X289"/>
          <cell r="Y289"/>
          <cell r="Z289"/>
          <cell r="AA289">
            <v>0</v>
          </cell>
          <cell r="AB289"/>
          <cell r="AC289" t="str">
            <v>DW project</v>
          </cell>
          <cell r="AD289">
            <v>45077</v>
          </cell>
          <cell r="AE289">
            <v>8617000</v>
          </cell>
          <cell r="AF289"/>
          <cell r="AG289">
            <v>1723400</v>
          </cell>
          <cell r="AH289"/>
          <cell r="AI289">
            <v>45245</v>
          </cell>
          <cell r="AJ289">
            <v>45823</v>
          </cell>
          <cell r="AK289"/>
          <cell r="AL289">
            <v>8617000</v>
          </cell>
          <cell r="AO289"/>
          <cell r="AP289"/>
          <cell r="AQ289"/>
          <cell r="AR289"/>
          <cell r="AS289">
            <v>0</v>
          </cell>
          <cell r="AT289">
            <v>0</v>
          </cell>
          <cell r="AU289">
            <v>8617000</v>
          </cell>
          <cell r="AV289">
            <v>0</v>
          </cell>
          <cell r="AW289"/>
          <cell r="AX289"/>
          <cell r="AY289">
            <v>0</v>
          </cell>
          <cell r="AZ289"/>
          <cell r="BA289"/>
          <cell r="BD289"/>
          <cell r="BE289"/>
          <cell r="BF289">
            <v>0</v>
          </cell>
          <cell r="BG289"/>
          <cell r="BH289"/>
          <cell r="BI289"/>
          <cell r="BJ289"/>
          <cell r="BK289"/>
          <cell r="BL289">
            <v>45502</v>
          </cell>
          <cell r="BM289">
            <v>8617000</v>
          </cell>
          <cell r="BN289">
            <v>1</v>
          </cell>
          <cell r="BO289" t="str">
            <v>22 Carryover</v>
          </cell>
          <cell r="BP289">
            <v>44742</v>
          </cell>
          <cell r="BQ289">
            <v>3120048</v>
          </cell>
          <cell r="BR289">
            <v>3120048</v>
          </cell>
          <cell r="BS289">
            <v>1</v>
          </cell>
          <cell r="BT289">
            <v>6085000</v>
          </cell>
          <cell r="BU289">
            <v>8617000</v>
          </cell>
          <cell r="BV289" t="str">
            <v>yes</v>
          </cell>
          <cell r="BW289">
            <v>8617000</v>
          </cell>
          <cell r="BX289">
            <v>6893600</v>
          </cell>
          <cell r="BY289">
            <v>6893600</v>
          </cell>
          <cell r="BZ289"/>
          <cell r="CA289"/>
          <cell r="CB289">
            <v>0</v>
          </cell>
          <cell r="CC289"/>
          <cell r="CD289"/>
          <cell r="CE289"/>
          <cell r="CF289"/>
          <cell r="CG289"/>
          <cell r="CH289"/>
          <cell r="CI289"/>
          <cell r="CJ289"/>
          <cell r="CK289"/>
          <cell r="CL289"/>
          <cell r="CM289">
            <v>0</v>
          </cell>
          <cell r="CN289"/>
          <cell r="CU289">
            <v>8617000</v>
          </cell>
          <cell r="CV289" t="str">
            <v>PER submitted</v>
          </cell>
          <cell r="DC289"/>
          <cell r="DD289"/>
          <cell r="DE289"/>
          <cell r="DF289">
            <v>0</v>
          </cell>
          <cell r="DG289"/>
          <cell r="DH289"/>
          <cell r="DI289"/>
          <cell r="DJ289"/>
          <cell r="DK289"/>
          <cell r="DL289"/>
          <cell r="DM289" t="str">
            <v>Abram Peterson</v>
          </cell>
          <cell r="DN289" t="str">
            <v>Barrett</v>
          </cell>
          <cell r="DO289" t="str">
            <v>Barrett</v>
          </cell>
          <cell r="DP289" t="str">
            <v>6E</v>
          </cell>
          <cell r="DQ289">
            <v>6</v>
          </cell>
          <cell r="DR289"/>
        </row>
        <row r="290">
          <cell r="C290">
            <v>91.1</v>
          </cell>
          <cell r="D290">
            <v>61</v>
          </cell>
          <cell r="E290">
            <v>93.1</v>
          </cell>
          <cell r="F290">
            <v>61</v>
          </cell>
          <cell r="G290">
            <v>2024</v>
          </cell>
          <cell r="H290" t="str">
            <v>Yes</v>
          </cell>
          <cell r="I290"/>
          <cell r="J290" t="str">
            <v/>
          </cell>
          <cell r="K290" t="str">
            <v>Yes</v>
          </cell>
          <cell r="L290">
            <v>0</v>
          </cell>
          <cell r="M290" t="str">
            <v>Barrett</v>
          </cell>
          <cell r="N290" t="str">
            <v>Rehab collection, Metro forcemain replacement</v>
          </cell>
          <cell r="O290">
            <v>280849</v>
          </cell>
          <cell r="P290" t="str">
            <v>280849-PS01</v>
          </cell>
          <cell r="Q290">
            <v>68881</v>
          </cell>
          <cell r="R290"/>
          <cell r="S290" t="str">
            <v>Exempt</v>
          </cell>
          <cell r="T290">
            <v>44624</v>
          </cell>
          <cell r="U290">
            <v>44755</v>
          </cell>
          <cell r="V290">
            <v>45271</v>
          </cell>
          <cell r="W290">
            <v>45454</v>
          </cell>
          <cell r="X290" t="str">
            <v>certified</v>
          </cell>
          <cell r="Y290">
            <v>22443079</v>
          </cell>
          <cell r="Z290"/>
          <cell r="AA290">
            <v>22443079</v>
          </cell>
          <cell r="AB290" t="str">
            <v>24 carryover</v>
          </cell>
          <cell r="AC290" t="str">
            <v>corrected based on comment</v>
          </cell>
          <cell r="AD290">
            <v>45084</v>
          </cell>
          <cell r="AE290">
            <v>19000000</v>
          </cell>
          <cell r="AF290"/>
          <cell r="AG290">
            <v>19000000</v>
          </cell>
          <cell r="AH290" t="str">
            <v>Part B</v>
          </cell>
          <cell r="AI290">
            <v>45748</v>
          </cell>
          <cell r="AJ290">
            <v>46478</v>
          </cell>
          <cell r="AK290"/>
          <cell r="AL290">
            <v>22443079</v>
          </cell>
          <cell r="AM290">
            <v>45272</v>
          </cell>
          <cell r="AN290">
            <v>45471</v>
          </cell>
          <cell r="AO290"/>
          <cell r="AP290">
            <v>19000000</v>
          </cell>
          <cell r="AQ290">
            <v>2024</v>
          </cell>
          <cell r="AR290"/>
          <cell r="AS290">
            <v>0</v>
          </cell>
          <cell r="AT290">
            <v>0</v>
          </cell>
          <cell r="AU290">
            <v>22443079</v>
          </cell>
          <cell r="AV290">
            <v>22443079</v>
          </cell>
          <cell r="AW290"/>
          <cell r="AX290"/>
          <cell r="AY290">
            <v>22443079</v>
          </cell>
          <cell r="AZ290">
            <v>45546</v>
          </cell>
          <cell r="BA290">
            <v>45576</v>
          </cell>
          <cell r="BB290">
            <v>2025</v>
          </cell>
          <cell r="BC290" t="str">
            <v>CWRF</v>
          </cell>
          <cell r="BD290"/>
          <cell r="BE290"/>
          <cell r="BF290">
            <v>0</v>
          </cell>
          <cell r="BG290">
            <v>0</v>
          </cell>
          <cell r="BH290"/>
          <cell r="BI290">
            <v>0</v>
          </cell>
          <cell r="BJ290"/>
          <cell r="BK290">
            <v>0</v>
          </cell>
          <cell r="BL290"/>
          <cell r="BM290"/>
          <cell r="BN290"/>
          <cell r="BO290"/>
          <cell r="BP290"/>
          <cell r="BQ290"/>
          <cell r="BR290"/>
          <cell r="BS290" t="str">
            <v/>
          </cell>
          <cell r="BT290"/>
          <cell r="BU290">
            <v>0</v>
          </cell>
          <cell r="BV290"/>
          <cell r="BW290">
            <v>0</v>
          </cell>
          <cell r="BX290">
            <v>0</v>
          </cell>
          <cell r="BY290"/>
          <cell r="BZ290"/>
          <cell r="CA290"/>
          <cell r="CB290">
            <v>0</v>
          </cell>
          <cell r="CC290"/>
          <cell r="CD290"/>
          <cell r="CE290"/>
          <cell r="CF290"/>
          <cell r="CG290"/>
          <cell r="CH290"/>
          <cell r="CI290"/>
          <cell r="CJ290"/>
          <cell r="CK290"/>
          <cell r="CL290"/>
          <cell r="CM290">
            <v>0</v>
          </cell>
          <cell r="CN290"/>
          <cell r="CO290"/>
          <cell r="CP290"/>
          <cell r="CQ290"/>
          <cell r="CR290"/>
          <cell r="CS290"/>
          <cell r="CT290"/>
          <cell r="CU290">
            <v>0</v>
          </cell>
          <cell r="CV290"/>
          <cell r="CW290"/>
          <cell r="CX290"/>
          <cell r="CY290"/>
          <cell r="CZ290"/>
          <cell r="DA290"/>
          <cell r="DB290"/>
          <cell r="DC290"/>
          <cell r="DD290"/>
          <cell r="DE290"/>
          <cell r="DF290">
            <v>0</v>
          </cell>
          <cell r="DG290"/>
          <cell r="DH290"/>
          <cell r="DI290"/>
          <cell r="DJ290"/>
          <cell r="DK290"/>
          <cell r="DL290"/>
          <cell r="DM290" t="str">
            <v>Abram Peterson</v>
          </cell>
          <cell r="DN290" t="str">
            <v>Barrett</v>
          </cell>
          <cell r="DO290" t="str">
            <v>Lafontaine</v>
          </cell>
          <cell r="DP290" t="str">
            <v>7W</v>
          </cell>
          <cell r="DQ290">
            <v>4</v>
          </cell>
          <cell r="DR290"/>
        </row>
        <row r="291">
          <cell r="C291">
            <v>91.2</v>
          </cell>
          <cell r="D291">
            <v>61</v>
          </cell>
          <cell r="E291">
            <v>93.2</v>
          </cell>
          <cell r="F291">
            <v>61</v>
          </cell>
          <cell r="G291"/>
          <cell r="H291" t="str">
            <v/>
          </cell>
          <cell r="I291" t="str">
            <v/>
          </cell>
          <cell r="J291" t="str">
            <v/>
          </cell>
          <cell r="K291" t="str">
            <v/>
          </cell>
          <cell r="L291">
            <v>0</v>
          </cell>
          <cell r="M291" t="str">
            <v>Barrett</v>
          </cell>
          <cell r="N291" t="str">
            <v>Rehab collection, Main lift station</v>
          </cell>
          <cell r="O291">
            <v>280849</v>
          </cell>
          <cell r="P291" t="str">
            <v>280849-PS02</v>
          </cell>
          <cell r="Q291">
            <v>68881</v>
          </cell>
          <cell r="R291"/>
          <cell r="S291" t="str">
            <v>could apply</v>
          </cell>
          <cell r="T291">
            <v>44624</v>
          </cell>
          <cell r="U291">
            <v>44755</v>
          </cell>
          <cell r="V291">
            <v>0</v>
          </cell>
          <cell r="W291">
            <v>0</v>
          </cell>
          <cell r="X291"/>
          <cell r="Y291">
            <v>7400000</v>
          </cell>
          <cell r="Z291"/>
          <cell r="AA291">
            <v>7400000</v>
          </cell>
          <cell r="AB291"/>
          <cell r="AC291"/>
          <cell r="AD291"/>
          <cell r="AE291"/>
          <cell r="AF291"/>
          <cell r="AG291"/>
          <cell r="AH291"/>
          <cell r="AI291">
            <v>46174</v>
          </cell>
          <cell r="AJ291"/>
          <cell r="AK291"/>
          <cell r="AL291">
            <v>7400000</v>
          </cell>
          <cell r="AM291"/>
          <cell r="AN291"/>
          <cell r="AO291"/>
          <cell r="AP291"/>
          <cell r="AQ291"/>
          <cell r="AR291"/>
          <cell r="AS291">
            <v>0</v>
          </cell>
          <cell r="AT291">
            <v>0</v>
          </cell>
          <cell r="AU291">
            <v>7400000</v>
          </cell>
          <cell r="AV291">
            <v>0</v>
          </cell>
          <cell r="AW291"/>
          <cell r="AX291"/>
          <cell r="AY291">
            <v>0</v>
          </cell>
          <cell r="AZ291"/>
          <cell r="BA291"/>
          <cell r="BB291"/>
          <cell r="BC291"/>
          <cell r="BD291"/>
          <cell r="BE291"/>
          <cell r="BF291">
            <v>0</v>
          </cell>
          <cell r="BG291">
            <v>0</v>
          </cell>
          <cell r="BH291"/>
          <cell r="BI291">
            <v>0</v>
          </cell>
          <cell r="BJ291"/>
          <cell r="BK291">
            <v>0</v>
          </cell>
          <cell r="BL291"/>
          <cell r="BM291"/>
          <cell r="BN291"/>
          <cell r="BO291"/>
          <cell r="BP291"/>
          <cell r="BQ291"/>
          <cell r="BR291"/>
          <cell r="BS291" t="str">
            <v/>
          </cell>
          <cell r="BT291"/>
          <cell r="BU291">
            <v>0</v>
          </cell>
          <cell r="BV291"/>
          <cell r="BW291">
            <v>0</v>
          </cell>
          <cell r="BX291">
            <v>0</v>
          </cell>
          <cell r="BY291"/>
          <cell r="BZ291"/>
          <cell r="CA291"/>
          <cell r="CB291">
            <v>0</v>
          </cell>
          <cell r="CC291"/>
          <cell r="CD291"/>
          <cell r="CE291"/>
          <cell r="CF291"/>
          <cell r="CG291"/>
          <cell r="CH291"/>
          <cell r="CI291"/>
          <cell r="CJ291"/>
          <cell r="CK291"/>
          <cell r="CL291"/>
          <cell r="CM291">
            <v>0</v>
          </cell>
          <cell r="CN291"/>
          <cell r="CO291"/>
          <cell r="CP291"/>
          <cell r="CQ291"/>
          <cell r="CR291"/>
          <cell r="CS291"/>
          <cell r="CT291"/>
          <cell r="CU291">
            <v>0</v>
          </cell>
          <cell r="CV291"/>
          <cell r="CW291"/>
          <cell r="CX291"/>
          <cell r="CY291"/>
          <cell r="CZ291"/>
          <cell r="DA291"/>
          <cell r="DB291"/>
          <cell r="DC291"/>
          <cell r="DD291"/>
          <cell r="DE291"/>
          <cell r="DF291">
            <v>0</v>
          </cell>
          <cell r="DG291"/>
          <cell r="DH291"/>
          <cell r="DI291"/>
          <cell r="DJ291"/>
          <cell r="DK291"/>
          <cell r="DL291"/>
          <cell r="DM291" t="str">
            <v>Abram Peterson</v>
          </cell>
          <cell r="DN291" t="str">
            <v>Barrett</v>
          </cell>
          <cell r="DO291" t="str">
            <v>Lafontaine</v>
          </cell>
          <cell r="DP291" t="str">
            <v>7W</v>
          </cell>
          <cell r="DQ291">
            <v>4</v>
          </cell>
          <cell r="DR291"/>
        </row>
        <row r="292">
          <cell r="C292">
            <v>91.3</v>
          </cell>
          <cell r="D292">
            <v>61</v>
          </cell>
          <cell r="E292">
            <v>93.3</v>
          </cell>
          <cell r="F292">
            <v>61</v>
          </cell>
          <cell r="G292"/>
          <cell r="H292" t="str">
            <v/>
          </cell>
          <cell r="I292" t="str">
            <v/>
          </cell>
          <cell r="J292" t="str">
            <v/>
          </cell>
          <cell r="K292" t="str">
            <v/>
          </cell>
          <cell r="L292">
            <v>0</v>
          </cell>
          <cell r="M292" t="str">
            <v>Barrett</v>
          </cell>
          <cell r="N292" t="str">
            <v>Rehab collection, Metro interceptor rehab</v>
          </cell>
          <cell r="O292">
            <v>280849</v>
          </cell>
          <cell r="P292" t="str">
            <v>280849-PS03</v>
          </cell>
          <cell r="Q292">
            <v>68881</v>
          </cell>
          <cell r="R292"/>
          <cell r="S292" t="str">
            <v>could apply</v>
          </cell>
          <cell r="T292">
            <v>44624</v>
          </cell>
          <cell r="U292">
            <v>44755</v>
          </cell>
          <cell r="V292">
            <v>0</v>
          </cell>
          <cell r="W292">
            <v>0</v>
          </cell>
          <cell r="X292"/>
          <cell r="Y292">
            <v>7000000</v>
          </cell>
          <cell r="Z292"/>
          <cell r="AA292">
            <v>7000000</v>
          </cell>
          <cell r="AB292"/>
          <cell r="AC292"/>
          <cell r="AD292"/>
          <cell r="AE292"/>
          <cell r="AF292"/>
          <cell r="AG292"/>
          <cell r="AH292"/>
          <cell r="AI292">
            <v>46539</v>
          </cell>
          <cell r="AK292"/>
          <cell r="AL292">
            <v>7000000</v>
          </cell>
          <cell r="AO292"/>
          <cell r="AP292"/>
          <cell r="AQ292"/>
          <cell r="AR292"/>
          <cell r="AS292">
            <v>0</v>
          </cell>
          <cell r="AT292">
            <v>0</v>
          </cell>
          <cell r="AU292">
            <v>7000000</v>
          </cell>
          <cell r="AV292">
            <v>0</v>
          </cell>
          <cell r="AW292"/>
          <cell r="AX292"/>
          <cell r="AY292">
            <v>0</v>
          </cell>
          <cell r="AZ292"/>
          <cell r="BA292"/>
          <cell r="BD292"/>
          <cell r="BF292">
            <v>0</v>
          </cell>
          <cell r="BG292">
            <v>0</v>
          </cell>
          <cell r="BH292"/>
          <cell r="BI292">
            <v>0</v>
          </cell>
          <cell r="BK292">
            <v>0</v>
          </cell>
          <cell r="BM292"/>
          <cell r="BS292" t="str">
            <v/>
          </cell>
          <cell r="BU292">
            <v>0</v>
          </cell>
          <cell r="BW292">
            <v>0</v>
          </cell>
          <cell r="BX292">
            <v>0</v>
          </cell>
          <cell r="BY292"/>
          <cell r="BZ292"/>
          <cell r="CA292"/>
          <cell r="CB292">
            <v>0</v>
          </cell>
          <cell r="CF292"/>
          <cell r="CL292"/>
          <cell r="CM292">
            <v>0</v>
          </cell>
          <cell r="CN292"/>
          <cell r="CU292">
            <v>0</v>
          </cell>
          <cell r="DC292"/>
          <cell r="DD292"/>
          <cell r="DE292"/>
          <cell r="DF292">
            <v>0</v>
          </cell>
          <cell r="DG292"/>
          <cell r="DH292"/>
          <cell r="DI292"/>
          <cell r="DJ292"/>
          <cell r="DK292"/>
          <cell r="DL292"/>
          <cell r="DM292" t="str">
            <v>Abram Peterson</v>
          </cell>
          <cell r="DN292" t="str">
            <v>Barrett</v>
          </cell>
          <cell r="DO292" t="str">
            <v>Lafontaine</v>
          </cell>
          <cell r="DP292" t="str">
            <v>7W</v>
          </cell>
          <cell r="DQ292">
            <v>4</v>
          </cell>
          <cell r="DR292"/>
        </row>
        <row r="293">
          <cell r="C293">
            <v>134</v>
          </cell>
          <cell r="D293">
            <v>56</v>
          </cell>
          <cell r="E293">
            <v>126</v>
          </cell>
          <cell r="F293">
            <v>56</v>
          </cell>
          <cell r="G293"/>
          <cell r="H293" t="str">
            <v/>
          </cell>
          <cell r="I293" t="str">
            <v/>
          </cell>
          <cell r="J293" t="str">
            <v/>
          </cell>
          <cell r="K293" t="str">
            <v/>
          </cell>
          <cell r="L293">
            <v>0</v>
          </cell>
          <cell r="M293" t="str">
            <v>Barrett</v>
          </cell>
          <cell r="N293" t="str">
            <v>Rehab treatment, water reuse</v>
          </cell>
          <cell r="O293">
            <v>280653</v>
          </cell>
          <cell r="P293" t="str">
            <v>280653-PS00</v>
          </cell>
          <cell r="Q293">
            <v>120000</v>
          </cell>
          <cell r="R293"/>
          <cell r="S293"/>
          <cell r="T293">
            <v>0</v>
          </cell>
          <cell r="U293">
            <v>0</v>
          </cell>
          <cell r="V293">
            <v>0</v>
          </cell>
          <cell r="W293">
            <v>0</v>
          </cell>
          <cell r="X293"/>
          <cell r="Y293"/>
          <cell r="Z293"/>
          <cell r="AA293">
            <v>0</v>
          </cell>
          <cell r="AB293"/>
          <cell r="AD293"/>
          <cell r="AE293"/>
          <cell r="AF293"/>
          <cell r="AG293">
            <v>0</v>
          </cell>
          <cell r="AH293"/>
          <cell r="AK293"/>
          <cell r="AL293">
            <v>2900000</v>
          </cell>
          <cell r="AO293"/>
          <cell r="AP293"/>
          <cell r="AQ293"/>
          <cell r="AR293"/>
          <cell r="AS293">
            <v>0</v>
          </cell>
          <cell r="AT293">
            <v>0</v>
          </cell>
          <cell r="AU293">
            <v>2900000</v>
          </cell>
          <cell r="AV293">
            <v>0</v>
          </cell>
          <cell r="AW293"/>
          <cell r="AX293"/>
          <cell r="AY293">
            <v>0</v>
          </cell>
          <cell r="AZ293"/>
          <cell r="BA293"/>
          <cell r="BD293"/>
          <cell r="BF293"/>
          <cell r="BG293">
            <v>0</v>
          </cell>
          <cell r="BH293"/>
          <cell r="BI293"/>
          <cell r="BK293">
            <v>0</v>
          </cell>
          <cell r="BM293"/>
          <cell r="BS293" t="str">
            <v/>
          </cell>
          <cell r="BU293">
            <v>0</v>
          </cell>
          <cell r="BW293">
            <v>0</v>
          </cell>
          <cell r="BX293">
            <v>0</v>
          </cell>
          <cell r="BY293"/>
          <cell r="BZ293"/>
          <cell r="CA293"/>
          <cell r="CB293">
            <v>0</v>
          </cell>
          <cell r="CF293"/>
          <cell r="CL293"/>
          <cell r="CM293">
            <v>0</v>
          </cell>
          <cell r="CN293"/>
          <cell r="CU293">
            <v>0</v>
          </cell>
          <cell r="DC293"/>
          <cell r="DD293"/>
          <cell r="DE293"/>
          <cell r="DF293">
            <v>0</v>
          </cell>
          <cell r="DG293"/>
          <cell r="DH293"/>
          <cell r="DI293"/>
          <cell r="DJ293"/>
          <cell r="DK293"/>
          <cell r="DL293"/>
          <cell r="DM293" t="str">
            <v>Brian Fitzpatrick</v>
          </cell>
          <cell r="DN293" t="str">
            <v>Barrett</v>
          </cell>
          <cell r="DO293" t="str">
            <v>Lafontaine</v>
          </cell>
          <cell r="DP293" t="str">
            <v>7W</v>
          </cell>
          <cell r="DQ293">
            <v>4</v>
          </cell>
          <cell r="DR293"/>
        </row>
        <row r="294">
          <cell r="C294">
            <v>215</v>
          </cell>
          <cell r="D294">
            <v>46</v>
          </cell>
          <cell r="E294">
            <v>213</v>
          </cell>
          <cell r="F294">
            <v>46</v>
          </cell>
          <cell r="G294">
            <v>2024</v>
          </cell>
          <cell r="H294" t="str">
            <v>Yes</v>
          </cell>
          <cell r="I294"/>
          <cell r="J294" t="str">
            <v/>
          </cell>
          <cell r="K294"/>
          <cell r="L294">
            <v>0</v>
          </cell>
          <cell r="M294" t="str">
            <v>Barrett</v>
          </cell>
          <cell r="N294" t="str">
            <v>Equip and Energy Improvements</v>
          </cell>
          <cell r="O294">
            <v>280857</v>
          </cell>
          <cell r="P294" t="str">
            <v>280857-PD00</v>
          </cell>
          <cell r="Q294">
            <v>123029</v>
          </cell>
          <cell r="R294"/>
          <cell r="S294" t="str">
            <v>could apply</v>
          </cell>
          <cell r="T294">
            <v>44624</v>
          </cell>
          <cell r="U294">
            <v>44797</v>
          </cell>
          <cell r="V294">
            <v>0</v>
          </cell>
          <cell r="W294">
            <v>0</v>
          </cell>
          <cell r="X294">
            <v>45450</v>
          </cell>
          <cell r="Y294">
            <v>222625</v>
          </cell>
          <cell r="Z294"/>
          <cell r="AA294">
            <v>222625</v>
          </cell>
          <cell r="AB294" t="str">
            <v>24 carryover</v>
          </cell>
          <cell r="AC294" t="str">
            <v>left off 24 IUP in error</v>
          </cell>
          <cell r="AD294">
            <v>45084</v>
          </cell>
          <cell r="AE294">
            <v>500000</v>
          </cell>
          <cell r="AF294"/>
          <cell r="AG294">
            <v>500000</v>
          </cell>
          <cell r="AH294" t="str">
            <v>Part B</v>
          </cell>
          <cell r="AI294" t="str">
            <v>NA</v>
          </cell>
          <cell r="AJ294" t="str">
            <v>NA</v>
          </cell>
          <cell r="AK294"/>
          <cell r="AL294">
            <v>222625</v>
          </cell>
          <cell r="AM294">
            <v>45272</v>
          </cell>
          <cell r="AN294">
            <v>45471</v>
          </cell>
          <cell r="AO294"/>
          <cell r="AP294"/>
          <cell r="AQ294">
            <v>2024</v>
          </cell>
          <cell r="AR294"/>
          <cell r="AS294">
            <v>0</v>
          </cell>
          <cell r="AT294">
            <v>0</v>
          </cell>
          <cell r="AU294">
            <v>222625</v>
          </cell>
          <cell r="AV294">
            <v>222625</v>
          </cell>
          <cell r="AW294"/>
          <cell r="AX294"/>
          <cell r="AY294">
            <v>222625</v>
          </cell>
          <cell r="AZ294">
            <v>45546</v>
          </cell>
          <cell r="BA294">
            <v>45576</v>
          </cell>
          <cell r="BB294">
            <v>2025</v>
          </cell>
          <cell r="BC294" t="str">
            <v>CWRF</v>
          </cell>
          <cell r="BD294"/>
          <cell r="BE294"/>
          <cell r="BF294" t="e">
            <v>#N/A</v>
          </cell>
          <cell r="BG294"/>
          <cell r="BH294"/>
          <cell r="BI294"/>
          <cell r="BJ294"/>
          <cell r="BK294"/>
          <cell r="BL294"/>
          <cell r="BM294"/>
          <cell r="BN294"/>
          <cell r="BO294"/>
          <cell r="BP294"/>
          <cell r="BQ294"/>
          <cell r="BR294"/>
          <cell r="BS294" t="str">
            <v/>
          </cell>
          <cell r="BT294"/>
          <cell r="BU294">
            <v>0</v>
          </cell>
          <cell r="BV294"/>
          <cell r="BW294">
            <v>0</v>
          </cell>
          <cell r="BX294">
            <v>0</v>
          </cell>
          <cell r="BY294"/>
          <cell r="BZ294"/>
          <cell r="CA294"/>
          <cell r="CB294">
            <v>0</v>
          </cell>
          <cell r="CC294"/>
          <cell r="CD294"/>
          <cell r="CE294"/>
          <cell r="CF294"/>
          <cell r="CG294"/>
          <cell r="CH294"/>
          <cell r="CI294"/>
          <cell r="CJ294"/>
          <cell r="CK294"/>
          <cell r="CL294"/>
          <cell r="CM294">
            <v>0</v>
          </cell>
          <cell r="CN294"/>
          <cell r="CO294"/>
          <cell r="CP294"/>
          <cell r="CQ294"/>
          <cell r="CR294"/>
          <cell r="CS294"/>
          <cell r="CT294"/>
          <cell r="CU294">
            <v>0</v>
          </cell>
          <cell r="CV294"/>
          <cell r="CW294"/>
          <cell r="CX294"/>
          <cell r="CY294"/>
          <cell r="CZ294"/>
          <cell r="DA294"/>
          <cell r="DB294"/>
          <cell r="DC294"/>
          <cell r="DD294"/>
          <cell r="DE294"/>
          <cell r="DF294">
            <v>0</v>
          </cell>
          <cell r="DG294"/>
          <cell r="DH294"/>
          <cell r="DI294"/>
          <cell r="DJ294"/>
          <cell r="DK294"/>
          <cell r="DL294"/>
          <cell r="DM294" t="str">
            <v>Brian Fitzpatrick</v>
          </cell>
          <cell r="DN294" t="str">
            <v>Barrett</v>
          </cell>
          <cell r="DO294" t="str">
            <v>Lafontaine</v>
          </cell>
          <cell r="DP294" t="str">
            <v>7W</v>
          </cell>
          <cell r="DQ294">
            <v>4</v>
          </cell>
          <cell r="DR294"/>
        </row>
        <row r="295">
          <cell r="C295">
            <v>215.1</v>
          </cell>
          <cell r="D295">
            <v>46</v>
          </cell>
          <cell r="E295">
            <v>213.1</v>
          </cell>
          <cell r="F295">
            <v>46</v>
          </cell>
          <cell r="G295"/>
          <cell r="H295" t="str">
            <v/>
          </cell>
          <cell r="I295" t="str">
            <v>Yes</v>
          </cell>
          <cell r="J295" t="str">
            <v/>
          </cell>
          <cell r="L295">
            <v>0</v>
          </cell>
          <cell r="M295" t="str">
            <v>Barrett</v>
          </cell>
          <cell r="N295" t="str">
            <v>Treatment -Aeration system rehab/upgrade</v>
          </cell>
          <cell r="O295">
            <v>280857</v>
          </cell>
          <cell r="P295" t="str">
            <v>280857-PS01</v>
          </cell>
          <cell r="Q295">
            <v>123029</v>
          </cell>
          <cell r="R295"/>
          <cell r="S295" t="str">
            <v>could apply</v>
          </cell>
          <cell r="T295">
            <v>44624</v>
          </cell>
          <cell r="U295">
            <v>44797</v>
          </cell>
          <cell r="V295">
            <v>0</v>
          </cell>
          <cell r="W295">
            <v>0</v>
          </cell>
          <cell r="X295">
            <v>45450</v>
          </cell>
          <cell r="Y295">
            <v>1700000</v>
          </cell>
          <cell r="Z295"/>
          <cell r="AA295">
            <v>1700000</v>
          </cell>
          <cell r="AB295" t="str">
            <v>Part B</v>
          </cell>
          <cell r="AC295"/>
          <cell r="AD295">
            <v>45084</v>
          </cell>
          <cell r="AE295">
            <v>1700000</v>
          </cell>
          <cell r="AF295"/>
          <cell r="AG295">
            <v>1700000</v>
          </cell>
          <cell r="AH295" t="str">
            <v>Part B</v>
          </cell>
          <cell r="AI295">
            <v>45383</v>
          </cell>
          <cell r="AJ295">
            <v>45931</v>
          </cell>
          <cell r="AK295" t="str">
            <v>design loan certified</v>
          </cell>
          <cell r="AL295">
            <v>1700000</v>
          </cell>
          <cell r="AO295"/>
          <cell r="AP295"/>
          <cell r="AQ295"/>
          <cell r="AR295"/>
          <cell r="AS295">
            <v>0</v>
          </cell>
          <cell r="AT295">
            <v>0</v>
          </cell>
          <cell r="AU295">
            <v>1700000</v>
          </cell>
          <cell r="AV295">
            <v>1700000</v>
          </cell>
          <cell r="AW295"/>
          <cell r="AX295"/>
          <cell r="AY295">
            <v>1700000</v>
          </cell>
          <cell r="AZ295"/>
          <cell r="BA295"/>
          <cell r="BD295"/>
          <cell r="BF295">
            <v>0</v>
          </cell>
          <cell r="BG295">
            <v>0</v>
          </cell>
          <cell r="BH295"/>
          <cell r="BI295">
            <v>0</v>
          </cell>
          <cell r="BK295">
            <v>0</v>
          </cell>
          <cell r="BM295"/>
          <cell r="BS295" t="str">
            <v/>
          </cell>
          <cell r="BU295">
            <v>0</v>
          </cell>
          <cell r="BW295">
            <v>0</v>
          </cell>
          <cell r="BX295">
            <v>0</v>
          </cell>
          <cell r="BY295"/>
          <cell r="BZ295"/>
          <cell r="CA295"/>
          <cell r="CB295">
            <v>0</v>
          </cell>
          <cell r="CF295"/>
          <cell r="CL295"/>
          <cell r="CM295">
            <v>0</v>
          </cell>
          <cell r="CN295"/>
          <cell r="CU295">
            <v>0</v>
          </cell>
          <cell r="DC295"/>
          <cell r="DD295"/>
          <cell r="DE295"/>
          <cell r="DF295">
            <v>0</v>
          </cell>
          <cell r="DG295"/>
          <cell r="DH295"/>
          <cell r="DI295"/>
          <cell r="DJ295"/>
          <cell r="DK295"/>
          <cell r="DL295"/>
          <cell r="DM295" t="str">
            <v>Brian Fitzpatrick</v>
          </cell>
          <cell r="DN295" t="str">
            <v>Barrett</v>
          </cell>
          <cell r="DO295" t="str">
            <v>Lafontaine</v>
          </cell>
          <cell r="DP295" t="str">
            <v>7W</v>
          </cell>
          <cell r="DQ295">
            <v>4</v>
          </cell>
          <cell r="DR295"/>
        </row>
        <row r="296">
          <cell r="C296">
            <v>215.2</v>
          </cell>
          <cell r="D296">
            <v>46</v>
          </cell>
          <cell r="E296">
            <v>213.2</v>
          </cell>
          <cell r="F296">
            <v>46</v>
          </cell>
          <cell r="G296"/>
          <cell r="H296"/>
          <cell r="I296"/>
          <cell r="J296" t="str">
            <v/>
          </cell>
          <cell r="K296" t="str">
            <v/>
          </cell>
          <cell r="L296">
            <v>0</v>
          </cell>
          <cell r="M296" t="str">
            <v>Barrett</v>
          </cell>
          <cell r="N296" t="str">
            <v>Treatment -Renewable energy improv</v>
          </cell>
          <cell r="O296">
            <v>280857</v>
          </cell>
          <cell r="P296" t="str">
            <v>280857-PS02</v>
          </cell>
          <cell r="Q296">
            <v>123029</v>
          </cell>
          <cell r="R296"/>
          <cell r="S296" t="str">
            <v>could apply</v>
          </cell>
          <cell r="T296">
            <v>44624</v>
          </cell>
          <cell r="U296">
            <v>44797</v>
          </cell>
          <cell r="V296">
            <v>0</v>
          </cell>
          <cell r="W296">
            <v>0</v>
          </cell>
          <cell r="X296"/>
          <cell r="Y296"/>
          <cell r="Z296"/>
          <cell r="AA296">
            <v>0</v>
          </cell>
          <cell r="AB296"/>
          <cell r="AC296" t="str">
            <v>funded w/ state and fed earmarks</v>
          </cell>
          <cell r="AD296"/>
          <cell r="AE296"/>
          <cell r="AF296"/>
          <cell r="AG296">
            <v>0</v>
          </cell>
          <cell r="AH296"/>
          <cell r="AI296">
            <v>45748</v>
          </cell>
          <cell r="AJ296">
            <v>46113</v>
          </cell>
          <cell r="AK296"/>
          <cell r="AL296">
            <v>27900000</v>
          </cell>
          <cell r="AM296"/>
          <cell r="AN296"/>
          <cell r="AO296"/>
          <cell r="AP296"/>
          <cell r="AQ296"/>
          <cell r="AR296"/>
          <cell r="AS296">
            <v>0</v>
          </cell>
          <cell r="AT296">
            <v>0</v>
          </cell>
          <cell r="AU296">
            <v>27900000</v>
          </cell>
          <cell r="AV296">
            <v>0</v>
          </cell>
          <cell r="AW296"/>
          <cell r="AX296"/>
          <cell r="AY296">
            <v>0</v>
          </cell>
          <cell r="AZ296"/>
          <cell r="BA296"/>
          <cell r="BB296">
            <v>2024</v>
          </cell>
          <cell r="BC296" t="str">
            <v>state, fed, city</v>
          </cell>
          <cell r="BD296"/>
          <cell r="BE296"/>
          <cell r="BF296">
            <v>0</v>
          </cell>
          <cell r="BG296">
            <v>0</v>
          </cell>
          <cell r="BH296"/>
          <cell r="BI296">
            <v>0</v>
          </cell>
          <cell r="BJ296"/>
          <cell r="BK296">
            <v>0</v>
          </cell>
          <cell r="BL296"/>
          <cell r="BM296"/>
          <cell r="BN296"/>
          <cell r="BO296"/>
          <cell r="BP296"/>
          <cell r="BQ296"/>
          <cell r="BR296"/>
          <cell r="BS296" t="str">
            <v/>
          </cell>
          <cell r="BT296"/>
          <cell r="BU296">
            <v>0</v>
          </cell>
          <cell r="BV296"/>
          <cell r="BW296">
            <v>0</v>
          </cell>
          <cell r="BX296">
            <v>0</v>
          </cell>
          <cell r="BY296"/>
          <cell r="BZ296"/>
          <cell r="CA296"/>
          <cell r="CB296">
            <v>0</v>
          </cell>
          <cell r="CC296"/>
          <cell r="CD296"/>
          <cell r="CE296"/>
          <cell r="CF296"/>
          <cell r="CG296"/>
          <cell r="CH296"/>
          <cell r="CI296"/>
          <cell r="CJ296"/>
          <cell r="CK296"/>
          <cell r="CL296"/>
          <cell r="CM296">
            <v>0</v>
          </cell>
          <cell r="CN296"/>
          <cell r="CO296"/>
          <cell r="CP296"/>
          <cell r="CQ296"/>
          <cell r="CR296"/>
          <cell r="CS296"/>
          <cell r="CT296"/>
          <cell r="CU296">
            <v>0</v>
          </cell>
          <cell r="CV296"/>
          <cell r="CW296"/>
          <cell r="CX296"/>
          <cell r="CY296"/>
          <cell r="CZ296"/>
          <cell r="DA296"/>
          <cell r="DB296"/>
          <cell r="DC296"/>
          <cell r="DD296"/>
          <cell r="DE296"/>
          <cell r="DF296">
            <v>0</v>
          </cell>
          <cell r="DG296"/>
          <cell r="DH296"/>
          <cell r="DI296">
            <v>27900000</v>
          </cell>
          <cell r="DJ296"/>
          <cell r="DK296"/>
          <cell r="DL296" t="str">
            <v>state, fed, city</v>
          </cell>
          <cell r="DM296" t="str">
            <v>Brian Fitzpatrick</v>
          </cell>
          <cell r="DN296" t="str">
            <v>Barrett</v>
          </cell>
          <cell r="DO296" t="str">
            <v>Lafontaine</v>
          </cell>
          <cell r="DP296" t="str">
            <v>7W</v>
          </cell>
          <cell r="DQ296">
            <v>4</v>
          </cell>
          <cell r="DR296"/>
        </row>
        <row r="297">
          <cell r="C297">
            <v>215.3</v>
          </cell>
          <cell r="D297">
            <v>46</v>
          </cell>
          <cell r="E297">
            <v>213.3</v>
          </cell>
          <cell r="F297">
            <v>46</v>
          </cell>
          <cell r="G297"/>
          <cell r="H297" t="str">
            <v/>
          </cell>
          <cell r="I297" t="str">
            <v/>
          </cell>
          <cell r="J297" t="str">
            <v/>
          </cell>
          <cell r="K297" t="str">
            <v/>
          </cell>
          <cell r="L297">
            <v>0</v>
          </cell>
          <cell r="M297" t="str">
            <v>Barrett</v>
          </cell>
          <cell r="N297" t="str">
            <v>Treatment -Plant Heating/cooling rehab</v>
          </cell>
          <cell r="O297">
            <v>280857</v>
          </cell>
          <cell r="P297" t="str">
            <v>280857-PS03</v>
          </cell>
          <cell r="Q297">
            <v>123029</v>
          </cell>
          <cell r="R297"/>
          <cell r="S297" t="str">
            <v>could apply</v>
          </cell>
          <cell r="T297">
            <v>44624</v>
          </cell>
          <cell r="U297">
            <v>44797</v>
          </cell>
          <cell r="V297">
            <v>0</v>
          </cell>
          <cell r="W297">
            <v>0</v>
          </cell>
          <cell r="X297"/>
          <cell r="Y297">
            <v>2100000</v>
          </cell>
          <cell r="Z297"/>
          <cell r="AA297">
            <v>2100000</v>
          </cell>
          <cell r="AB297"/>
          <cell r="AC297"/>
          <cell r="AD297"/>
          <cell r="AE297"/>
          <cell r="AF297"/>
          <cell r="AG297"/>
          <cell r="AH297"/>
          <cell r="AI297">
            <v>45383</v>
          </cell>
          <cell r="AJ297">
            <v>45748</v>
          </cell>
          <cell r="AK297" t="str">
            <v>not funding this cycle but need PPL # to remain for this project</v>
          </cell>
          <cell r="AL297">
            <v>2100000</v>
          </cell>
          <cell r="AM297"/>
          <cell r="AN297"/>
          <cell r="AO297"/>
          <cell r="AP297"/>
          <cell r="AQ297"/>
          <cell r="AR297"/>
          <cell r="AS297">
            <v>0</v>
          </cell>
          <cell r="AT297">
            <v>0</v>
          </cell>
          <cell r="AU297">
            <v>2100000</v>
          </cell>
          <cell r="AV297">
            <v>0</v>
          </cell>
          <cell r="AW297"/>
          <cell r="AX297"/>
          <cell r="AY297">
            <v>0</v>
          </cell>
          <cell r="AZ297"/>
          <cell r="BA297"/>
          <cell r="BB297"/>
          <cell r="BC297"/>
          <cell r="BD297"/>
          <cell r="BE297"/>
          <cell r="BF297">
            <v>0</v>
          </cell>
          <cell r="BG297">
            <v>0</v>
          </cell>
          <cell r="BH297"/>
          <cell r="BI297">
            <v>0</v>
          </cell>
          <cell r="BJ297"/>
          <cell r="BK297">
            <v>0</v>
          </cell>
          <cell r="BL297"/>
          <cell r="BM297"/>
          <cell r="BN297"/>
          <cell r="BO297"/>
          <cell r="BP297"/>
          <cell r="BQ297"/>
          <cell r="BR297"/>
          <cell r="BS297" t="str">
            <v/>
          </cell>
          <cell r="BT297"/>
          <cell r="BU297">
            <v>0</v>
          </cell>
          <cell r="BV297"/>
          <cell r="BW297">
            <v>0</v>
          </cell>
          <cell r="BX297">
            <v>0</v>
          </cell>
          <cell r="BY297"/>
          <cell r="BZ297"/>
          <cell r="CA297"/>
          <cell r="CB297">
            <v>0</v>
          </cell>
          <cell r="CC297"/>
          <cell r="CD297"/>
          <cell r="CE297"/>
          <cell r="CF297"/>
          <cell r="CG297"/>
          <cell r="CH297"/>
          <cell r="CI297"/>
          <cell r="CJ297"/>
          <cell r="CK297"/>
          <cell r="CL297"/>
          <cell r="CM297">
            <v>0</v>
          </cell>
          <cell r="CN297"/>
          <cell r="CO297"/>
          <cell r="CP297"/>
          <cell r="CQ297"/>
          <cell r="CR297"/>
          <cell r="CS297"/>
          <cell r="CT297"/>
          <cell r="CU297">
            <v>0</v>
          </cell>
          <cell r="CV297"/>
          <cell r="CW297"/>
          <cell r="CX297"/>
          <cell r="CY297"/>
          <cell r="CZ297"/>
          <cell r="DA297"/>
          <cell r="DB297"/>
          <cell r="DC297"/>
          <cell r="DD297"/>
          <cell r="DE297"/>
          <cell r="DF297">
            <v>0</v>
          </cell>
          <cell r="DG297"/>
          <cell r="DH297"/>
          <cell r="DI297"/>
          <cell r="DJ297"/>
          <cell r="DK297"/>
          <cell r="DL297"/>
          <cell r="DM297" t="str">
            <v>Brian Fitzpatrick</v>
          </cell>
          <cell r="DN297" t="str">
            <v>Barrett</v>
          </cell>
          <cell r="DO297" t="str">
            <v>Lafontaine</v>
          </cell>
          <cell r="DP297" t="str">
            <v>7W</v>
          </cell>
          <cell r="DQ297">
            <v>4</v>
          </cell>
          <cell r="DR297"/>
        </row>
        <row r="298">
          <cell r="C298">
            <v>215.4</v>
          </cell>
          <cell r="D298">
            <v>46</v>
          </cell>
          <cell r="E298">
            <v>213.4</v>
          </cell>
          <cell r="F298">
            <v>46</v>
          </cell>
          <cell r="G298"/>
          <cell r="H298" t="str">
            <v/>
          </cell>
          <cell r="I298" t="str">
            <v>Yes</v>
          </cell>
          <cell r="J298" t="str">
            <v/>
          </cell>
          <cell r="K298" t="str">
            <v/>
          </cell>
          <cell r="L298">
            <v>0</v>
          </cell>
          <cell r="M298" t="str">
            <v>Barrett</v>
          </cell>
          <cell r="N298" t="str">
            <v>Treatment -Anaerobic Digestion sytem rehab</v>
          </cell>
          <cell r="O298">
            <v>280857</v>
          </cell>
          <cell r="P298" t="str">
            <v>280857-PS04</v>
          </cell>
          <cell r="Q298">
            <v>123029</v>
          </cell>
          <cell r="R298"/>
          <cell r="S298" t="str">
            <v>could apply</v>
          </cell>
          <cell r="T298">
            <v>44624</v>
          </cell>
          <cell r="U298">
            <v>44797</v>
          </cell>
          <cell r="V298">
            <v>0</v>
          </cell>
          <cell r="W298">
            <v>0</v>
          </cell>
          <cell r="X298">
            <v>45450</v>
          </cell>
          <cell r="Y298">
            <v>8100000</v>
          </cell>
          <cell r="Z298"/>
          <cell r="AA298">
            <v>8100000</v>
          </cell>
          <cell r="AB298" t="str">
            <v>Part B</v>
          </cell>
          <cell r="AC298"/>
          <cell r="AD298"/>
          <cell r="AE298"/>
          <cell r="AF298"/>
          <cell r="AG298"/>
          <cell r="AH298"/>
          <cell r="AI298">
            <v>45748</v>
          </cell>
          <cell r="AJ298">
            <v>45931</v>
          </cell>
          <cell r="AK298"/>
          <cell r="AL298">
            <v>8100000</v>
          </cell>
          <cell r="AM298"/>
          <cell r="AN298"/>
          <cell r="AO298"/>
          <cell r="AP298"/>
          <cell r="AQ298"/>
          <cell r="AR298"/>
          <cell r="AS298">
            <v>0</v>
          </cell>
          <cell r="AT298">
            <v>0</v>
          </cell>
          <cell r="AU298">
            <v>8100000</v>
          </cell>
          <cell r="AV298">
            <v>8100000</v>
          </cell>
          <cell r="AW298"/>
          <cell r="AX298"/>
          <cell r="AY298">
            <v>8100000</v>
          </cell>
          <cell r="AZ298"/>
          <cell r="BA298"/>
          <cell r="BB298"/>
          <cell r="BC298"/>
          <cell r="BD298"/>
          <cell r="BE298"/>
          <cell r="BF298">
            <v>0</v>
          </cell>
          <cell r="BG298">
            <v>0</v>
          </cell>
          <cell r="BH298"/>
          <cell r="BI298">
            <v>0</v>
          </cell>
          <cell r="BJ298"/>
          <cell r="BK298">
            <v>0</v>
          </cell>
          <cell r="BL298"/>
          <cell r="BM298"/>
          <cell r="BN298"/>
          <cell r="BO298"/>
          <cell r="BP298"/>
          <cell r="BQ298"/>
          <cell r="BR298"/>
          <cell r="BS298" t="str">
            <v/>
          </cell>
          <cell r="BT298"/>
          <cell r="BU298">
            <v>0</v>
          </cell>
          <cell r="BV298"/>
          <cell r="BW298">
            <v>0</v>
          </cell>
          <cell r="BX298">
            <v>0</v>
          </cell>
          <cell r="BY298"/>
          <cell r="BZ298"/>
          <cell r="CA298"/>
          <cell r="CB298">
            <v>0</v>
          </cell>
          <cell r="CC298"/>
          <cell r="CD298"/>
          <cell r="CE298"/>
          <cell r="CF298"/>
          <cell r="CG298"/>
          <cell r="CH298"/>
          <cell r="CI298"/>
          <cell r="CJ298"/>
          <cell r="CK298"/>
          <cell r="CL298"/>
          <cell r="CM298">
            <v>0</v>
          </cell>
          <cell r="CN298"/>
          <cell r="CO298"/>
          <cell r="CP298"/>
          <cell r="CQ298"/>
          <cell r="CR298"/>
          <cell r="CS298"/>
          <cell r="CT298"/>
          <cell r="CU298">
            <v>0</v>
          </cell>
          <cell r="CV298"/>
          <cell r="CW298"/>
          <cell r="CX298"/>
          <cell r="CY298"/>
          <cell r="CZ298"/>
          <cell r="DA298"/>
          <cell r="DB298"/>
          <cell r="DC298"/>
          <cell r="DD298"/>
          <cell r="DE298"/>
          <cell r="DF298">
            <v>0</v>
          </cell>
          <cell r="DG298"/>
          <cell r="DH298"/>
          <cell r="DI298"/>
          <cell r="DJ298"/>
          <cell r="DK298"/>
          <cell r="DL298"/>
          <cell r="DM298" t="str">
            <v>Brian Fitzpatrick</v>
          </cell>
          <cell r="DN298" t="str">
            <v>Barrett</v>
          </cell>
          <cell r="DO298" t="str">
            <v>Lafontaine</v>
          </cell>
          <cell r="DP298" t="str">
            <v>7W</v>
          </cell>
          <cell r="DQ298">
            <v>4</v>
          </cell>
          <cell r="DR298"/>
        </row>
        <row r="299">
          <cell r="C299">
            <v>215.5</v>
          </cell>
          <cell r="D299">
            <v>46</v>
          </cell>
          <cell r="E299">
            <v>213.5</v>
          </cell>
          <cell r="F299">
            <v>46</v>
          </cell>
          <cell r="G299"/>
          <cell r="H299" t="str">
            <v/>
          </cell>
          <cell r="I299" t="str">
            <v/>
          </cell>
          <cell r="J299" t="str">
            <v/>
          </cell>
          <cell r="K299" t="str">
            <v/>
          </cell>
          <cell r="L299">
            <v>0</v>
          </cell>
          <cell r="M299" t="str">
            <v>Barrett</v>
          </cell>
          <cell r="N299" t="str">
            <v>Treatment -Waste to Energy Improv</v>
          </cell>
          <cell r="O299">
            <v>280857</v>
          </cell>
          <cell r="P299" t="str">
            <v>280857-PS05</v>
          </cell>
          <cell r="Q299">
            <v>123029</v>
          </cell>
          <cell r="R299"/>
          <cell r="S299" t="str">
            <v>could apply</v>
          </cell>
          <cell r="T299">
            <v>44624</v>
          </cell>
          <cell r="U299">
            <v>44797</v>
          </cell>
          <cell r="V299">
            <v>0</v>
          </cell>
          <cell r="W299">
            <v>0</v>
          </cell>
          <cell r="X299"/>
          <cell r="Y299">
            <v>10500000</v>
          </cell>
          <cell r="Z299"/>
          <cell r="AA299">
            <v>10500000</v>
          </cell>
          <cell r="AB299"/>
          <cell r="AC299"/>
          <cell r="AD299"/>
          <cell r="AE299"/>
          <cell r="AF299"/>
          <cell r="AG299"/>
          <cell r="AH299"/>
          <cell r="AI299">
            <v>45748</v>
          </cell>
          <cell r="AJ299">
            <v>46113</v>
          </cell>
          <cell r="AK299"/>
          <cell r="AL299">
            <v>10500000</v>
          </cell>
          <cell r="AM299"/>
          <cell r="AN299"/>
          <cell r="AO299"/>
          <cell r="AP299"/>
          <cell r="AQ299"/>
          <cell r="AR299"/>
          <cell r="AS299">
            <v>0</v>
          </cell>
          <cell r="AT299">
            <v>0</v>
          </cell>
          <cell r="AU299">
            <v>10500000</v>
          </cell>
          <cell r="AV299">
            <v>0</v>
          </cell>
          <cell r="AW299"/>
          <cell r="AX299"/>
          <cell r="AY299">
            <v>0</v>
          </cell>
          <cell r="AZ299"/>
          <cell r="BA299"/>
          <cell r="BB299"/>
          <cell r="BC299"/>
          <cell r="BD299"/>
          <cell r="BE299"/>
          <cell r="BF299">
            <v>0</v>
          </cell>
          <cell r="BG299">
            <v>0</v>
          </cell>
          <cell r="BH299"/>
          <cell r="BI299">
            <v>0</v>
          </cell>
          <cell r="BJ299"/>
          <cell r="BK299">
            <v>0</v>
          </cell>
          <cell r="BL299"/>
          <cell r="BM299"/>
          <cell r="BN299"/>
          <cell r="BO299"/>
          <cell r="BP299"/>
          <cell r="BQ299"/>
          <cell r="BR299"/>
          <cell r="BS299" t="str">
            <v/>
          </cell>
          <cell r="BT299"/>
          <cell r="BU299">
            <v>0</v>
          </cell>
          <cell r="BV299"/>
          <cell r="BW299">
            <v>0</v>
          </cell>
          <cell r="BX299">
            <v>0</v>
          </cell>
          <cell r="BY299"/>
          <cell r="BZ299"/>
          <cell r="CA299"/>
          <cell r="CB299">
            <v>0</v>
          </cell>
          <cell r="CC299"/>
          <cell r="CD299"/>
          <cell r="CE299"/>
          <cell r="CF299"/>
          <cell r="CG299"/>
          <cell r="CH299"/>
          <cell r="CI299"/>
          <cell r="CJ299"/>
          <cell r="CK299"/>
          <cell r="CL299"/>
          <cell r="CM299">
            <v>0</v>
          </cell>
          <cell r="CN299"/>
          <cell r="CO299"/>
          <cell r="CP299"/>
          <cell r="CQ299"/>
          <cell r="CR299"/>
          <cell r="CS299"/>
          <cell r="CT299"/>
          <cell r="CU299">
            <v>0</v>
          </cell>
          <cell r="CV299"/>
          <cell r="CW299"/>
          <cell r="CX299"/>
          <cell r="CY299"/>
          <cell r="CZ299"/>
          <cell r="DA299"/>
          <cell r="DB299"/>
          <cell r="DC299"/>
          <cell r="DD299"/>
          <cell r="DE299"/>
          <cell r="DF299">
            <v>0</v>
          </cell>
          <cell r="DG299"/>
          <cell r="DH299"/>
          <cell r="DI299"/>
          <cell r="DJ299"/>
          <cell r="DK299"/>
          <cell r="DL299"/>
          <cell r="DM299" t="str">
            <v>Brian Fitzpatrick</v>
          </cell>
          <cell r="DN299" t="str">
            <v>Barrett</v>
          </cell>
          <cell r="DO299" t="str">
            <v>Lafontaine</v>
          </cell>
          <cell r="DP299" t="str">
            <v>7W</v>
          </cell>
          <cell r="DQ299">
            <v>4</v>
          </cell>
          <cell r="DR299"/>
        </row>
        <row r="300">
          <cell r="C300">
            <v>165</v>
          </cell>
          <cell r="D300">
            <v>53</v>
          </cell>
          <cell r="E300">
            <v>152</v>
          </cell>
          <cell r="F300">
            <v>53</v>
          </cell>
          <cell r="G300" t="str">
            <v/>
          </cell>
          <cell r="H300" t="str">
            <v/>
          </cell>
          <cell r="I300" t="str">
            <v/>
          </cell>
          <cell r="J300" t="str">
            <v/>
          </cell>
          <cell r="K300" t="str">
            <v/>
          </cell>
          <cell r="L300" t="str">
            <v>RD Commit</v>
          </cell>
          <cell r="M300" t="str">
            <v>Berrens</v>
          </cell>
          <cell r="N300" t="str">
            <v>Rehab collection</v>
          </cell>
          <cell r="O300">
            <v>280352</v>
          </cell>
          <cell r="P300" t="str">
            <v>280352-PS01</v>
          </cell>
          <cell r="Q300">
            <v>97</v>
          </cell>
          <cell r="R300">
            <v>0</v>
          </cell>
          <cell r="S300" t="str">
            <v>could apply</v>
          </cell>
          <cell r="T300">
            <v>42433</v>
          </cell>
          <cell r="U300">
            <v>42579</v>
          </cell>
          <cell r="V300">
            <v>43447</v>
          </cell>
          <cell r="W300">
            <v>43936</v>
          </cell>
          <cell r="X300"/>
          <cell r="Y300"/>
          <cell r="Z300"/>
          <cell r="AA300">
            <v>0</v>
          </cell>
          <cell r="AB300"/>
          <cell r="AC300"/>
          <cell r="AD300"/>
          <cell r="AE300"/>
          <cell r="AF300"/>
          <cell r="AG300">
            <v>0</v>
          </cell>
          <cell r="AH300"/>
          <cell r="AI300">
            <v>43647</v>
          </cell>
          <cell r="AJ300"/>
          <cell r="AK300"/>
          <cell r="AL300">
            <v>824000</v>
          </cell>
          <cell r="AM300"/>
          <cell r="AN300"/>
          <cell r="AO300"/>
          <cell r="AP300"/>
          <cell r="AQ300"/>
          <cell r="AR300"/>
          <cell r="AS300">
            <v>0</v>
          </cell>
          <cell r="AT300">
            <v>0</v>
          </cell>
          <cell r="AU300">
            <v>824000</v>
          </cell>
          <cell r="AV300">
            <v>0</v>
          </cell>
          <cell r="AW300"/>
          <cell r="AX300"/>
          <cell r="AY300">
            <v>0</v>
          </cell>
          <cell r="AZ300"/>
          <cell r="BA300"/>
          <cell r="BB300"/>
          <cell r="BC300"/>
          <cell r="BD300"/>
          <cell r="BE300"/>
          <cell r="BF300" t="str">
            <v>2018 survey</v>
          </cell>
          <cell r="BG300"/>
          <cell r="BH300"/>
          <cell r="BI300"/>
          <cell r="BJ300"/>
          <cell r="BK300"/>
          <cell r="BL300"/>
          <cell r="BM300"/>
          <cell r="BN300"/>
          <cell r="BO300"/>
          <cell r="BP300"/>
          <cell r="BQ300"/>
          <cell r="BR300"/>
          <cell r="BS300" t="str">
            <v/>
          </cell>
          <cell r="BT300"/>
          <cell r="BU300">
            <v>0</v>
          </cell>
          <cell r="BV300"/>
          <cell r="BW300">
            <v>0</v>
          </cell>
          <cell r="BX300">
            <v>0</v>
          </cell>
          <cell r="BY300"/>
          <cell r="BZ300"/>
          <cell r="CA300"/>
          <cell r="CB300">
            <v>0</v>
          </cell>
          <cell r="CC300"/>
          <cell r="CD300"/>
          <cell r="CE300"/>
          <cell r="CF300"/>
          <cell r="CG300"/>
          <cell r="CH300"/>
          <cell r="CI300"/>
          <cell r="CJ300"/>
          <cell r="CK300"/>
          <cell r="CL300"/>
          <cell r="CM300">
            <v>0</v>
          </cell>
          <cell r="CN300"/>
          <cell r="CO300"/>
          <cell r="CP300"/>
          <cell r="CQ300"/>
          <cell r="CR300"/>
          <cell r="CS300"/>
          <cell r="CT300"/>
          <cell r="CU300">
            <v>0</v>
          </cell>
          <cell r="CV300" t="str">
            <v>RD Commit</v>
          </cell>
          <cell r="CW300"/>
          <cell r="CX300"/>
          <cell r="CY300"/>
          <cell r="CZ300"/>
          <cell r="DA300">
            <v>61</v>
          </cell>
          <cell r="DB300"/>
          <cell r="DC300">
            <v>384000</v>
          </cell>
          <cell r="DD300">
            <v>384000</v>
          </cell>
          <cell r="DE300">
            <v>440000</v>
          </cell>
          <cell r="DF300">
            <v>824000</v>
          </cell>
          <cell r="DG300"/>
          <cell r="DH300"/>
          <cell r="DI300"/>
          <cell r="DJ300"/>
          <cell r="DK300"/>
          <cell r="DL300"/>
          <cell r="DM300" t="str">
            <v>Abram Peterson</v>
          </cell>
          <cell r="DN300" t="str">
            <v>Berrens</v>
          </cell>
          <cell r="DO300" t="str">
            <v>Lafontaine</v>
          </cell>
          <cell r="DP300" t="str">
            <v>6W</v>
          </cell>
          <cell r="DQ300">
            <v>5</v>
          </cell>
          <cell r="DR300"/>
        </row>
        <row r="301">
          <cell r="C301">
            <v>27</v>
          </cell>
          <cell r="D301">
            <v>75</v>
          </cell>
          <cell r="E301">
            <v>25</v>
          </cell>
          <cell r="F301">
            <v>75</v>
          </cell>
          <cell r="G301"/>
          <cell r="H301" t="str">
            <v/>
          </cell>
          <cell r="I301" t="str">
            <v>Yes</v>
          </cell>
          <cell r="J301"/>
          <cell r="K301"/>
          <cell r="L301">
            <v>0</v>
          </cell>
          <cell r="M301" t="str">
            <v>Barrett</v>
          </cell>
          <cell r="N301" t="str">
            <v>Adv trmt - phos, replace reed beds</v>
          </cell>
          <cell r="O301">
            <v>280795</v>
          </cell>
          <cell r="P301" t="str">
            <v>280795-PS01</v>
          </cell>
          <cell r="Q301">
            <v>18157</v>
          </cell>
          <cell r="R301"/>
          <cell r="S301" t="str">
            <v>could apply</v>
          </cell>
          <cell r="T301">
            <v>44607</v>
          </cell>
          <cell r="U301">
            <v>44749</v>
          </cell>
          <cell r="V301"/>
          <cell r="W301"/>
          <cell r="X301">
            <v>45400</v>
          </cell>
          <cell r="Y301">
            <v>18000000</v>
          </cell>
          <cell r="Z301">
            <v>2000000</v>
          </cell>
          <cell r="AA301">
            <v>8761194</v>
          </cell>
          <cell r="AB301" t="str">
            <v>Part B</v>
          </cell>
          <cell r="AC301" t="str">
            <v>phase 2</v>
          </cell>
          <cell r="AD301">
            <v>45070</v>
          </cell>
          <cell r="AE301">
            <v>34000000</v>
          </cell>
          <cell r="AF301"/>
          <cell r="AG301">
            <v>24761194</v>
          </cell>
          <cell r="AH301" t="str">
            <v>Part B</v>
          </cell>
          <cell r="AI301">
            <v>45809</v>
          </cell>
          <cell r="AJ301">
            <v>46631</v>
          </cell>
          <cell r="AK301" t="str">
            <v>ph1 funded Apr24 w/SPAP,local and/or 24 fed earmark</v>
          </cell>
          <cell r="AL301">
            <v>18000000</v>
          </cell>
          <cell r="AM301">
            <v>45546</v>
          </cell>
          <cell r="AN301">
            <v>45181</v>
          </cell>
          <cell r="AO301"/>
          <cell r="AP301"/>
          <cell r="AQ301"/>
          <cell r="AR301"/>
          <cell r="AS301">
            <v>2000000</v>
          </cell>
          <cell r="AT301">
            <v>500000</v>
          </cell>
          <cell r="AU301">
            <v>18000000</v>
          </cell>
          <cell r="AV301">
            <v>15761194</v>
          </cell>
          <cell r="AW301"/>
          <cell r="AX301"/>
          <cell r="AY301">
            <v>15761194</v>
          </cell>
          <cell r="AZ301"/>
          <cell r="BA301"/>
          <cell r="BB301"/>
          <cell r="BC301"/>
          <cell r="BD301"/>
          <cell r="BE301"/>
          <cell r="BF301" t="str">
            <v>FY23 Survey</v>
          </cell>
          <cell r="BG301">
            <v>0</v>
          </cell>
          <cell r="BH301"/>
          <cell r="BI301">
            <v>0</v>
          </cell>
          <cell r="BJ301"/>
          <cell r="BK301">
            <v>0</v>
          </cell>
          <cell r="BL301">
            <v>45499</v>
          </cell>
          <cell r="BM301">
            <v>14574545</v>
          </cell>
          <cell r="BN301">
            <v>0.497</v>
          </cell>
          <cell r="BO301" t="str">
            <v>FY25 new</v>
          </cell>
          <cell r="BP301"/>
          <cell r="BQ301"/>
          <cell r="BR301"/>
          <cell r="BS301" t="str">
            <v/>
          </cell>
          <cell r="BT301"/>
          <cell r="BU301">
            <v>18000000</v>
          </cell>
          <cell r="BV301"/>
          <cell r="BW301">
            <v>8946000</v>
          </cell>
          <cell r="BX301">
            <v>7000000</v>
          </cell>
          <cell r="BY301"/>
          <cell r="BZ301"/>
          <cell r="CA301"/>
          <cell r="CB301">
            <v>156800</v>
          </cell>
          <cell r="CC301"/>
          <cell r="CD301"/>
          <cell r="CE301"/>
          <cell r="CF301"/>
          <cell r="CG301"/>
          <cell r="CH301"/>
          <cell r="CI301"/>
          <cell r="CJ301"/>
          <cell r="CK301"/>
          <cell r="CL301"/>
          <cell r="CM301">
            <v>0</v>
          </cell>
          <cell r="CN301"/>
          <cell r="CO301"/>
          <cell r="CP301"/>
          <cell r="CQ301"/>
          <cell r="CR301"/>
          <cell r="CS301"/>
          <cell r="CT301"/>
          <cell r="CU301">
            <v>0</v>
          </cell>
          <cell r="CV301"/>
          <cell r="CW301"/>
          <cell r="CX301"/>
          <cell r="CY301"/>
          <cell r="CZ301"/>
          <cell r="DA301"/>
          <cell r="DB301"/>
          <cell r="DC301"/>
          <cell r="DD301"/>
          <cell r="DE301"/>
          <cell r="DF301">
            <v>0</v>
          </cell>
          <cell r="DG301"/>
          <cell r="DH301"/>
          <cell r="DI301">
            <v>2238806</v>
          </cell>
          <cell r="DJ301" t="str">
            <v>24 fed earmark</v>
          </cell>
          <cell r="DK301"/>
          <cell r="DL301" t="str">
            <v>24 fed earmark</v>
          </cell>
          <cell r="DM301" t="str">
            <v>Benjamin Carlson</v>
          </cell>
          <cell r="DN301" t="str">
            <v>Barrett</v>
          </cell>
          <cell r="DO301"/>
          <cell r="DP301" t="str">
            <v>7W</v>
          </cell>
          <cell r="DQ301">
            <v>4</v>
          </cell>
          <cell r="DR301"/>
        </row>
        <row r="302">
          <cell r="C302">
            <v>197</v>
          </cell>
          <cell r="D302">
            <v>48</v>
          </cell>
          <cell r="E302">
            <v>186</v>
          </cell>
          <cell r="F302">
            <v>48</v>
          </cell>
          <cell r="G302"/>
          <cell r="H302" t="str">
            <v/>
          </cell>
          <cell r="I302" t="str">
            <v/>
          </cell>
          <cell r="J302" t="str">
            <v/>
          </cell>
          <cell r="K302" t="str">
            <v/>
          </cell>
          <cell r="L302">
            <v>0</v>
          </cell>
          <cell r="M302" t="str">
            <v>Montoya</v>
          </cell>
          <cell r="N302" t="str">
            <v>Flandrau-Case Pond expansion and filter bench</v>
          </cell>
          <cell r="O302">
            <v>280818</v>
          </cell>
          <cell r="P302" t="str">
            <v>280818-PS01</v>
          </cell>
          <cell r="Q302">
            <v>308096</v>
          </cell>
          <cell r="R302"/>
          <cell r="S302"/>
          <cell r="T302">
            <v>0</v>
          </cell>
          <cell r="U302">
            <v>0</v>
          </cell>
          <cell r="V302">
            <v>0</v>
          </cell>
          <cell r="W302">
            <v>0</v>
          </cell>
          <cell r="X302"/>
          <cell r="Y302"/>
          <cell r="Z302"/>
          <cell r="AA302">
            <v>0</v>
          </cell>
          <cell r="AB302"/>
          <cell r="AC302"/>
          <cell r="AD302"/>
          <cell r="AE302"/>
          <cell r="AF302"/>
          <cell r="AG302">
            <v>0</v>
          </cell>
          <cell r="AH302"/>
          <cell r="AI302"/>
          <cell r="AJ302"/>
          <cell r="AK302"/>
          <cell r="AL302">
            <v>878025</v>
          </cell>
          <cell r="AM302"/>
          <cell r="AN302"/>
          <cell r="AO302"/>
          <cell r="AP302"/>
          <cell r="AQ302"/>
          <cell r="AR302"/>
          <cell r="AS302">
            <v>0</v>
          </cell>
          <cell r="AT302">
            <v>0</v>
          </cell>
          <cell r="AU302">
            <v>878025</v>
          </cell>
          <cell r="AV302">
            <v>0</v>
          </cell>
          <cell r="AW302"/>
          <cell r="AX302"/>
          <cell r="AY302">
            <v>0</v>
          </cell>
          <cell r="AZ302"/>
          <cell r="BA302"/>
          <cell r="BB302"/>
          <cell r="BC302"/>
          <cell r="BD302"/>
          <cell r="BE302"/>
          <cell r="BF302"/>
          <cell r="BG302">
            <v>0</v>
          </cell>
          <cell r="BH302"/>
          <cell r="BI302"/>
          <cell r="BJ302"/>
          <cell r="BK302">
            <v>0</v>
          </cell>
          <cell r="BL302">
            <v>44763</v>
          </cell>
          <cell r="BM302">
            <v>878025</v>
          </cell>
          <cell r="BN302">
            <v>1</v>
          </cell>
          <cell r="BO302" t="str">
            <v>23 Carryover</v>
          </cell>
          <cell r="BP302">
            <v>44967</v>
          </cell>
          <cell r="BQ302">
            <v>694100</v>
          </cell>
          <cell r="BR302">
            <v>694100</v>
          </cell>
          <cell r="BS302">
            <v>1</v>
          </cell>
          <cell r="BT302">
            <v>878025</v>
          </cell>
          <cell r="BU302">
            <v>878025</v>
          </cell>
          <cell r="BV302"/>
          <cell r="BW302">
            <v>878025</v>
          </cell>
          <cell r="BX302">
            <v>702420</v>
          </cell>
          <cell r="BY302">
            <v>702420</v>
          </cell>
          <cell r="BZ302"/>
          <cell r="CA302"/>
          <cell r="CB302">
            <v>0</v>
          </cell>
          <cell r="CC302"/>
          <cell r="CD302"/>
          <cell r="CE302"/>
          <cell r="CF302"/>
          <cell r="CG302"/>
          <cell r="CH302"/>
          <cell r="CI302"/>
          <cell r="CJ302"/>
          <cell r="CK302"/>
          <cell r="CL302"/>
          <cell r="CM302">
            <v>0</v>
          </cell>
          <cell r="CN302"/>
          <cell r="CO302"/>
          <cell r="CP302"/>
          <cell r="CQ302"/>
          <cell r="CR302"/>
          <cell r="CS302"/>
          <cell r="CT302"/>
          <cell r="CU302">
            <v>878025</v>
          </cell>
          <cell r="CV302"/>
          <cell r="CW302"/>
          <cell r="CX302"/>
          <cell r="CY302"/>
          <cell r="CZ302"/>
          <cell r="DA302"/>
          <cell r="DB302"/>
          <cell r="DC302"/>
          <cell r="DD302"/>
          <cell r="DE302"/>
          <cell r="DF302">
            <v>0</v>
          </cell>
          <cell r="DG302"/>
          <cell r="DH302"/>
          <cell r="DI302"/>
          <cell r="DJ302"/>
          <cell r="DK302"/>
          <cell r="DL302"/>
          <cell r="DM302">
            <v>0</v>
          </cell>
          <cell r="DN302" t="str">
            <v>Montoya</v>
          </cell>
          <cell r="DO302" t="str">
            <v>Lafontaine</v>
          </cell>
          <cell r="DP302">
            <v>11</v>
          </cell>
          <cell r="DQ302">
            <v>4</v>
          </cell>
          <cell r="DR302"/>
        </row>
        <row r="303">
          <cell r="C303">
            <v>107</v>
          </cell>
          <cell r="D303">
            <v>59</v>
          </cell>
          <cell r="E303"/>
          <cell r="F303"/>
          <cell r="G303"/>
          <cell r="H303" t="str">
            <v/>
          </cell>
          <cell r="I303" t="str">
            <v>Yes</v>
          </cell>
          <cell r="J303"/>
          <cell r="K303"/>
          <cell r="L303">
            <v>0</v>
          </cell>
          <cell r="M303" t="str">
            <v>Brooksbank</v>
          </cell>
          <cell r="N303" t="str">
            <v>Rehab treatment</v>
          </cell>
          <cell r="O303">
            <v>280969</v>
          </cell>
          <cell r="P303" t="str">
            <v>280969-PS01</v>
          </cell>
          <cell r="Q303">
            <v>12066</v>
          </cell>
          <cell r="R303"/>
          <cell r="S303"/>
          <cell r="T303">
            <v>45328</v>
          </cell>
          <cell r="U303">
            <v>45519</v>
          </cell>
          <cell r="V303"/>
          <cell r="W303"/>
          <cell r="X303">
            <v>45455</v>
          </cell>
          <cell r="Y303">
            <v>30000000</v>
          </cell>
          <cell r="Z303"/>
          <cell r="AA303">
            <v>30000000</v>
          </cell>
          <cell r="AB303" t="str">
            <v>Part B</v>
          </cell>
          <cell r="AC303"/>
          <cell r="AD303"/>
          <cell r="AE303"/>
          <cell r="AF303"/>
          <cell r="AG303"/>
          <cell r="AH303"/>
          <cell r="AI303">
            <v>45870</v>
          </cell>
          <cell r="AJ303">
            <v>46600</v>
          </cell>
          <cell r="AK303"/>
          <cell r="AL303">
            <v>30000000</v>
          </cell>
          <cell r="AM303"/>
          <cell r="AN303"/>
          <cell r="AO303"/>
          <cell r="AP303"/>
          <cell r="AQ303"/>
          <cell r="AR303"/>
          <cell r="AS303">
            <v>0</v>
          </cell>
          <cell r="AT303">
            <v>0</v>
          </cell>
          <cell r="AU303">
            <v>30000000</v>
          </cell>
          <cell r="AV303">
            <v>30000000</v>
          </cell>
          <cell r="AW303"/>
          <cell r="AX303"/>
          <cell r="AY303">
            <v>30000000</v>
          </cell>
          <cell r="AZ303"/>
          <cell r="BA303"/>
          <cell r="BB303"/>
          <cell r="BC303"/>
          <cell r="BD303"/>
          <cell r="BE303"/>
          <cell r="BF303">
            <v>0</v>
          </cell>
          <cell r="BG303">
            <v>0</v>
          </cell>
          <cell r="BH303"/>
          <cell r="BI303">
            <v>0</v>
          </cell>
          <cell r="BJ303"/>
          <cell r="BK303">
            <v>0</v>
          </cell>
          <cell r="BL303"/>
          <cell r="BM303"/>
          <cell r="BN303"/>
          <cell r="BO303"/>
          <cell r="BP303"/>
          <cell r="BQ303"/>
          <cell r="BR303"/>
          <cell r="BS303"/>
          <cell r="BT303"/>
          <cell r="BU303">
            <v>0</v>
          </cell>
          <cell r="BV303"/>
          <cell r="BW303">
            <v>0</v>
          </cell>
          <cell r="BX303">
            <v>0</v>
          </cell>
          <cell r="BY303"/>
          <cell r="BZ303"/>
          <cell r="CA303"/>
          <cell r="CB303">
            <v>0</v>
          </cell>
          <cell r="CC303"/>
          <cell r="CD303"/>
          <cell r="CE303"/>
          <cell r="CF303"/>
          <cell r="CG303"/>
          <cell r="CH303"/>
          <cell r="CI303"/>
          <cell r="CJ303"/>
          <cell r="CK303"/>
          <cell r="CL303"/>
          <cell r="CM303">
            <v>0</v>
          </cell>
          <cell r="CN303"/>
          <cell r="CO303"/>
          <cell r="CP303"/>
          <cell r="CQ303"/>
          <cell r="CR303"/>
          <cell r="CS303"/>
          <cell r="CT303"/>
          <cell r="CU303">
            <v>0</v>
          </cell>
          <cell r="CV303"/>
          <cell r="CW303"/>
          <cell r="CX303"/>
          <cell r="CY303"/>
          <cell r="CZ303"/>
          <cell r="DA303"/>
          <cell r="DB303"/>
          <cell r="DC303"/>
          <cell r="DD303"/>
          <cell r="DE303"/>
          <cell r="DF303"/>
          <cell r="DG303"/>
          <cell r="DH303"/>
          <cell r="DI303"/>
          <cell r="DJ303"/>
          <cell r="DK303"/>
          <cell r="DL303"/>
          <cell r="DM303"/>
          <cell r="DN303" t="str">
            <v>Brooksbank</v>
          </cell>
          <cell r="DO303" t="str">
            <v>Lafontaine</v>
          </cell>
          <cell r="DP303">
            <v>9</v>
          </cell>
          <cell r="DQ303">
            <v>6</v>
          </cell>
          <cell r="DR303"/>
        </row>
        <row r="304">
          <cell r="C304">
            <v>237</v>
          </cell>
          <cell r="D304">
            <v>45</v>
          </cell>
          <cell r="E304">
            <v>226</v>
          </cell>
          <cell r="F304">
            <v>45</v>
          </cell>
          <cell r="G304"/>
          <cell r="H304" t="str">
            <v/>
          </cell>
          <cell r="I304" t="str">
            <v/>
          </cell>
          <cell r="J304" t="str">
            <v/>
          </cell>
          <cell r="K304" t="str">
            <v/>
          </cell>
          <cell r="L304" t="str">
            <v>PER submitted</v>
          </cell>
          <cell r="M304" t="str">
            <v>Berrens</v>
          </cell>
          <cell r="N304" t="str">
            <v>Rehab collection and treatment, ph 1</v>
          </cell>
          <cell r="O304">
            <v>280756</v>
          </cell>
          <cell r="P304" t="str">
            <v>280756-PS01</v>
          </cell>
          <cell r="Q304">
            <v>339</v>
          </cell>
          <cell r="R304"/>
          <cell r="S304" t="str">
            <v>could apply</v>
          </cell>
          <cell r="T304">
            <v>44505</v>
          </cell>
          <cell r="U304">
            <v>0</v>
          </cell>
          <cell r="V304">
            <v>0</v>
          </cell>
          <cell r="W304">
            <v>0</v>
          </cell>
          <cell r="X304"/>
          <cell r="Y304"/>
          <cell r="Z304"/>
          <cell r="AA304">
            <v>0</v>
          </cell>
          <cell r="AB304"/>
          <cell r="AC304"/>
          <cell r="AD304"/>
          <cell r="AE304"/>
          <cell r="AF304"/>
          <cell r="AG304">
            <v>0</v>
          </cell>
          <cell r="AH304"/>
          <cell r="AI304"/>
          <cell r="AJ304"/>
          <cell r="AK304"/>
          <cell r="AL304">
            <v>4852000</v>
          </cell>
          <cell r="AM304"/>
          <cell r="AN304"/>
          <cell r="AO304"/>
          <cell r="AP304"/>
          <cell r="AQ304"/>
          <cell r="AR304"/>
          <cell r="AS304">
            <v>0</v>
          </cell>
          <cell r="AT304">
            <v>0</v>
          </cell>
          <cell r="AU304">
            <v>4852000</v>
          </cell>
          <cell r="AV304">
            <v>0</v>
          </cell>
          <cell r="AW304"/>
          <cell r="AX304"/>
          <cell r="AY304">
            <v>0</v>
          </cell>
          <cell r="AZ304"/>
          <cell r="BA304"/>
          <cell r="BB304"/>
          <cell r="BC304"/>
          <cell r="BD304"/>
          <cell r="BE304"/>
          <cell r="BF304">
            <v>0</v>
          </cell>
          <cell r="BG304">
            <v>0</v>
          </cell>
          <cell r="BH304"/>
          <cell r="BI304">
            <v>0</v>
          </cell>
          <cell r="BJ304"/>
          <cell r="BK304">
            <v>1884350</v>
          </cell>
          <cell r="BL304"/>
          <cell r="BM304"/>
          <cell r="BN304"/>
          <cell r="BO304"/>
          <cell r="BP304"/>
          <cell r="BQ304"/>
          <cell r="BR304"/>
          <cell r="BS304" t="str">
            <v/>
          </cell>
          <cell r="BT304"/>
          <cell r="BU304">
            <v>0</v>
          </cell>
          <cell r="BV304"/>
          <cell r="BW304">
            <v>0</v>
          </cell>
          <cell r="BX304">
            <v>0</v>
          </cell>
          <cell r="BY304"/>
          <cell r="BZ304"/>
          <cell r="CA304"/>
          <cell r="CB304">
            <v>0</v>
          </cell>
          <cell r="CC304"/>
          <cell r="CD304"/>
          <cell r="CE304"/>
          <cell r="CF304"/>
          <cell r="CG304"/>
          <cell r="CH304"/>
          <cell r="CI304"/>
          <cell r="CJ304"/>
          <cell r="CK304"/>
          <cell r="CL304"/>
          <cell r="CM304">
            <v>0</v>
          </cell>
          <cell r="CN304"/>
          <cell r="CO304"/>
          <cell r="CP304"/>
          <cell r="CQ304"/>
          <cell r="CR304"/>
          <cell r="CS304"/>
          <cell r="CT304"/>
          <cell r="CU304">
            <v>0</v>
          </cell>
          <cell r="CV304" t="str">
            <v>PER submitted</v>
          </cell>
          <cell r="CW304"/>
          <cell r="CX304"/>
          <cell r="CY304"/>
          <cell r="CZ304"/>
          <cell r="DA304">
            <v>213</v>
          </cell>
          <cell r="DB304"/>
          <cell r="DC304">
            <v>2899000</v>
          </cell>
          <cell r="DD304">
            <v>2299000</v>
          </cell>
          <cell r="DE304">
            <v>1953000</v>
          </cell>
          <cell r="DF304">
            <v>4252000</v>
          </cell>
          <cell r="DG304">
            <v>600000</v>
          </cell>
          <cell r="DH304" t="str">
            <v>2022 award</v>
          </cell>
          <cell r="DI304"/>
          <cell r="DJ304"/>
          <cell r="DK304"/>
          <cell r="DL304"/>
          <cell r="DM304" t="str">
            <v>Abram Peterson</v>
          </cell>
          <cell r="DN304" t="str">
            <v>Berrens</v>
          </cell>
          <cell r="DO304"/>
          <cell r="DP304">
            <v>8</v>
          </cell>
          <cell r="DQ304">
            <v>5</v>
          </cell>
          <cell r="DR304"/>
        </row>
        <row r="305">
          <cell r="C305">
            <v>32</v>
          </cell>
          <cell r="D305">
            <v>73</v>
          </cell>
          <cell r="E305">
            <v>35</v>
          </cell>
          <cell r="F305">
            <v>73</v>
          </cell>
          <cell r="G305">
            <v>2024</v>
          </cell>
          <cell r="H305" t="str">
            <v>Yes</v>
          </cell>
          <cell r="I305" t="str">
            <v/>
          </cell>
          <cell r="J305" t="str">
            <v/>
          </cell>
          <cell r="K305" t="str">
            <v>Yes</v>
          </cell>
          <cell r="L305">
            <v>0</v>
          </cell>
          <cell r="M305" t="str">
            <v>Montoya</v>
          </cell>
          <cell r="N305" t="str">
            <v>Adv trmt - phos</v>
          </cell>
          <cell r="O305">
            <v>280887</v>
          </cell>
          <cell r="P305" t="str">
            <v>280887-PS01</v>
          </cell>
          <cell r="Q305">
            <v>2624</v>
          </cell>
          <cell r="R305"/>
          <cell r="S305"/>
          <cell r="T305">
            <v>45113</v>
          </cell>
          <cell r="U305">
            <v>45169</v>
          </cell>
          <cell r="V305">
            <v>45371</v>
          </cell>
          <cell r="W305">
            <v>45372</v>
          </cell>
          <cell r="X305" t="str">
            <v>certified</v>
          </cell>
          <cell r="Y305">
            <v>560000</v>
          </cell>
          <cell r="Z305"/>
          <cell r="AA305">
            <v>112000</v>
          </cell>
          <cell r="AB305" t="str">
            <v>24 carryover</v>
          </cell>
          <cell r="AC305"/>
          <cell r="AD305">
            <v>45079</v>
          </cell>
          <cell r="AE305">
            <v>560000</v>
          </cell>
          <cell r="AF305"/>
          <cell r="AG305">
            <v>112000</v>
          </cell>
          <cell r="AH305" t="str">
            <v>Part B</v>
          </cell>
          <cell r="AI305">
            <v>45536</v>
          </cell>
          <cell r="AJ305">
            <v>45992</v>
          </cell>
          <cell r="AK305"/>
          <cell r="AL305">
            <v>560000</v>
          </cell>
          <cell r="AM305">
            <v>45474</v>
          </cell>
          <cell r="AN305">
            <v>45420</v>
          </cell>
          <cell r="AO305">
            <v>0.79400000000000004</v>
          </cell>
          <cell r="AP305">
            <v>560000</v>
          </cell>
          <cell r="AQ305">
            <v>2024</v>
          </cell>
          <cell r="AR305"/>
          <cell r="AS305">
            <v>0</v>
          </cell>
          <cell r="AT305">
            <v>0</v>
          </cell>
          <cell r="AU305">
            <v>560000</v>
          </cell>
          <cell r="AV305">
            <v>112000</v>
          </cell>
          <cell r="AW305"/>
          <cell r="AX305"/>
          <cell r="AY305">
            <v>112000</v>
          </cell>
          <cell r="AZ305"/>
          <cell r="BA305"/>
          <cell r="BB305"/>
          <cell r="BC305"/>
          <cell r="BD305"/>
          <cell r="BE305"/>
          <cell r="BF305">
            <v>0</v>
          </cell>
          <cell r="BG305">
            <v>0</v>
          </cell>
          <cell r="BH305"/>
          <cell r="BI305">
            <v>0</v>
          </cell>
          <cell r="BJ305"/>
          <cell r="BK305">
            <v>0</v>
          </cell>
          <cell r="BL305">
            <v>45138</v>
          </cell>
          <cell r="BM305">
            <v>560000</v>
          </cell>
          <cell r="BN305">
            <v>1</v>
          </cell>
          <cell r="BO305" t="str">
            <v>24 Carryover</v>
          </cell>
          <cell r="BP305">
            <v>45429</v>
          </cell>
          <cell r="BQ305">
            <v>400000</v>
          </cell>
          <cell r="BR305">
            <v>400000</v>
          </cell>
          <cell r="BS305">
            <v>1</v>
          </cell>
          <cell r="BT305">
            <v>560000</v>
          </cell>
          <cell r="BU305">
            <v>560000</v>
          </cell>
          <cell r="BV305"/>
          <cell r="BW305">
            <v>560000</v>
          </cell>
          <cell r="BX305">
            <v>448000</v>
          </cell>
          <cell r="BY305">
            <v>448000</v>
          </cell>
          <cell r="BZ305"/>
          <cell r="CA305"/>
          <cell r="CB305">
            <v>0</v>
          </cell>
          <cell r="CC305"/>
          <cell r="CD305"/>
          <cell r="CE305"/>
          <cell r="CF305"/>
          <cell r="CG305"/>
          <cell r="CH305"/>
          <cell r="CI305"/>
          <cell r="CJ305"/>
          <cell r="CK305"/>
          <cell r="CL305"/>
          <cell r="CM305">
            <v>0</v>
          </cell>
          <cell r="CN305"/>
          <cell r="CO305"/>
          <cell r="CP305"/>
          <cell r="CQ305"/>
          <cell r="CR305"/>
          <cell r="CS305"/>
          <cell r="CT305"/>
          <cell r="CU305">
            <v>560000</v>
          </cell>
          <cell r="CV305"/>
          <cell r="CW305"/>
          <cell r="CX305"/>
          <cell r="CY305"/>
          <cell r="CZ305"/>
          <cell r="DA305"/>
          <cell r="DB305"/>
          <cell r="DC305"/>
          <cell r="DD305"/>
          <cell r="DE305"/>
          <cell r="DF305"/>
          <cell r="DG305"/>
          <cell r="DH305"/>
          <cell r="DI305"/>
          <cell r="DJ305"/>
          <cell r="DK305"/>
          <cell r="DL305"/>
          <cell r="DM305" t="str">
            <v>Wesley Leksell</v>
          </cell>
          <cell r="DN305" t="str">
            <v>Montoya</v>
          </cell>
          <cell r="DO305" t="str">
            <v>Lafontaine</v>
          </cell>
          <cell r="DP305" t="str">
            <v>7E</v>
          </cell>
          <cell r="DQ305">
            <v>3</v>
          </cell>
          <cell r="DR305"/>
        </row>
        <row r="306">
          <cell r="C306">
            <v>216</v>
          </cell>
          <cell r="D306">
            <v>46</v>
          </cell>
          <cell r="E306">
            <v>214</v>
          </cell>
          <cell r="F306">
            <v>46</v>
          </cell>
          <cell r="G306"/>
          <cell r="H306" t="str">
            <v/>
          </cell>
          <cell r="I306" t="str">
            <v/>
          </cell>
          <cell r="J306" t="str">
            <v/>
          </cell>
          <cell r="K306" t="str">
            <v/>
          </cell>
          <cell r="L306">
            <v>0</v>
          </cell>
          <cell r="M306" t="str">
            <v>Barrett</v>
          </cell>
          <cell r="N306" t="str">
            <v>Rehab collection</v>
          </cell>
          <cell r="O306">
            <v>280914</v>
          </cell>
          <cell r="P306" t="str">
            <v>280914-PS01</v>
          </cell>
          <cell r="Q306">
            <v>20000</v>
          </cell>
          <cell r="R306"/>
          <cell r="S306"/>
          <cell r="T306">
            <v>0</v>
          </cell>
          <cell r="U306">
            <v>0</v>
          </cell>
          <cell r="V306">
            <v>0</v>
          </cell>
          <cell r="W306">
            <v>0</v>
          </cell>
          <cell r="X306"/>
          <cell r="Y306"/>
          <cell r="Z306"/>
          <cell r="AA306">
            <v>0</v>
          </cell>
          <cell r="AB306"/>
          <cell r="AC306"/>
          <cell r="AD306"/>
          <cell r="AE306"/>
          <cell r="AF306"/>
          <cell r="AG306">
            <v>0</v>
          </cell>
          <cell r="AH306"/>
          <cell r="AI306"/>
          <cell r="AJ306"/>
          <cell r="AK306"/>
          <cell r="AL306">
            <v>4216000</v>
          </cell>
          <cell r="AM306"/>
          <cell r="AN306"/>
          <cell r="AO306"/>
          <cell r="AP306"/>
          <cell r="AQ306"/>
          <cell r="AR306"/>
          <cell r="AS306">
            <v>0</v>
          </cell>
          <cell r="AT306">
            <v>0</v>
          </cell>
          <cell r="AU306">
            <v>4216000</v>
          </cell>
          <cell r="AV306">
            <v>0</v>
          </cell>
          <cell r="AW306"/>
          <cell r="AX306"/>
          <cell r="AY306">
            <v>0</v>
          </cell>
          <cell r="AZ306"/>
          <cell r="BA306"/>
          <cell r="BB306"/>
          <cell r="BC306"/>
          <cell r="BD306"/>
          <cell r="BE306"/>
          <cell r="BF306">
            <v>0</v>
          </cell>
          <cell r="BG306">
            <v>0</v>
          </cell>
          <cell r="BH306"/>
          <cell r="BI306">
            <v>0</v>
          </cell>
          <cell r="BJ306"/>
          <cell r="BK306">
            <v>0</v>
          </cell>
          <cell r="BL306"/>
          <cell r="BM306"/>
          <cell r="BN306"/>
          <cell r="BO306"/>
          <cell r="BP306"/>
          <cell r="BQ306"/>
          <cell r="BR306"/>
          <cell r="BS306"/>
          <cell r="BT306"/>
          <cell r="BU306">
            <v>0</v>
          </cell>
          <cell r="BV306"/>
          <cell r="BW306">
            <v>0</v>
          </cell>
          <cell r="BX306">
            <v>0</v>
          </cell>
          <cell r="BY306"/>
          <cell r="BZ306"/>
          <cell r="CA306"/>
          <cell r="CB306">
            <v>0</v>
          </cell>
          <cell r="CC306"/>
          <cell r="CD306"/>
          <cell r="CE306"/>
          <cell r="CF306"/>
          <cell r="CG306"/>
          <cell r="CH306"/>
          <cell r="CI306"/>
          <cell r="CJ306"/>
          <cell r="CK306"/>
          <cell r="CL306"/>
          <cell r="CM306">
            <v>0</v>
          </cell>
          <cell r="CN306"/>
          <cell r="CO306"/>
          <cell r="CP306"/>
          <cell r="CQ306"/>
          <cell r="CR306"/>
          <cell r="CS306"/>
          <cell r="CT306"/>
          <cell r="CU306">
            <v>0</v>
          </cell>
          <cell r="CV306"/>
          <cell r="CW306"/>
          <cell r="CX306"/>
          <cell r="CY306"/>
          <cell r="CZ306"/>
          <cell r="DA306"/>
          <cell r="DB306"/>
          <cell r="DC306"/>
          <cell r="DD306"/>
          <cell r="DE306"/>
          <cell r="DF306"/>
          <cell r="DG306"/>
          <cell r="DH306"/>
          <cell r="DI306"/>
          <cell r="DJ306"/>
          <cell r="DK306"/>
          <cell r="DL306"/>
          <cell r="DM306" t="str">
            <v>Abram Peterson</v>
          </cell>
          <cell r="DN306" t="str">
            <v>Barrett</v>
          </cell>
          <cell r="DO306"/>
          <cell r="DP306" t="str">
            <v>7W</v>
          </cell>
          <cell r="DQ306">
            <v>2</v>
          </cell>
          <cell r="DR306"/>
        </row>
        <row r="307">
          <cell r="C307">
            <v>189</v>
          </cell>
          <cell r="D307">
            <v>50</v>
          </cell>
          <cell r="E307">
            <v>179</v>
          </cell>
          <cell r="F307">
            <v>50</v>
          </cell>
          <cell r="G307">
            <v>2024</v>
          </cell>
          <cell r="H307" t="str">
            <v>Yes</v>
          </cell>
          <cell r="I307" t="str">
            <v/>
          </cell>
          <cell r="J307" t="str">
            <v/>
          </cell>
          <cell r="K307" t="str">
            <v>Yes</v>
          </cell>
          <cell r="L307">
            <v>0</v>
          </cell>
          <cell r="M307" t="str">
            <v>Montoya</v>
          </cell>
          <cell r="N307" t="str">
            <v>Adv trmt - nitrogen, rehab LSTS</v>
          </cell>
          <cell r="O307">
            <v>280805</v>
          </cell>
          <cell r="P307" t="str">
            <v>280805-PS01</v>
          </cell>
          <cell r="Q307">
            <v>3963</v>
          </cell>
          <cell r="R307"/>
          <cell r="S307"/>
          <cell r="T307">
            <v>44988</v>
          </cell>
          <cell r="U307">
            <v>45099</v>
          </cell>
          <cell r="V307">
            <v>45380</v>
          </cell>
          <cell r="W307">
            <v>45470</v>
          </cell>
          <cell r="X307" t="str">
            <v>certified</v>
          </cell>
          <cell r="Y307">
            <v>1600900</v>
          </cell>
          <cell r="Z307"/>
          <cell r="AA307">
            <v>320180</v>
          </cell>
          <cell r="AB307" t="str">
            <v>24 carryover</v>
          </cell>
          <cell r="AC307" t="str">
            <v>PSIG grt est 1,280,720</v>
          </cell>
          <cell r="AD307">
            <v>44988</v>
          </cell>
          <cell r="AE307">
            <v>1600900</v>
          </cell>
          <cell r="AF307"/>
          <cell r="AG307">
            <v>320180</v>
          </cell>
          <cell r="AH307" t="str">
            <v>Part B</v>
          </cell>
          <cell r="AI307">
            <v>45931</v>
          </cell>
          <cell r="AJ307">
            <v>46296</v>
          </cell>
          <cell r="AK307" t="str">
            <v>PSIG app $1,600,900</v>
          </cell>
          <cell r="AL307">
            <v>1600900</v>
          </cell>
          <cell r="AM307">
            <v>45401</v>
          </cell>
          <cell r="AN307">
            <v>45470</v>
          </cell>
          <cell r="AO307">
            <v>1</v>
          </cell>
          <cell r="AP307">
            <v>1600900</v>
          </cell>
          <cell r="AQ307">
            <v>2024</v>
          </cell>
          <cell r="AR307"/>
          <cell r="AS307">
            <v>0</v>
          </cell>
          <cell r="AT307">
            <v>0</v>
          </cell>
          <cell r="AU307">
            <v>1600900</v>
          </cell>
          <cell r="AV307">
            <v>1600900</v>
          </cell>
          <cell r="AW307"/>
          <cell r="AX307"/>
          <cell r="AY307">
            <v>1600900</v>
          </cell>
          <cell r="AZ307"/>
          <cell r="BA307"/>
          <cell r="BB307"/>
          <cell r="BC307"/>
          <cell r="BD307"/>
          <cell r="BE307"/>
          <cell r="BF307" t="str">
            <v>2024 Survey</v>
          </cell>
          <cell r="BG307">
            <v>0</v>
          </cell>
          <cell r="BH307"/>
          <cell r="BI307">
            <v>0</v>
          </cell>
          <cell r="BJ307"/>
          <cell r="BK307">
            <v>0</v>
          </cell>
          <cell r="BL307">
            <v>45138</v>
          </cell>
          <cell r="BM307">
            <v>1600900</v>
          </cell>
          <cell r="BN307">
            <v>1</v>
          </cell>
          <cell r="BO307" t="str">
            <v>24 Pend Carryover</v>
          </cell>
          <cell r="BP307">
            <v>45470</v>
          </cell>
          <cell r="BQ307">
            <v>1186500</v>
          </cell>
          <cell r="BR307">
            <v>1186500</v>
          </cell>
          <cell r="BS307">
            <v>1</v>
          </cell>
          <cell r="BT307">
            <v>1600900</v>
          </cell>
          <cell r="BU307">
            <v>1600900</v>
          </cell>
          <cell r="BV307"/>
          <cell r="BW307">
            <v>1600900</v>
          </cell>
          <cell r="BX307">
            <v>1280720</v>
          </cell>
          <cell r="BY307"/>
          <cell r="BZ307"/>
          <cell r="CA307"/>
          <cell r="CB307">
            <v>0</v>
          </cell>
          <cell r="CC307"/>
          <cell r="CD307"/>
          <cell r="CE307"/>
          <cell r="CF307"/>
          <cell r="CG307"/>
          <cell r="CH307"/>
          <cell r="CI307"/>
          <cell r="CJ307"/>
          <cell r="CK307"/>
          <cell r="CL307"/>
          <cell r="CM307">
            <v>0</v>
          </cell>
          <cell r="CN307"/>
          <cell r="CO307"/>
          <cell r="CP307"/>
          <cell r="CQ307"/>
          <cell r="CR307"/>
          <cell r="CS307"/>
          <cell r="CT307"/>
          <cell r="CU307">
            <v>0</v>
          </cell>
          <cell r="CV307"/>
          <cell r="CW307"/>
          <cell r="CX307"/>
          <cell r="CY307"/>
          <cell r="CZ307"/>
          <cell r="DA307"/>
          <cell r="DB307"/>
          <cell r="DC307"/>
          <cell r="DD307"/>
          <cell r="DE307"/>
          <cell r="DF307">
            <v>0</v>
          </cell>
          <cell r="DG307"/>
          <cell r="DH307"/>
          <cell r="DI307"/>
          <cell r="DJ307"/>
          <cell r="DK307"/>
          <cell r="DL307"/>
          <cell r="DM307" t="str">
            <v>Benjamin Carlson</v>
          </cell>
          <cell r="DN307" t="str">
            <v>Montoya</v>
          </cell>
          <cell r="DO307" t="str">
            <v>Lafontaine</v>
          </cell>
          <cell r="DP307">
            <v>11</v>
          </cell>
          <cell r="DQ307">
            <v>4</v>
          </cell>
          <cell r="DR307"/>
        </row>
        <row r="308">
          <cell r="C308">
            <v>13</v>
          </cell>
          <cell r="D308">
            <v>83</v>
          </cell>
          <cell r="E308">
            <v>13</v>
          </cell>
          <cell r="F308">
            <v>83</v>
          </cell>
          <cell r="G308" t="str">
            <v/>
          </cell>
          <cell r="H308" t="str">
            <v/>
          </cell>
          <cell r="I308" t="str">
            <v/>
          </cell>
          <cell r="J308" t="str">
            <v/>
          </cell>
          <cell r="K308" t="str">
            <v/>
          </cell>
          <cell r="L308">
            <v>0</v>
          </cell>
          <cell r="M308" t="str">
            <v>Perez</v>
          </cell>
          <cell r="N308" t="str">
            <v>Rehab collection</v>
          </cell>
          <cell r="O308">
            <v>280162</v>
          </cell>
          <cell r="P308" t="str">
            <v>280162-PS01</v>
          </cell>
          <cell r="Q308">
            <v>2525</v>
          </cell>
          <cell r="R308">
            <v>0</v>
          </cell>
          <cell r="S308"/>
          <cell r="T308">
            <v>0</v>
          </cell>
          <cell r="U308">
            <v>0</v>
          </cell>
          <cell r="V308">
            <v>0</v>
          </cell>
          <cell r="W308">
            <v>0</v>
          </cell>
          <cell r="X308"/>
          <cell r="Y308"/>
          <cell r="Z308"/>
          <cell r="AA308">
            <v>0</v>
          </cell>
          <cell r="AB308"/>
          <cell r="AC308"/>
          <cell r="AD308"/>
          <cell r="AE308"/>
          <cell r="AF308"/>
          <cell r="AG308">
            <v>0</v>
          </cell>
          <cell r="AH308"/>
          <cell r="AI308"/>
          <cell r="AJ308"/>
          <cell r="AK308" t="str">
            <v>DWRF companion</v>
          </cell>
          <cell r="AL308">
            <v>276988</v>
          </cell>
          <cell r="AM308"/>
          <cell r="AN308"/>
          <cell r="AO308"/>
          <cell r="AP308"/>
          <cell r="AQ308"/>
          <cell r="AR308"/>
          <cell r="AS308">
            <v>0</v>
          </cell>
          <cell r="AT308">
            <v>0</v>
          </cell>
          <cell r="AU308">
            <v>276988</v>
          </cell>
          <cell r="AV308">
            <v>0</v>
          </cell>
          <cell r="AW308"/>
          <cell r="AX308"/>
          <cell r="AY308">
            <v>0</v>
          </cell>
          <cell r="AZ308"/>
          <cell r="BA308"/>
          <cell r="BB308"/>
          <cell r="BC308"/>
          <cell r="BD308"/>
          <cell r="BE308"/>
          <cell r="BF308">
            <v>0</v>
          </cell>
          <cell r="BG308">
            <v>0</v>
          </cell>
          <cell r="BH308"/>
          <cell r="BI308">
            <v>0</v>
          </cell>
          <cell r="BJ308"/>
          <cell r="BK308">
            <v>0</v>
          </cell>
          <cell r="BL308"/>
          <cell r="BM308"/>
          <cell r="BN308"/>
          <cell r="BO308"/>
          <cell r="BP308"/>
          <cell r="BQ308"/>
          <cell r="BR308"/>
          <cell r="BS308" t="str">
            <v/>
          </cell>
          <cell r="BT308"/>
          <cell r="BU308">
            <v>0</v>
          </cell>
          <cell r="BV308"/>
          <cell r="BW308">
            <v>0</v>
          </cell>
          <cell r="BX308">
            <v>0</v>
          </cell>
          <cell r="BY308"/>
          <cell r="BZ308"/>
          <cell r="CA308"/>
          <cell r="CB308">
            <v>0</v>
          </cell>
          <cell r="CC308"/>
          <cell r="CD308"/>
          <cell r="CE308"/>
          <cell r="CF308"/>
          <cell r="CG308"/>
          <cell r="CH308"/>
          <cell r="CI308"/>
          <cell r="CJ308"/>
          <cell r="CK308"/>
          <cell r="CL308"/>
          <cell r="CM308">
            <v>0</v>
          </cell>
          <cell r="CN308"/>
          <cell r="CO308"/>
          <cell r="CP308"/>
          <cell r="CQ308"/>
          <cell r="CR308"/>
          <cell r="CS308"/>
          <cell r="CT308"/>
          <cell r="CU308">
            <v>0</v>
          </cell>
          <cell r="CV308"/>
          <cell r="CW308"/>
          <cell r="CX308"/>
          <cell r="CY308"/>
          <cell r="CZ308"/>
          <cell r="DA308"/>
          <cell r="DB308"/>
          <cell r="DC308"/>
          <cell r="DD308"/>
          <cell r="DE308"/>
          <cell r="DF308">
            <v>0</v>
          </cell>
          <cell r="DG308"/>
          <cell r="DH308"/>
          <cell r="DI308"/>
          <cell r="DJ308"/>
          <cell r="DK308"/>
          <cell r="DL308"/>
          <cell r="DM308" t="str">
            <v>Wesley Leksell</v>
          </cell>
          <cell r="DN308" t="str">
            <v>Perez</v>
          </cell>
          <cell r="DO308" t="str">
            <v>Barrett</v>
          </cell>
          <cell r="DP308" t="str">
            <v>3b</v>
          </cell>
          <cell r="DQ308">
            <v>3</v>
          </cell>
          <cell r="DR308"/>
        </row>
        <row r="309">
          <cell r="C309">
            <v>196</v>
          </cell>
          <cell r="D309">
            <v>49</v>
          </cell>
          <cell r="E309">
            <v>184</v>
          </cell>
          <cell r="F309">
            <v>49</v>
          </cell>
          <cell r="G309"/>
          <cell r="H309" t="str">
            <v/>
          </cell>
          <cell r="I309" t="str">
            <v/>
          </cell>
          <cell r="J309" t="str">
            <v/>
          </cell>
          <cell r="K309" t="str">
            <v/>
          </cell>
          <cell r="L309" t="str">
            <v>PER submitted</v>
          </cell>
          <cell r="M309" t="str">
            <v>Schultz</v>
          </cell>
          <cell r="N309" t="str">
            <v>Rehab treatment</v>
          </cell>
          <cell r="O309">
            <v>280697</v>
          </cell>
          <cell r="P309" t="str">
            <v>280697-PS01</v>
          </cell>
          <cell r="Q309">
            <v>717</v>
          </cell>
          <cell r="R309"/>
          <cell r="S309" t="str">
            <v>could apply</v>
          </cell>
          <cell r="T309">
            <v>43894</v>
          </cell>
          <cell r="U309">
            <v>0</v>
          </cell>
          <cell r="V309">
            <v>0</v>
          </cell>
          <cell r="W309">
            <v>0</v>
          </cell>
          <cell r="X309"/>
          <cell r="Y309"/>
          <cell r="Z309"/>
          <cell r="AA309">
            <v>0</v>
          </cell>
          <cell r="AB309"/>
          <cell r="AC309"/>
          <cell r="AD309"/>
          <cell r="AE309"/>
          <cell r="AF309"/>
          <cell r="AG309">
            <v>0</v>
          </cell>
          <cell r="AH309"/>
          <cell r="AI309">
            <v>44348</v>
          </cell>
          <cell r="AJ309">
            <v>44499</v>
          </cell>
          <cell r="AK309"/>
          <cell r="AL309">
            <v>4249350</v>
          </cell>
          <cell r="AM309"/>
          <cell r="AN309"/>
          <cell r="AO309"/>
          <cell r="AP309"/>
          <cell r="AQ309"/>
          <cell r="AR309"/>
          <cell r="AS309">
            <v>0</v>
          </cell>
          <cell r="AT309">
            <v>0</v>
          </cell>
          <cell r="AU309">
            <v>4249350</v>
          </cell>
          <cell r="AV309">
            <v>0</v>
          </cell>
          <cell r="AW309"/>
          <cell r="AX309"/>
          <cell r="AY309">
            <v>0</v>
          </cell>
          <cell r="AZ309"/>
          <cell r="BA309"/>
          <cell r="BB309"/>
          <cell r="BC309"/>
          <cell r="BD309"/>
          <cell r="BE309"/>
          <cell r="BF309" t="str">
            <v>2015 survey</v>
          </cell>
          <cell r="BG309">
            <v>0</v>
          </cell>
          <cell r="BH309"/>
          <cell r="BI309">
            <v>3321342.4127058005</v>
          </cell>
          <cell r="BJ309"/>
          <cell r="BK309">
            <v>1211827.5</v>
          </cell>
          <cell r="BL309"/>
          <cell r="BM309"/>
          <cell r="BN309"/>
          <cell r="BO309"/>
          <cell r="BP309"/>
          <cell r="BQ309"/>
          <cell r="BR309"/>
          <cell r="BS309" t="str">
            <v/>
          </cell>
          <cell r="BT309"/>
          <cell r="BU309">
            <v>0</v>
          </cell>
          <cell r="BV309"/>
          <cell r="BW309">
            <v>0</v>
          </cell>
          <cell r="BX309">
            <v>0</v>
          </cell>
          <cell r="BY309"/>
          <cell r="BZ309"/>
          <cell r="CA309"/>
          <cell r="CB309">
            <v>0</v>
          </cell>
          <cell r="CC309"/>
          <cell r="CD309"/>
          <cell r="CE309"/>
          <cell r="CF309"/>
          <cell r="CG309"/>
          <cell r="CH309"/>
          <cell r="CI309"/>
          <cell r="CJ309"/>
          <cell r="CK309"/>
          <cell r="CL309"/>
          <cell r="CM309">
            <v>0</v>
          </cell>
          <cell r="CN309"/>
          <cell r="CO309"/>
          <cell r="CP309"/>
          <cell r="CQ309"/>
          <cell r="CR309"/>
          <cell r="CS309"/>
          <cell r="CT309"/>
          <cell r="CU309">
            <v>0</v>
          </cell>
          <cell r="CV309" t="str">
            <v>PER submitted</v>
          </cell>
          <cell r="CW309"/>
          <cell r="CX309"/>
          <cell r="CY309"/>
          <cell r="CZ309"/>
          <cell r="DA309">
            <v>384</v>
          </cell>
          <cell r="DB309"/>
          <cell r="DC309">
            <v>1864350</v>
          </cell>
          <cell r="DD309">
            <v>357700</v>
          </cell>
          <cell r="DE309">
            <v>2385000</v>
          </cell>
          <cell r="DF309">
            <v>2742700</v>
          </cell>
          <cell r="DG309"/>
          <cell r="DH309" t="str">
            <v>2021 possible</v>
          </cell>
          <cell r="DI309"/>
          <cell r="DJ309"/>
          <cell r="DK309"/>
          <cell r="DL309"/>
          <cell r="DM309" t="str">
            <v>Brian Fitzpatrick</v>
          </cell>
          <cell r="DN309" t="str">
            <v>Schultz</v>
          </cell>
          <cell r="DO309" t="str">
            <v>Lafontaine</v>
          </cell>
          <cell r="DP309">
            <v>5</v>
          </cell>
          <cell r="DQ309">
            <v>8</v>
          </cell>
          <cell r="DR309"/>
        </row>
        <row r="310">
          <cell r="C310">
            <v>292</v>
          </cell>
          <cell r="D310">
            <v>35</v>
          </cell>
          <cell r="E310">
            <v>276</v>
          </cell>
          <cell r="F310">
            <v>35</v>
          </cell>
          <cell r="G310" t="str">
            <v/>
          </cell>
          <cell r="H310" t="str">
            <v/>
          </cell>
          <cell r="I310" t="str">
            <v/>
          </cell>
          <cell r="J310" t="str">
            <v/>
          </cell>
          <cell r="K310" t="str">
            <v/>
          </cell>
          <cell r="L310" t="str">
            <v>PER submitted</v>
          </cell>
          <cell r="M310" t="str">
            <v>Schultz</v>
          </cell>
          <cell r="N310" t="str">
            <v>Rehab collection</v>
          </cell>
          <cell r="O310">
            <v>279644</v>
          </cell>
          <cell r="P310" t="str">
            <v>279644-PS01</v>
          </cell>
          <cell r="Q310">
            <v>663</v>
          </cell>
          <cell r="R310">
            <v>0</v>
          </cell>
          <cell r="S310"/>
          <cell r="T310">
            <v>0</v>
          </cell>
          <cell r="U310">
            <v>0</v>
          </cell>
          <cell r="V310">
            <v>0</v>
          </cell>
          <cell r="W310">
            <v>0</v>
          </cell>
          <cell r="X310"/>
          <cell r="Y310"/>
          <cell r="Z310"/>
          <cell r="AA310">
            <v>0</v>
          </cell>
          <cell r="AB310"/>
          <cell r="AC310"/>
          <cell r="AD310"/>
          <cell r="AE310"/>
          <cell r="AF310"/>
          <cell r="AG310">
            <v>0</v>
          </cell>
          <cell r="AH310"/>
          <cell r="AI310"/>
          <cell r="AJ310"/>
          <cell r="AK310" t="str">
            <v>Replaced by new project #</v>
          </cell>
          <cell r="AL310">
            <v>889950</v>
          </cell>
          <cell r="AM310"/>
          <cell r="AN310"/>
          <cell r="AO310"/>
          <cell r="AP310"/>
          <cell r="AQ310"/>
          <cell r="AR310"/>
          <cell r="AS310">
            <v>0</v>
          </cell>
          <cell r="AT310">
            <v>0</v>
          </cell>
          <cell r="AU310">
            <v>889950</v>
          </cell>
          <cell r="AV310">
            <v>0</v>
          </cell>
          <cell r="AW310"/>
          <cell r="AX310"/>
          <cell r="AY310">
            <v>0</v>
          </cell>
          <cell r="AZ310"/>
          <cell r="BA310"/>
          <cell r="BB310"/>
          <cell r="BC310"/>
          <cell r="BD310"/>
          <cell r="BE310"/>
          <cell r="BF310" t="str">
            <v>2015 survey</v>
          </cell>
          <cell r="BG310">
            <v>0</v>
          </cell>
          <cell r="BH310"/>
          <cell r="BI310"/>
          <cell r="BJ310"/>
          <cell r="BK310"/>
          <cell r="BL310"/>
          <cell r="BM310"/>
          <cell r="BN310"/>
          <cell r="BO310"/>
          <cell r="BP310"/>
          <cell r="BQ310"/>
          <cell r="BR310"/>
          <cell r="BS310" t="str">
            <v/>
          </cell>
          <cell r="BT310"/>
          <cell r="BU310">
            <v>0</v>
          </cell>
          <cell r="BV310"/>
          <cell r="BW310">
            <v>0</v>
          </cell>
          <cell r="BX310">
            <v>0</v>
          </cell>
          <cell r="BY310"/>
          <cell r="BZ310"/>
          <cell r="CA310"/>
          <cell r="CB310">
            <v>0</v>
          </cell>
          <cell r="CC310"/>
          <cell r="CD310"/>
          <cell r="CE310"/>
          <cell r="CF310"/>
          <cell r="CG310"/>
          <cell r="CH310"/>
          <cell r="CI310"/>
          <cell r="CJ310"/>
          <cell r="CK310"/>
          <cell r="CL310"/>
          <cell r="CM310">
            <v>0</v>
          </cell>
          <cell r="CN310"/>
          <cell r="CO310"/>
          <cell r="CP310"/>
          <cell r="CQ310"/>
          <cell r="CR310"/>
          <cell r="CS310"/>
          <cell r="CT310"/>
          <cell r="CU310">
            <v>0</v>
          </cell>
          <cell r="CV310" t="str">
            <v>PER submitted</v>
          </cell>
          <cell r="CW310"/>
          <cell r="CX310"/>
          <cell r="CY310"/>
          <cell r="CZ310"/>
          <cell r="DA310"/>
          <cell r="DB310"/>
          <cell r="DC310"/>
          <cell r="DD310"/>
          <cell r="DE310"/>
          <cell r="DF310">
            <v>0</v>
          </cell>
          <cell r="DG310"/>
          <cell r="DH310"/>
          <cell r="DI310"/>
          <cell r="DJ310"/>
          <cell r="DK310"/>
          <cell r="DL310"/>
          <cell r="DM310" t="str">
            <v>Brian Fitzpatrick</v>
          </cell>
          <cell r="DN310" t="str">
            <v>Schultz</v>
          </cell>
          <cell r="DO310" t="str">
            <v>Lafontaine</v>
          </cell>
          <cell r="DP310">
            <v>5</v>
          </cell>
          <cell r="DQ310">
            <v>8</v>
          </cell>
          <cell r="DR310"/>
        </row>
        <row r="311">
          <cell r="C311">
            <v>64</v>
          </cell>
          <cell r="D311">
            <v>66</v>
          </cell>
          <cell r="E311">
            <v>63</v>
          </cell>
          <cell r="F311">
            <v>66</v>
          </cell>
          <cell r="G311"/>
          <cell r="H311" t="str">
            <v/>
          </cell>
          <cell r="I311" t="str">
            <v/>
          </cell>
          <cell r="J311" t="str">
            <v/>
          </cell>
          <cell r="K311" t="str">
            <v/>
          </cell>
          <cell r="L311">
            <v>0</v>
          </cell>
          <cell r="M311" t="str">
            <v>Brooksbank</v>
          </cell>
          <cell r="N311" t="str">
            <v>Rehab collection Ph 2, Osborn St.</v>
          </cell>
          <cell r="O311">
            <v>280698</v>
          </cell>
          <cell r="P311" t="str">
            <v>280698-PS02</v>
          </cell>
          <cell r="Q311">
            <v>1095</v>
          </cell>
          <cell r="R311"/>
          <cell r="S311" t="str">
            <v>could apply</v>
          </cell>
          <cell r="T311">
            <v>43895</v>
          </cell>
          <cell r="U311">
            <v>43984</v>
          </cell>
          <cell r="V311">
            <v>44279</v>
          </cell>
          <cell r="W311">
            <v>44377</v>
          </cell>
          <cell r="X311"/>
          <cell r="Y311"/>
          <cell r="Z311"/>
          <cell r="AA311">
            <v>0</v>
          </cell>
          <cell r="AB311"/>
          <cell r="AC311"/>
          <cell r="AD311"/>
          <cell r="AE311"/>
          <cell r="AF311"/>
          <cell r="AG311">
            <v>0</v>
          </cell>
          <cell r="AH311"/>
          <cell r="AI311">
            <v>44682</v>
          </cell>
          <cell r="AJ311">
            <v>44835</v>
          </cell>
          <cell r="AK311" t="str">
            <v>MnDOT SPAP funding</v>
          </cell>
          <cell r="AL311">
            <v>2745000</v>
          </cell>
          <cell r="AM311"/>
          <cell r="AN311"/>
          <cell r="AO311"/>
          <cell r="AP311"/>
          <cell r="AQ311"/>
          <cell r="AR311"/>
          <cell r="AS311">
            <v>0</v>
          </cell>
          <cell r="AT311">
            <v>0</v>
          </cell>
          <cell r="AU311">
            <v>2745000</v>
          </cell>
          <cell r="AV311">
            <v>0</v>
          </cell>
          <cell r="AW311"/>
          <cell r="AX311"/>
          <cell r="AY311">
            <v>0</v>
          </cell>
          <cell r="AZ311"/>
          <cell r="BA311"/>
          <cell r="BB311"/>
          <cell r="BC311"/>
          <cell r="BD311"/>
          <cell r="BE311"/>
          <cell r="BF311" t="str">
            <v>FY21 survey</v>
          </cell>
          <cell r="BG311">
            <v>0</v>
          </cell>
          <cell r="BH311"/>
          <cell r="BI311">
            <v>0</v>
          </cell>
          <cell r="BJ311"/>
          <cell r="BK311">
            <v>0</v>
          </cell>
          <cell r="BL311"/>
          <cell r="BM311"/>
          <cell r="BN311"/>
          <cell r="BO311"/>
          <cell r="BP311"/>
          <cell r="BQ311"/>
          <cell r="BR311"/>
          <cell r="BS311" t="str">
            <v/>
          </cell>
          <cell r="BT311"/>
          <cell r="BU311">
            <v>0</v>
          </cell>
          <cell r="BV311"/>
          <cell r="BW311">
            <v>0</v>
          </cell>
          <cell r="BX311">
            <v>0</v>
          </cell>
          <cell r="BY311"/>
          <cell r="BZ311"/>
          <cell r="CA311"/>
          <cell r="CB311">
            <v>0</v>
          </cell>
          <cell r="CC311"/>
          <cell r="CD311"/>
          <cell r="CE311"/>
          <cell r="CF311"/>
          <cell r="CG311"/>
          <cell r="CH311"/>
          <cell r="CI311"/>
          <cell r="CJ311"/>
          <cell r="CK311"/>
          <cell r="CL311"/>
          <cell r="CM311">
            <v>0</v>
          </cell>
          <cell r="CN311"/>
          <cell r="CO311"/>
          <cell r="CP311"/>
          <cell r="CQ311"/>
          <cell r="CR311"/>
          <cell r="CS311"/>
          <cell r="CT311"/>
          <cell r="CU311">
            <v>0</v>
          </cell>
          <cell r="CV311"/>
          <cell r="CW311"/>
          <cell r="CX311"/>
          <cell r="CY311"/>
          <cell r="CZ311"/>
          <cell r="DA311"/>
          <cell r="DB311"/>
          <cell r="DC311"/>
          <cell r="DD311"/>
          <cell r="DE311"/>
          <cell r="DF311">
            <v>0</v>
          </cell>
          <cell r="DG311"/>
          <cell r="DH311"/>
          <cell r="DI311">
            <v>3030000</v>
          </cell>
          <cell r="DJ311" t="str">
            <v>MnDOT SPAP</v>
          </cell>
          <cell r="DK311"/>
          <cell r="DL311" t="str">
            <v>MnDOT SPAP</v>
          </cell>
          <cell r="DM311" t="str">
            <v>Qais Banihani</v>
          </cell>
          <cell r="DN311" t="str">
            <v>Brooksbank</v>
          </cell>
          <cell r="DO311"/>
          <cell r="DP311">
            <v>9</v>
          </cell>
          <cell r="DQ311">
            <v>6</v>
          </cell>
          <cell r="DR311"/>
        </row>
        <row r="312">
          <cell r="C312">
            <v>58</v>
          </cell>
          <cell r="D312">
            <v>68</v>
          </cell>
          <cell r="E312">
            <v>57</v>
          </cell>
          <cell r="F312">
            <v>68</v>
          </cell>
          <cell r="G312"/>
          <cell r="H312" t="str">
            <v/>
          </cell>
          <cell r="I312" t="str">
            <v>Yes</v>
          </cell>
          <cell r="J312"/>
          <cell r="K312"/>
          <cell r="L312">
            <v>0</v>
          </cell>
          <cell r="M312" t="str">
            <v>Montoya</v>
          </cell>
          <cell r="N312" t="str">
            <v>Adv trmt - phos, add pond</v>
          </cell>
          <cell r="O312">
            <v>280693</v>
          </cell>
          <cell r="P312" t="str">
            <v>280693-PS01</v>
          </cell>
          <cell r="Q312">
            <v>306</v>
          </cell>
          <cell r="R312"/>
          <cell r="S312" t="str">
            <v>could apply</v>
          </cell>
          <cell r="T312">
            <v>43896</v>
          </cell>
          <cell r="U312">
            <v>44264</v>
          </cell>
          <cell r="V312">
            <v>0</v>
          </cell>
          <cell r="W312">
            <v>0</v>
          </cell>
          <cell r="X312">
            <v>45413</v>
          </cell>
          <cell r="Y312">
            <v>400000</v>
          </cell>
          <cell r="Z312"/>
          <cell r="AA312">
            <v>0</v>
          </cell>
          <cell r="AB312" t="str">
            <v>Part B</v>
          </cell>
          <cell r="AC312"/>
          <cell r="AD312" t="str">
            <v>loan app</v>
          </cell>
          <cell r="AE312">
            <v>2305000</v>
          </cell>
          <cell r="AF312"/>
          <cell r="AG312">
            <v>405000</v>
          </cell>
          <cell r="AH312" t="str">
            <v>Part B</v>
          </cell>
          <cell r="AI312">
            <v>45536</v>
          </cell>
          <cell r="AJ312">
            <v>45689</v>
          </cell>
          <cell r="AK312" t="str">
            <v>$1.9 Fed grant rec'd</v>
          </cell>
          <cell r="AL312">
            <v>2305000</v>
          </cell>
          <cell r="AM312">
            <v>44284</v>
          </cell>
          <cell r="AN312"/>
          <cell r="AO312"/>
          <cell r="AP312"/>
          <cell r="AQ312"/>
          <cell r="AR312"/>
          <cell r="AS312">
            <v>0</v>
          </cell>
          <cell r="AT312">
            <v>0</v>
          </cell>
          <cell r="AU312">
            <v>2305000</v>
          </cell>
          <cell r="AV312">
            <v>405000</v>
          </cell>
          <cell r="AW312"/>
          <cell r="AX312"/>
          <cell r="AY312">
            <v>405000</v>
          </cell>
          <cell r="AZ312"/>
          <cell r="BA312"/>
          <cell r="BB312"/>
          <cell r="BC312"/>
          <cell r="BD312"/>
          <cell r="BE312"/>
          <cell r="BF312" t="str">
            <v>FY23 Survey</v>
          </cell>
          <cell r="BG312">
            <v>0</v>
          </cell>
          <cell r="BH312"/>
          <cell r="BI312">
            <v>0</v>
          </cell>
          <cell r="BJ312"/>
          <cell r="BK312">
            <v>0</v>
          </cell>
          <cell r="BL312"/>
          <cell r="BM312"/>
          <cell r="BN312"/>
          <cell r="BO312"/>
          <cell r="BP312"/>
          <cell r="BQ312"/>
          <cell r="BR312"/>
          <cell r="BS312" t="str">
            <v/>
          </cell>
          <cell r="BT312"/>
          <cell r="BU312">
            <v>0</v>
          </cell>
          <cell r="BV312"/>
          <cell r="BW312">
            <v>0</v>
          </cell>
          <cell r="BX312">
            <v>0</v>
          </cell>
          <cell r="BY312"/>
          <cell r="BZ312"/>
          <cell r="CA312"/>
          <cell r="CB312">
            <v>0</v>
          </cell>
          <cell r="CC312"/>
          <cell r="CD312"/>
          <cell r="CE312"/>
          <cell r="CF312"/>
          <cell r="CG312"/>
          <cell r="CH312"/>
          <cell r="CI312"/>
          <cell r="CJ312"/>
          <cell r="CK312"/>
          <cell r="CL312"/>
          <cell r="CM312">
            <v>0</v>
          </cell>
          <cell r="CN312"/>
          <cell r="CO312"/>
          <cell r="CP312"/>
          <cell r="CQ312"/>
          <cell r="CR312"/>
          <cell r="CS312"/>
          <cell r="CT312"/>
          <cell r="CU312">
            <v>0</v>
          </cell>
          <cell r="CV312"/>
          <cell r="CW312"/>
          <cell r="CX312"/>
          <cell r="CY312"/>
          <cell r="CZ312"/>
          <cell r="DA312"/>
          <cell r="DB312"/>
          <cell r="DC312"/>
          <cell r="DD312"/>
          <cell r="DE312"/>
          <cell r="DF312">
            <v>0</v>
          </cell>
          <cell r="DG312"/>
          <cell r="DH312"/>
          <cell r="DI312">
            <v>1900000</v>
          </cell>
          <cell r="DJ312" t="str">
            <v>23 fed earmark</v>
          </cell>
          <cell r="DK312"/>
          <cell r="DL312" t="str">
            <v>23 fed earmark</v>
          </cell>
          <cell r="DM312" t="str">
            <v>Julie Henderson</v>
          </cell>
          <cell r="DN312" t="str">
            <v>Montoya</v>
          </cell>
          <cell r="DO312"/>
          <cell r="DP312" t="str">
            <v>7E</v>
          </cell>
          <cell r="DQ312">
            <v>4</v>
          </cell>
          <cell r="DR312"/>
        </row>
        <row r="313">
          <cell r="C313">
            <v>296</v>
          </cell>
          <cell r="D313">
            <v>33</v>
          </cell>
          <cell r="E313">
            <v>280</v>
          </cell>
          <cell r="F313">
            <v>33</v>
          </cell>
          <cell r="G313"/>
          <cell r="H313" t="str">
            <v/>
          </cell>
          <cell r="I313" t="str">
            <v/>
          </cell>
          <cell r="J313" t="str">
            <v/>
          </cell>
          <cell r="K313" t="str">
            <v/>
          </cell>
          <cell r="L313" t="str">
            <v>PER submitted</v>
          </cell>
          <cell r="M313" t="str">
            <v>Bradshaw</v>
          </cell>
          <cell r="N313" t="str">
            <v>Unsewered, connect to Two Harbors</v>
          </cell>
          <cell r="O313">
            <v>280690</v>
          </cell>
          <cell r="P313" t="str">
            <v>280690-PS01</v>
          </cell>
          <cell r="Q313">
            <v>1088</v>
          </cell>
          <cell r="R313"/>
          <cell r="S313"/>
          <cell r="T313">
            <v>0</v>
          </cell>
          <cell r="U313">
            <v>0</v>
          </cell>
          <cell r="V313">
            <v>0</v>
          </cell>
          <cell r="W313">
            <v>0</v>
          </cell>
          <cell r="X313"/>
          <cell r="Y313"/>
          <cell r="Z313"/>
          <cell r="AA313">
            <v>0</v>
          </cell>
          <cell r="AB313"/>
          <cell r="AC313"/>
          <cell r="AD313"/>
          <cell r="AE313"/>
          <cell r="AF313"/>
          <cell r="AG313">
            <v>0</v>
          </cell>
          <cell r="AH313"/>
          <cell r="AI313"/>
          <cell r="AJ313"/>
          <cell r="AK313" t="str">
            <v>Pts dropped to 26 on 2022 PPL</v>
          </cell>
          <cell r="AL313">
            <v>20525000</v>
          </cell>
          <cell r="AM313"/>
          <cell r="AN313"/>
          <cell r="AO313"/>
          <cell r="AP313"/>
          <cell r="AQ313"/>
          <cell r="AR313"/>
          <cell r="AS313">
            <v>0</v>
          </cell>
          <cell r="AT313">
            <v>0</v>
          </cell>
          <cell r="AU313">
            <v>20525000</v>
          </cell>
          <cell r="AV313">
            <v>0</v>
          </cell>
          <cell r="AW313"/>
          <cell r="AX313"/>
          <cell r="AY313">
            <v>0</v>
          </cell>
          <cell r="AZ313"/>
          <cell r="BA313"/>
          <cell r="BB313"/>
          <cell r="BC313"/>
          <cell r="BD313"/>
          <cell r="BE313"/>
          <cell r="BF313">
            <v>0</v>
          </cell>
          <cell r="BG313">
            <v>0</v>
          </cell>
          <cell r="BH313"/>
          <cell r="BI313">
            <v>0</v>
          </cell>
          <cell r="BJ313"/>
          <cell r="BK313">
            <v>3320000</v>
          </cell>
          <cell r="BL313"/>
          <cell r="BM313"/>
          <cell r="BN313"/>
          <cell r="BO313"/>
          <cell r="BP313"/>
          <cell r="BQ313" t="str">
            <v>Not eligible per PCA</v>
          </cell>
          <cell r="BR313"/>
          <cell r="BS313" t="str">
            <v/>
          </cell>
          <cell r="BT313"/>
          <cell r="BU313">
            <v>0</v>
          </cell>
          <cell r="BV313"/>
          <cell r="BW313">
            <v>0</v>
          </cell>
          <cell r="BX313" t="str">
            <v>not eligible</v>
          </cell>
          <cell r="BY313"/>
          <cell r="BZ313"/>
          <cell r="CA313"/>
          <cell r="CB313" t="e">
            <v>#VALUE!</v>
          </cell>
          <cell r="CC313"/>
          <cell r="CD313"/>
          <cell r="CE313"/>
          <cell r="CF313"/>
          <cell r="CG313"/>
          <cell r="CH313"/>
          <cell r="CI313"/>
          <cell r="CJ313"/>
          <cell r="CK313"/>
          <cell r="CL313"/>
          <cell r="CM313">
            <v>0</v>
          </cell>
          <cell r="CN313"/>
          <cell r="CO313"/>
          <cell r="CP313"/>
          <cell r="CQ313"/>
          <cell r="CR313"/>
          <cell r="CS313"/>
          <cell r="CT313"/>
          <cell r="CU313">
            <v>0</v>
          </cell>
          <cell r="CV313" t="str">
            <v>PER submitted</v>
          </cell>
          <cell r="CW313"/>
          <cell r="CX313"/>
          <cell r="CY313"/>
          <cell r="CZ313"/>
          <cell r="DA313">
            <v>155</v>
          </cell>
          <cell r="DB313">
            <v>11</v>
          </cell>
          <cell r="DC313">
            <v>8600000</v>
          </cell>
          <cell r="DD313">
            <v>2000000</v>
          </cell>
          <cell r="DE313">
            <v>4000000</v>
          </cell>
          <cell r="DF313">
            <v>6000000</v>
          </cell>
          <cell r="DG313"/>
          <cell r="DH313"/>
          <cell r="DI313"/>
          <cell r="DJ313"/>
          <cell r="DK313"/>
          <cell r="DL313"/>
          <cell r="DM313" t="str">
            <v>Wesley Leksell</v>
          </cell>
          <cell r="DN313" t="str">
            <v>Bradshaw</v>
          </cell>
          <cell r="DO313" t="str">
            <v>Fletcher</v>
          </cell>
          <cell r="DP313" t="str">
            <v>3c</v>
          </cell>
          <cell r="DQ313">
            <v>3</v>
          </cell>
          <cell r="DR313"/>
        </row>
        <row r="314">
          <cell r="C314">
            <v>9</v>
          </cell>
          <cell r="D314">
            <v>88</v>
          </cell>
          <cell r="E314">
            <v>9</v>
          </cell>
          <cell r="F314">
            <v>88</v>
          </cell>
          <cell r="G314"/>
          <cell r="H314" t="str">
            <v/>
          </cell>
          <cell r="I314" t="str">
            <v/>
          </cell>
          <cell r="J314" t="str">
            <v/>
          </cell>
          <cell r="K314" t="str">
            <v/>
          </cell>
          <cell r="L314" t="str">
            <v>RD commit</v>
          </cell>
          <cell r="M314" t="str">
            <v>Barrett</v>
          </cell>
          <cell r="N314" t="str">
            <v>Adv trmt - phos, rehab collection and ponds</v>
          </cell>
          <cell r="O314">
            <v>280716</v>
          </cell>
          <cell r="P314" t="str">
            <v>280716-PS01</v>
          </cell>
          <cell r="Q314">
            <v>837</v>
          </cell>
          <cell r="R314"/>
          <cell r="S314" t="str">
            <v>could apply</v>
          </cell>
          <cell r="T314">
            <v>44151</v>
          </cell>
          <cell r="U314">
            <v>0</v>
          </cell>
          <cell r="V314">
            <v>0</v>
          </cell>
          <cell r="W314">
            <v>0</v>
          </cell>
          <cell r="X314"/>
          <cell r="Y314"/>
          <cell r="Z314"/>
          <cell r="AA314">
            <v>0</v>
          </cell>
          <cell r="AB314"/>
          <cell r="AC314"/>
          <cell r="AD314">
            <v>45077</v>
          </cell>
          <cell r="AE314">
            <v>10960804</v>
          </cell>
          <cell r="AF314"/>
          <cell r="AG314">
            <v>7246804</v>
          </cell>
          <cell r="AH314" t="str">
            <v>Refer to RD</v>
          </cell>
          <cell r="AI314">
            <v>45778</v>
          </cell>
          <cell r="AJ314">
            <v>46692</v>
          </cell>
          <cell r="AK314" t="str">
            <v>May still be some collection and pond work as Ph4 after this</v>
          </cell>
          <cell r="AL314">
            <v>10960804</v>
          </cell>
          <cell r="AM314"/>
          <cell r="AN314"/>
          <cell r="AO314"/>
          <cell r="AP314"/>
          <cell r="AQ314"/>
          <cell r="AR314"/>
          <cell r="AS314">
            <v>0</v>
          </cell>
          <cell r="AT314">
            <v>0</v>
          </cell>
          <cell r="AU314">
            <v>10960804</v>
          </cell>
          <cell r="AV314">
            <v>0</v>
          </cell>
          <cell r="AW314"/>
          <cell r="AX314"/>
          <cell r="AY314">
            <v>0</v>
          </cell>
          <cell r="AZ314"/>
          <cell r="BA314"/>
          <cell r="BB314"/>
          <cell r="BC314"/>
          <cell r="BD314">
            <v>3114000</v>
          </cell>
          <cell r="BE314">
            <v>45079</v>
          </cell>
          <cell r="BF314" t="str">
            <v>FY23 Survey</v>
          </cell>
          <cell r="BG314">
            <v>0</v>
          </cell>
          <cell r="BH314"/>
          <cell r="BI314">
            <v>2894340.6095429957</v>
          </cell>
          <cell r="BJ314">
            <v>3114000</v>
          </cell>
          <cell r="BK314">
            <v>4420522.6000000006</v>
          </cell>
          <cell r="BL314"/>
          <cell r="BM314"/>
          <cell r="BN314"/>
          <cell r="BO314"/>
          <cell r="BP314"/>
          <cell r="BQ314"/>
          <cell r="BR314"/>
          <cell r="BS314" t="str">
            <v/>
          </cell>
          <cell r="BT314"/>
          <cell r="BU314">
            <v>0</v>
          </cell>
          <cell r="BV314"/>
          <cell r="BW314">
            <v>0</v>
          </cell>
          <cell r="BX314">
            <v>0</v>
          </cell>
          <cell r="BY314"/>
          <cell r="BZ314"/>
          <cell r="CA314"/>
          <cell r="CB314">
            <v>0</v>
          </cell>
          <cell r="CC314"/>
          <cell r="CD314"/>
          <cell r="CE314"/>
          <cell r="CF314"/>
          <cell r="CG314"/>
          <cell r="CH314"/>
          <cell r="CI314"/>
          <cell r="CJ314"/>
          <cell r="CK314"/>
          <cell r="CL314"/>
          <cell r="CM314">
            <v>0</v>
          </cell>
          <cell r="CN314"/>
          <cell r="CO314"/>
          <cell r="CP314"/>
          <cell r="CQ314"/>
          <cell r="CR314"/>
          <cell r="CS314"/>
          <cell r="CT314"/>
          <cell r="CU314">
            <v>0</v>
          </cell>
          <cell r="CV314" t="str">
            <v>RD commit</v>
          </cell>
          <cell r="CW314">
            <v>2023</v>
          </cell>
          <cell r="CX314">
            <v>44924</v>
          </cell>
          <cell r="CY314">
            <v>8952000</v>
          </cell>
          <cell r="CZ314"/>
          <cell r="DA314">
            <v>377</v>
          </cell>
          <cell r="DB314">
            <v>45</v>
          </cell>
          <cell r="DC314">
            <v>6800804</v>
          </cell>
          <cell r="DD314">
            <v>1678000</v>
          </cell>
          <cell r="DE314">
            <v>3560000</v>
          </cell>
          <cell r="DF314">
            <v>5238000</v>
          </cell>
          <cell r="DG314"/>
          <cell r="DH314"/>
          <cell r="DI314"/>
          <cell r="DJ314"/>
          <cell r="DK314">
            <v>600000</v>
          </cell>
          <cell r="DL314" t="str">
            <v>city</v>
          </cell>
          <cell r="DM314" t="str">
            <v>Abram Peterson</v>
          </cell>
          <cell r="DN314" t="str">
            <v>Barrett</v>
          </cell>
          <cell r="DO314"/>
          <cell r="DP314" t="str">
            <v>6E</v>
          </cell>
          <cell r="DQ314">
            <v>6</v>
          </cell>
          <cell r="DR314"/>
        </row>
        <row r="315">
          <cell r="C315">
            <v>307</v>
          </cell>
          <cell r="D315">
            <v>20</v>
          </cell>
          <cell r="E315">
            <v>293</v>
          </cell>
          <cell r="F315">
            <v>20</v>
          </cell>
          <cell r="G315"/>
          <cell r="H315" t="str">
            <v/>
          </cell>
          <cell r="I315" t="str">
            <v/>
          </cell>
          <cell r="J315" t="str">
            <v/>
          </cell>
          <cell r="K315" t="str">
            <v/>
          </cell>
          <cell r="L315">
            <v>0</v>
          </cell>
          <cell r="M315" t="str">
            <v>Barrett</v>
          </cell>
          <cell r="N315" t="str">
            <v>Rehab collection</v>
          </cell>
          <cell r="O315">
            <v>280753</v>
          </cell>
          <cell r="P315" t="str">
            <v>280753-PS01</v>
          </cell>
          <cell r="Q315">
            <v>187</v>
          </cell>
          <cell r="R315"/>
          <cell r="S315" t="str">
            <v>could apply</v>
          </cell>
          <cell r="T315">
            <v>44208</v>
          </cell>
          <cell r="U315">
            <v>44328</v>
          </cell>
          <cell r="V315">
            <v>0</v>
          </cell>
          <cell r="W315">
            <v>0</v>
          </cell>
          <cell r="X315"/>
          <cell r="Y315"/>
          <cell r="Z315"/>
          <cell r="AA315">
            <v>0</v>
          </cell>
          <cell r="AB315"/>
          <cell r="AC315"/>
          <cell r="AD315"/>
          <cell r="AE315"/>
          <cell r="AF315"/>
          <cell r="AG315">
            <v>0</v>
          </cell>
          <cell r="AH315"/>
          <cell r="AI315"/>
          <cell r="AJ315"/>
          <cell r="AK315"/>
          <cell r="AL315">
            <v>1147000</v>
          </cell>
          <cell r="AM315"/>
          <cell r="AN315"/>
          <cell r="AO315"/>
          <cell r="AP315"/>
          <cell r="AQ315"/>
          <cell r="AR315"/>
          <cell r="AS315">
            <v>0</v>
          </cell>
          <cell r="AT315">
            <v>0</v>
          </cell>
          <cell r="AU315">
            <v>1147000</v>
          </cell>
          <cell r="AV315">
            <v>0</v>
          </cell>
          <cell r="AW315"/>
          <cell r="AX315"/>
          <cell r="AY315">
            <v>0</v>
          </cell>
          <cell r="AZ315"/>
          <cell r="BA315"/>
          <cell r="BB315"/>
          <cell r="BC315"/>
          <cell r="BD315"/>
          <cell r="BE315"/>
          <cell r="BF315"/>
          <cell r="BG315">
            <v>0</v>
          </cell>
          <cell r="BH315"/>
          <cell r="BI315">
            <v>0</v>
          </cell>
          <cell r="BJ315"/>
          <cell r="BK315">
            <v>0</v>
          </cell>
          <cell r="BL315"/>
          <cell r="BM315"/>
          <cell r="BN315"/>
          <cell r="BO315"/>
          <cell r="BP315"/>
          <cell r="BQ315"/>
          <cell r="BR315"/>
          <cell r="BS315" t="str">
            <v/>
          </cell>
          <cell r="BT315"/>
          <cell r="BU315">
            <v>0</v>
          </cell>
          <cell r="BV315"/>
          <cell r="BW315">
            <v>0</v>
          </cell>
          <cell r="BX315">
            <v>0</v>
          </cell>
          <cell r="BY315"/>
          <cell r="BZ315"/>
          <cell r="CA315"/>
          <cell r="CB315">
            <v>0</v>
          </cell>
          <cell r="CC315"/>
          <cell r="CD315"/>
          <cell r="CE315"/>
          <cell r="CF315"/>
          <cell r="CG315"/>
          <cell r="CH315"/>
          <cell r="CI315"/>
          <cell r="CJ315"/>
          <cell r="CK315"/>
          <cell r="CL315"/>
          <cell r="CM315">
            <v>0</v>
          </cell>
          <cell r="CN315"/>
          <cell r="CO315"/>
          <cell r="CP315"/>
          <cell r="CQ315"/>
          <cell r="CR315"/>
          <cell r="CS315"/>
          <cell r="CT315"/>
          <cell r="CU315">
            <v>0</v>
          </cell>
          <cell r="CV315"/>
          <cell r="CW315"/>
          <cell r="CX315"/>
          <cell r="CY315"/>
          <cell r="CZ315"/>
          <cell r="DA315"/>
          <cell r="DB315"/>
          <cell r="DC315"/>
          <cell r="DD315"/>
          <cell r="DE315"/>
          <cell r="DF315"/>
          <cell r="DG315"/>
          <cell r="DH315"/>
          <cell r="DI315">
            <v>1200000</v>
          </cell>
          <cell r="DJ315" t="str">
            <v>23 SPAP</v>
          </cell>
          <cell r="DK315"/>
          <cell r="DL315" t="str">
            <v>23 SPAP</v>
          </cell>
          <cell r="DM315" t="str">
            <v>Abram Peterson</v>
          </cell>
          <cell r="DN315" t="str">
            <v>Barrett</v>
          </cell>
          <cell r="DO315"/>
          <cell r="DP315" t="str">
            <v>7W</v>
          </cell>
          <cell r="DQ315">
            <v>4</v>
          </cell>
          <cell r="DR315"/>
        </row>
        <row r="316">
          <cell r="C316">
            <v>93</v>
          </cell>
          <cell r="D316">
            <v>61</v>
          </cell>
          <cell r="E316">
            <v>94</v>
          </cell>
          <cell r="F316">
            <v>61</v>
          </cell>
          <cell r="G316"/>
          <cell r="H316" t="str">
            <v/>
          </cell>
          <cell r="I316" t="str">
            <v/>
          </cell>
          <cell r="J316" t="str">
            <v/>
          </cell>
          <cell r="K316" t="str">
            <v/>
          </cell>
          <cell r="L316">
            <v>0</v>
          </cell>
          <cell r="M316" t="str">
            <v>Montoya</v>
          </cell>
          <cell r="N316" t="str">
            <v>Rehab collection</v>
          </cell>
          <cell r="O316">
            <v>280676</v>
          </cell>
          <cell r="P316" t="str">
            <v>280676-PS01</v>
          </cell>
          <cell r="Q316">
            <v>1673</v>
          </cell>
          <cell r="R316"/>
          <cell r="S316"/>
          <cell r="T316">
            <v>0</v>
          </cell>
          <cell r="U316">
            <v>0</v>
          </cell>
          <cell r="V316">
            <v>0</v>
          </cell>
          <cell r="W316">
            <v>0</v>
          </cell>
          <cell r="X316"/>
          <cell r="Y316"/>
          <cell r="Z316"/>
          <cell r="AA316">
            <v>0</v>
          </cell>
          <cell r="AB316"/>
          <cell r="AC316"/>
          <cell r="AD316"/>
          <cell r="AE316"/>
          <cell r="AF316"/>
          <cell r="AG316">
            <v>0</v>
          </cell>
          <cell r="AH316"/>
          <cell r="AI316"/>
          <cell r="AJ316"/>
          <cell r="AK316"/>
          <cell r="AL316">
            <v>4194500</v>
          </cell>
          <cell r="AM316"/>
          <cell r="AN316"/>
          <cell r="AO316"/>
          <cell r="AP316"/>
          <cell r="AQ316"/>
          <cell r="AR316"/>
          <cell r="AS316">
            <v>0</v>
          </cell>
          <cell r="AT316">
            <v>0</v>
          </cell>
          <cell r="AU316">
            <v>4194500</v>
          </cell>
          <cell r="AV316">
            <v>0</v>
          </cell>
          <cell r="AW316"/>
          <cell r="AX316"/>
          <cell r="AY316">
            <v>0</v>
          </cell>
          <cell r="AZ316"/>
          <cell r="BA316"/>
          <cell r="BB316"/>
          <cell r="BC316"/>
          <cell r="BD316"/>
          <cell r="BE316"/>
          <cell r="BF316">
            <v>0</v>
          </cell>
          <cell r="BG316">
            <v>0</v>
          </cell>
          <cell r="BH316"/>
          <cell r="BI316">
            <v>0</v>
          </cell>
          <cell r="BJ316"/>
          <cell r="BK316">
            <v>0</v>
          </cell>
          <cell r="BL316"/>
          <cell r="BM316"/>
          <cell r="BN316"/>
          <cell r="BO316"/>
          <cell r="BP316"/>
          <cell r="BQ316"/>
          <cell r="BR316"/>
          <cell r="BS316" t="str">
            <v/>
          </cell>
          <cell r="BT316"/>
          <cell r="BU316">
            <v>0</v>
          </cell>
          <cell r="BV316"/>
          <cell r="BW316">
            <v>0</v>
          </cell>
          <cell r="BX316">
            <v>0</v>
          </cell>
          <cell r="BY316"/>
          <cell r="BZ316"/>
          <cell r="CA316"/>
          <cell r="CB316">
            <v>0</v>
          </cell>
          <cell r="CC316"/>
          <cell r="CD316"/>
          <cell r="CE316"/>
          <cell r="CF316"/>
          <cell r="CG316"/>
          <cell r="CH316"/>
          <cell r="CI316"/>
          <cell r="CJ316"/>
          <cell r="CK316"/>
          <cell r="CL316"/>
          <cell r="CM316">
            <v>0</v>
          </cell>
          <cell r="CN316"/>
          <cell r="CO316"/>
          <cell r="CP316"/>
          <cell r="CQ316"/>
          <cell r="CR316"/>
          <cell r="CS316"/>
          <cell r="CT316"/>
          <cell r="CU316">
            <v>0</v>
          </cell>
          <cell r="CV316"/>
          <cell r="CW316"/>
          <cell r="CX316"/>
          <cell r="CY316"/>
          <cell r="CZ316"/>
          <cell r="DA316"/>
          <cell r="DB316"/>
          <cell r="DC316"/>
          <cell r="DD316"/>
          <cell r="DE316"/>
          <cell r="DF316">
            <v>0</v>
          </cell>
          <cell r="DG316"/>
          <cell r="DH316"/>
          <cell r="DI316">
            <v>1500000</v>
          </cell>
          <cell r="DJ316" t="str">
            <v>2020 SPAP</v>
          </cell>
          <cell r="DK316"/>
          <cell r="DL316" t="str">
            <v>2020 SPAP</v>
          </cell>
          <cell r="DM316" t="str">
            <v>Pam Rodewald</v>
          </cell>
          <cell r="DN316" t="str">
            <v>Montoya</v>
          </cell>
          <cell r="DO316" t="str">
            <v>Sabie</v>
          </cell>
          <cell r="DP316">
            <v>11</v>
          </cell>
          <cell r="DQ316">
            <v>4</v>
          </cell>
          <cell r="DR316"/>
        </row>
        <row r="317">
          <cell r="C317">
            <v>40.1</v>
          </cell>
          <cell r="D317">
            <v>72</v>
          </cell>
          <cell r="E317"/>
          <cell r="F317"/>
          <cell r="G317"/>
          <cell r="H317" t="str">
            <v/>
          </cell>
          <cell r="I317" t="str">
            <v/>
          </cell>
          <cell r="J317"/>
          <cell r="K317"/>
          <cell r="L317">
            <v>0</v>
          </cell>
          <cell r="M317" t="str">
            <v>Brooksbank</v>
          </cell>
          <cell r="N317" t="str">
            <v>Rehab collection</v>
          </cell>
          <cell r="O317">
            <v>280633</v>
          </cell>
          <cell r="P317" t="str">
            <v>280633-PS01</v>
          </cell>
          <cell r="Q317">
            <v>2479</v>
          </cell>
          <cell r="R317"/>
          <cell r="S317"/>
          <cell r="T317">
            <v>45345</v>
          </cell>
          <cell r="U317">
            <v>45540</v>
          </cell>
          <cell r="V317"/>
          <cell r="W317"/>
          <cell r="X317">
            <v>45450</v>
          </cell>
          <cell r="Y317">
            <v>1060000</v>
          </cell>
          <cell r="Z317"/>
          <cell r="AA317">
            <v>1060000</v>
          </cell>
          <cell r="AB317" t="str">
            <v>2026 project</v>
          </cell>
          <cell r="AC317"/>
          <cell r="AD317"/>
          <cell r="AE317"/>
          <cell r="AF317"/>
          <cell r="AG317"/>
          <cell r="AH317"/>
          <cell r="AI317">
            <v>46082</v>
          </cell>
          <cell r="AJ317">
            <v>46905</v>
          </cell>
          <cell r="AK317"/>
          <cell r="AL317">
            <v>1060000</v>
          </cell>
          <cell r="AM317"/>
          <cell r="AN317"/>
          <cell r="AO317"/>
          <cell r="AP317"/>
          <cell r="AQ317"/>
          <cell r="AR317"/>
          <cell r="AS317">
            <v>0</v>
          </cell>
          <cell r="AT317">
            <v>0</v>
          </cell>
          <cell r="AU317">
            <v>1060000</v>
          </cell>
          <cell r="AV317">
            <v>0</v>
          </cell>
          <cell r="AW317"/>
          <cell r="AX317"/>
          <cell r="AY317">
            <v>0</v>
          </cell>
          <cell r="AZ317"/>
          <cell r="BA317"/>
          <cell r="BB317"/>
          <cell r="BC317"/>
          <cell r="BD317"/>
          <cell r="BE317"/>
          <cell r="BF317" t="str">
            <v>FY23 Survey</v>
          </cell>
          <cell r="BG317">
            <v>0</v>
          </cell>
          <cell r="BH317"/>
          <cell r="BI317">
            <v>0</v>
          </cell>
          <cell r="BJ317"/>
          <cell r="BK317">
            <v>0</v>
          </cell>
          <cell r="BL317"/>
          <cell r="BM317"/>
          <cell r="BN317"/>
          <cell r="BO317"/>
          <cell r="BP317"/>
          <cell r="BQ317"/>
          <cell r="BR317"/>
          <cell r="BS317"/>
          <cell r="BT317"/>
          <cell r="BU317"/>
          <cell r="BV317"/>
          <cell r="BW317"/>
          <cell r="BX317"/>
          <cell r="BY317"/>
          <cell r="BZ317"/>
          <cell r="CA317"/>
          <cell r="CB317"/>
          <cell r="CC317"/>
          <cell r="CD317"/>
          <cell r="CE317"/>
          <cell r="CF317"/>
          <cell r="CG317"/>
          <cell r="CH317"/>
          <cell r="CI317"/>
          <cell r="CJ317"/>
          <cell r="CK317"/>
          <cell r="CL317"/>
          <cell r="CM317"/>
          <cell r="CN317"/>
          <cell r="CO317"/>
          <cell r="CP317"/>
          <cell r="CQ317"/>
          <cell r="CR317"/>
          <cell r="CS317"/>
          <cell r="CT317"/>
          <cell r="CU317"/>
          <cell r="CV317"/>
          <cell r="CW317"/>
          <cell r="CX317"/>
          <cell r="CY317"/>
          <cell r="CZ317"/>
          <cell r="DA317"/>
          <cell r="DB317"/>
          <cell r="DC317"/>
          <cell r="DD317"/>
          <cell r="DE317"/>
          <cell r="DF317"/>
          <cell r="DG317"/>
          <cell r="DH317"/>
          <cell r="DI317"/>
          <cell r="DJ317"/>
          <cell r="DK317"/>
          <cell r="DL317"/>
          <cell r="DM317"/>
          <cell r="DN317" t="str">
            <v>Brooksbank</v>
          </cell>
          <cell r="DO317"/>
          <cell r="DP317">
            <v>10</v>
          </cell>
          <cell r="DQ317"/>
          <cell r="DR317"/>
        </row>
        <row r="318">
          <cell r="C318">
            <v>40.200000000000003</v>
          </cell>
          <cell r="D318">
            <v>72</v>
          </cell>
          <cell r="E318"/>
          <cell r="F318"/>
          <cell r="G318"/>
          <cell r="H318" t="str">
            <v/>
          </cell>
          <cell r="I318" t="str">
            <v/>
          </cell>
          <cell r="J318"/>
          <cell r="K318"/>
          <cell r="L318">
            <v>0</v>
          </cell>
          <cell r="M318" t="str">
            <v>Brooksbank</v>
          </cell>
          <cell r="N318" t="str">
            <v>Rehab treatment</v>
          </cell>
          <cell r="O318">
            <v>280633</v>
          </cell>
          <cell r="P318" t="str">
            <v>280633-PS02</v>
          </cell>
          <cell r="Q318">
            <v>2479</v>
          </cell>
          <cell r="R318"/>
          <cell r="S318"/>
          <cell r="T318">
            <v>45345</v>
          </cell>
          <cell r="U318">
            <v>45540</v>
          </cell>
          <cell r="V318"/>
          <cell r="W318"/>
          <cell r="X318">
            <v>45450</v>
          </cell>
          <cell r="Y318">
            <v>13580000</v>
          </cell>
          <cell r="Z318"/>
          <cell r="AA318">
            <v>6580000</v>
          </cell>
          <cell r="AB318" t="str">
            <v>2026 project</v>
          </cell>
          <cell r="AC318"/>
          <cell r="AD318"/>
          <cell r="AE318"/>
          <cell r="AF318"/>
          <cell r="AG318"/>
          <cell r="AH318"/>
          <cell r="AI318">
            <v>46082</v>
          </cell>
          <cell r="AJ318">
            <v>46905</v>
          </cell>
          <cell r="AK318"/>
          <cell r="AL318">
            <v>13580000</v>
          </cell>
          <cell r="AM318"/>
          <cell r="AN318"/>
          <cell r="AO318"/>
          <cell r="AP318"/>
          <cell r="AQ318"/>
          <cell r="AR318"/>
          <cell r="AS318">
            <v>0</v>
          </cell>
          <cell r="AT318">
            <v>0</v>
          </cell>
          <cell r="AU318">
            <v>13580000</v>
          </cell>
          <cell r="AV318">
            <v>0</v>
          </cell>
          <cell r="AW318"/>
          <cell r="AX318"/>
          <cell r="AY318">
            <v>0</v>
          </cell>
          <cell r="AZ318"/>
          <cell r="BA318"/>
          <cell r="BB318"/>
          <cell r="BC318"/>
          <cell r="BD318"/>
          <cell r="BE318"/>
          <cell r="BF318">
            <v>0</v>
          </cell>
          <cell r="BG318">
            <v>0</v>
          </cell>
          <cell r="BH318"/>
          <cell r="BI318">
            <v>0</v>
          </cell>
          <cell r="BJ318"/>
          <cell r="BK318">
            <v>0</v>
          </cell>
          <cell r="BL318">
            <v>45504</v>
          </cell>
          <cell r="BM318">
            <v>9758263</v>
          </cell>
          <cell r="BN318">
            <v>0.66900000000000004</v>
          </cell>
          <cell r="BO318" t="str">
            <v>FY25 new</v>
          </cell>
          <cell r="BP318"/>
          <cell r="BQ318"/>
          <cell r="BR318"/>
          <cell r="BS318" t="str">
            <v/>
          </cell>
          <cell r="BT318"/>
          <cell r="BU318">
            <v>13580000</v>
          </cell>
          <cell r="BV318"/>
          <cell r="BW318">
            <v>9085020</v>
          </cell>
          <cell r="BX318">
            <v>7000000</v>
          </cell>
          <cell r="BY318"/>
          <cell r="BZ318"/>
          <cell r="CA318"/>
          <cell r="CB318">
            <v>268016</v>
          </cell>
          <cell r="CC318"/>
          <cell r="CD318"/>
          <cell r="CE318"/>
          <cell r="CF318"/>
          <cell r="CG318"/>
          <cell r="CH318"/>
          <cell r="CI318"/>
          <cell r="CJ318"/>
          <cell r="CK318"/>
          <cell r="CL318"/>
          <cell r="CM318">
            <v>0</v>
          </cell>
          <cell r="CN318"/>
          <cell r="CO318"/>
          <cell r="CP318"/>
          <cell r="CQ318"/>
          <cell r="CR318"/>
          <cell r="CS318"/>
          <cell r="CT318"/>
          <cell r="CU318">
            <v>0</v>
          </cell>
          <cell r="CV318"/>
          <cell r="CW318"/>
          <cell r="CX318"/>
          <cell r="CY318"/>
          <cell r="CZ318"/>
          <cell r="DA318"/>
          <cell r="DB318"/>
          <cell r="DC318"/>
          <cell r="DD318"/>
          <cell r="DE318"/>
          <cell r="DF318"/>
          <cell r="DG318"/>
          <cell r="DH318"/>
          <cell r="DI318"/>
          <cell r="DJ318"/>
          <cell r="DK318"/>
          <cell r="DL318"/>
          <cell r="DM318"/>
          <cell r="DN318" t="str">
            <v>Brooksbank</v>
          </cell>
          <cell r="DO318"/>
          <cell r="DP318">
            <v>10</v>
          </cell>
          <cell r="DQ318"/>
          <cell r="DR318"/>
        </row>
        <row r="319">
          <cell r="C319">
            <v>158</v>
          </cell>
          <cell r="D319">
            <v>53</v>
          </cell>
          <cell r="E319">
            <v>147</v>
          </cell>
          <cell r="F319">
            <v>53</v>
          </cell>
          <cell r="G319"/>
          <cell r="H319" t="str">
            <v/>
          </cell>
          <cell r="I319" t="str">
            <v>Yes</v>
          </cell>
          <cell r="J319" t="str">
            <v/>
          </cell>
          <cell r="K319" t="str">
            <v/>
          </cell>
          <cell r="L319">
            <v>0</v>
          </cell>
          <cell r="M319" t="str">
            <v>Perez</v>
          </cell>
          <cell r="N319" t="str">
            <v>Regionalize, connect to Warroad</v>
          </cell>
          <cell r="O319">
            <v>280939</v>
          </cell>
          <cell r="P319" t="str">
            <v>280939-PS01</v>
          </cell>
          <cell r="Q319">
            <v>1820</v>
          </cell>
          <cell r="R319"/>
          <cell r="S319"/>
          <cell r="T319">
            <v>45513</v>
          </cell>
          <cell r="U319">
            <v>45588</v>
          </cell>
          <cell r="V319">
            <v>0</v>
          </cell>
          <cell r="W319">
            <v>0</v>
          </cell>
          <cell r="X319">
            <v>45455</v>
          </cell>
          <cell r="Y319">
            <v>2086000</v>
          </cell>
          <cell r="Z319"/>
          <cell r="AA319">
            <v>458920</v>
          </cell>
          <cell r="AB319" t="str">
            <v>Part B</v>
          </cell>
          <cell r="AC319"/>
          <cell r="AD319"/>
          <cell r="AE319"/>
          <cell r="AF319"/>
          <cell r="AG319">
            <v>0</v>
          </cell>
          <cell r="AH319"/>
          <cell r="AI319">
            <v>45809</v>
          </cell>
          <cell r="AJ319">
            <v>46174</v>
          </cell>
          <cell r="AK319"/>
          <cell r="AL319">
            <v>2086000</v>
          </cell>
          <cell r="AM319"/>
          <cell r="AN319"/>
          <cell r="AO319"/>
          <cell r="AP319"/>
          <cell r="AQ319"/>
          <cell r="AR319"/>
          <cell r="AS319">
            <v>0</v>
          </cell>
          <cell r="AT319">
            <v>0</v>
          </cell>
          <cell r="AU319">
            <v>2086000</v>
          </cell>
          <cell r="AV319">
            <v>2086000</v>
          </cell>
          <cell r="AW319"/>
          <cell r="AX319"/>
          <cell r="AY319">
            <v>2086000</v>
          </cell>
          <cell r="AZ319"/>
          <cell r="BA319"/>
          <cell r="BB319"/>
          <cell r="BC319"/>
          <cell r="BD319"/>
          <cell r="BE319"/>
          <cell r="BF319">
            <v>0</v>
          </cell>
          <cell r="BG319">
            <v>0</v>
          </cell>
          <cell r="BH319"/>
          <cell r="BI319">
            <v>0</v>
          </cell>
          <cell r="BJ319"/>
          <cell r="BK319">
            <v>0</v>
          </cell>
          <cell r="BL319">
            <v>45513</v>
          </cell>
          <cell r="BM319">
            <v>2034825</v>
          </cell>
          <cell r="BN319">
            <v>0.97499999999999998</v>
          </cell>
          <cell r="BO319" t="str">
            <v>FY25 new</v>
          </cell>
          <cell r="BP319"/>
          <cell r="BQ319"/>
          <cell r="BR319"/>
          <cell r="BS319"/>
          <cell r="BT319"/>
          <cell r="BU319">
            <v>2086000</v>
          </cell>
          <cell r="BV319"/>
          <cell r="BW319">
            <v>2033850</v>
          </cell>
          <cell r="BX319">
            <v>1627080</v>
          </cell>
          <cell r="BY319"/>
          <cell r="BZ319"/>
          <cell r="CA319"/>
          <cell r="CB319">
            <v>0</v>
          </cell>
          <cell r="CC319"/>
          <cell r="CD319"/>
          <cell r="CE319"/>
          <cell r="CF319"/>
          <cell r="CG319"/>
          <cell r="CH319"/>
          <cell r="CI319"/>
          <cell r="CJ319"/>
          <cell r="CK319"/>
          <cell r="CL319"/>
          <cell r="CM319">
            <v>0</v>
          </cell>
          <cell r="CN319"/>
          <cell r="CO319"/>
          <cell r="CP319"/>
          <cell r="CQ319"/>
          <cell r="CR319"/>
          <cell r="CS319"/>
          <cell r="CT319"/>
          <cell r="CU319">
            <v>0</v>
          </cell>
          <cell r="CV319"/>
          <cell r="CW319"/>
          <cell r="CX319"/>
          <cell r="CY319"/>
          <cell r="CZ319"/>
          <cell r="DA319"/>
          <cell r="DB319"/>
          <cell r="DC319"/>
          <cell r="DD319"/>
          <cell r="DE319"/>
          <cell r="DF319"/>
          <cell r="DG319"/>
          <cell r="DH319"/>
          <cell r="DI319"/>
          <cell r="DJ319"/>
          <cell r="DK319"/>
          <cell r="DL319"/>
          <cell r="DM319" t="str">
            <v>Vinod Sathyaseelan</v>
          </cell>
          <cell r="DN319" t="str">
            <v>Perez</v>
          </cell>
          <cell r="DO319"/>
          <cell r="DP319">
            <v>1</v>
          </cell>
          <cell r="DQ319">
            <v>1</v>
          </cell>
          <cell r="DR319"/>
        </row>
        <row r="320">
          <cell r="C320">
            <v>230</v>
          </cell>
          <cell r="D320">
            <v>46</v>
          </cell>
          <cell r="E320">
            <v>283</v>
          </cell>
          <cell r="F320">
            <v>31</v>
          </cell>
          <cell r="G320"/>
          <cell r="H320" t="str">
            <v/>
          </cell>
          <cell r="I320" t="str">
            <v>Yes</v>
          </cell>
          <cell r="J320" t="str">
            <v/>
          </cell>
          <cell r="K320" t="str">
            <v/>
          </cell>
          <cell r="L320">
            <v>0</v>
          </cell>
          <cell r="M320" t="str">
            <v>Schultz</v>
          </cell>
          <cell r="N320" t="str">
            <v>Rehab collection</v>
          </cell>
          <cell r="O320">
            <v>280926</v>
          </cell>
          <cell r="P320" t="str">
            <v>280926-PS01</v>
          </cell>
          <cell r="Q320">
            <v>2989</v>
          </cell>
          <cell r="R320"/>
          <cell r="S320"/>
          <cell r="T320">
            <v>44988</v>
          </cell>
          <cell r="U320">
            <v>45513</v>
          </cell>
          <cell r="V320">
            <v>0</v>
          </cell>
          <cell r="W320">
            <v>0</v>
          </cell>
          <cell r="X320">
            <v>45442</v>
          </cell>
          <cell r="Y320">
            <v>6055300</v>
          </cell>
          <cell r="Z320"/>
          <cell r="AA320">
            <v>6055300</v>
          </cell>
          <cell r="AB320" t="str">
            <v>Part B</v>
          </cell>
          <cell r="AC320"/>
          <cell r="AD320">
            <v>45062</v>
          </cell>
          <cell r="AE320">
            <v>3210528</v>
          </cell>
          <cell r="AF320"/>
          <cell r="AG320">
            <v>3210528</v>
          </cell>
          <cell r="AH320" t="str">
            <v>Below fundable</v>
          </cell>
          <cell r="AI320">
            <v>45809</v>
          </cell>
          <cell r="AJ320">
            <v>45931</v>
          </cell>
          <cell r="AK320"/>
          <cell r="AL320">
            <v>6055300</v>
          </cell>
          <cell r="AM320"/>
          <cell r="AN320"/>
          <cell r="AO320"/>
          <cell r="AP320"/>
          <cell r="AQ320"/>
          <cell r="AR320"/>
          <cell r="AS320">
            <v>0</v>
          </cell>
          <cell r="AT320">
            <v>0</v>
          </cell>
          <cell r="AU320">
            <v>6055300</v>
          </cell>
          <cell r="AV320">
            <v>6055300</v>
          </cell>
          <cell r="AW320"/>
          <cell r="AX320"/>
          <cell r="AY320">
            <v>6055300</v>
          </cell>
          <cell r="AZ320"/>
          <cell r="BA320"/>
          <cell r="BB320"/>
          <cell r="BC320"/>
          <cell r="BD320"/>
          <cell r="BE320"/>
          <cell r="BF320">
            <v>0</v>
          </cell>
          <cell r="BG320">
            <v>0</v>
          </cell>
          <cell r="BH320"/>
          <cell r="BI320">
            <v>0</v>
          </cell>
          <cell r="BJ320"/>
          <cell r="BK320">
            <v>0</v>
          </cell>
          <cell r="BL320"/>
          <cell r="BM320"/>
          <cell r="BN320"/>
          <cell r="BO320"/>
          <cell r="BP320"/>
          <cell r="BQ320"/>
          <cell r="BR320"/>
          <cell r="BS320"/>
          <cell r="BT320"/>
          <cell r="BU320">
            <v>0</v>
          </cell>
          <cell r="BV320"/>
          <cell r="BW320">
            <v>0</v>
          </cell>
          <cell r="BX320">
            <v>0</v>
          </cell>
          <cell r="BY320"/>
          <cell r="BZ320"/>
          <cell r="CA320"/>
          <cell r="CB320">
            <v>0</v>
          </cell>
          <cell r="CC320"/>
          <cell r="CD320"/>
          <cell r="CE320"/>
          <cell r="CF320"/>
          <cell r="CG320"/>
          <cell r="CH320"/>
          <cell r="CI320"/>
          <cell r="CJ320"/>
          <cell r="CK320"/>
          <cell r="CL320"/>
          <cell r="CM320">
            <v>0</v>
          </cell>
          <cell r="CN320"/>
          <cell r="CO320"/>
          <cell r="CP320"/>
          <cell r="CQ320"/>
          <cell r="CR320"/>
          <cell r="CS320"/>
          <cell r="CT320"/>
          <cell r="CU320">
            <v>0</v>
          </cell>
          <cell r="CV320"/>
          <cell r="CW320"/>
          <cell r="CX320"/>
          <cell r="CY320"/>
          <cell r="CZ320"/>
          <cell r="DA320"/>
          <cell r="DB320"/>
          <cell r="DC320"/>
          <cell r="DD320"/>
          <cell r="DE320"/>
          <cell r="DF320"/>
          <cell r="DG320"/>
          <cell r="DH320"/>
          <cell r="DI320"/>
          <cell r="DJ320"/>
          <cell r="DK320"/>
          <cell r="DL320"/>
          <cell r="DM320" t="str">
            <v>Abram Peterson</v>
          </cell>
          <cell r="DN320" t="str">
            <v>Schultz</v>
          </cell>
          <cell r="DO320" t="str">
            <v>Lafontaine</v>
          </cell>
          <cell r="DP320">
            <v>5</v>
          </cell>
          <cell r="DQ320">
            <v>2</v>
          </cell>
          <cell r="DR320"/>
        </row>
        <row r="321">
          <cell r="C321">
            <v>117</v>
          </cell>
          <cell r="D321">
            <v>58</v>
          </cell>
          <cell r="E321">
            <v>112</v>
          </cell>
          <cell r="F321">
            <v>58</v>
          </cell>
          <cell r="G321"/>
          <cell r="H321" t="str">
            <v/>
          </cell>
          <cell r="I321" t="str">
            <v/>
          </cell>
          <cell r="J321" t="str">
            <v/>
          </cell>
          <cell r="K321" t="str">
            <v/>
          </cell>
          <cell r="L321">
            <v>0</v>
          </cell>
          <cell r="M321" t="str">
            <v>Perez</v>
          </cell>
          <cell r="N321" t="str">
            <v>Rehab collection citywide</v>
          </cell>
          <cell r="O321">
            <v>280923</v>
          </cell>
          <cell r="P321" t="str">
            <v>280923-PS01</v>
          </cell>
          <cell r="Q321">
            <v>592</v>
          </cell>
          <cell r="R321"/>
          <cell r="S321"/>
          <cell r="T321">
            <v>0</v>
          </cell>
          <cell r="U321">
            <v>0</v>
          </cell>
          <cell r="V321">
            <v>0</v>
          </cell>
          <cell r="W321">
            <v>0</v>
          </cell>
          <cell r="X321"/>
          <cell r="Y321"/>
          <cell r="Z321"/>
          <cell r="AA321">
            <v>0</v>
          </cell>
          <cell r="AB321"/>
          <cell r="AC321"/>
          <cell r="AD321"/>
          <cell r="AE321"/>
          <cell r="AF321"/>
          <cell r="AG321">
            <v>0</v>
          </cell>
          <cell r="AH321"/>
          <cell r="AI321"/>
          <cell r="AJ321"/>
          <cell r="AK321"/>
          <cell r="AL321">
            <v>2016000</v>
          </cell>
          <cell r="AM321"/>
          <cell r="AN321"/>
          <cell r="AO321"/>
          <cell r="AP321"/>
          <cell r="AQ321"/>
          <cell r="AR321"/>
          <cell r="AS321">
            <v>0</v>
          </cell>
          <cell r="AT321">
            <v>0</v>
          </cell>
          <cell r="AU321">
            <v>2016000</v>
          </cell>
          <cell r="AV321">
            <v>0</v>
          </cell>
          <cell r="AW321"/>
          <cell r="AX321"/>
          <cell r="AY321">
            <v>0</v>
          </cell>
          <cell r="AZ321"/>
          <cell r="BA321"/>
          <cell r="BB321"/>
          <cell r="BC321"/>
          <cell r="BD321"/>
          <cell r="BE321"/>
          <cell r="BF321">
            <v>0</v>
          </cell>
          <cell r="BG321">
            <v>0</v>
          </cell>
          <cell r="BH321"/>
          <cell r="BI321">
            <v>0</v>
          </cell>
          <cell r="BJ321"/>
          <cell r="BK321">
            <v>0</v>
          </cell>
          <cell r="BL321"/>
          <cell r="BM321"/>
          <cell r="BN321"/>
          <cell r="BO321"/>
          <cell r="BP321"/>
          <cell r="BQ321"/>
          <cell r="BR321"/>
          <cell r="BS321"/>
          <cell r="BT321"/>
          <cell r="BU321">
            <v>0</v>
          </cell>
          <cell r="BV321"/>
          <cell r="BW321">
            <v>0</v>
          </cell>
          <cell r="BX321">
            <v>0</v>
          </cell>
          <cell r="BY321"/>
          <cell r="BZ321"/>
          <cell r="CA321"/>
          <cell r="CB321">
            <v>0</v>
          </cell>
          <cell r="CC321"/>
          <cell r="CD321"/>
          <cell r="CE321"/>
          <cell r="CF321"/>
          <cell r="CG321"/>
          <cell r="CH321"/>
          <cell r="CI321"/>
          <cell r="CJ321"/>
          <cell r="CK321"/>
          <cell r="CL321"/>
          <cell r="CM321">
            <v>0</v>
          </cell>
          <cell r="CN321"/>
          <cell r="CO321"/>
          <cell r="CP321"/>
          <cell r="CQ321"/>
          <cell r="CR321"/>
          <cell r="CS321"/>
          <cell r="CT321"/>
          <cell r="CU321">
            <v>0</v>
          </cell>
          <cell r="CV321"/>
          <cell r="CW321"/>
          <cell r="CX321"/>
          <cell r="CY321"/>
          <cell r="CZ321"/>
          <cell r="DA321"/>
          <cell r="DB321"/>
          <cell r="DC321"/>
          <cell r="DD321"/>
          <cell r="DE321"/>
          <cell r="DF321"/>
          <cell r="DG321"/>
          <cell r="DH321"/>
          <cell r="DI321"/>
          <cell r="DJ321"/>
          <cell r="DK321"/>
          <cell r="DL321"/>
          <cell r="DM321" t="str">
            <v>Pam Rodewald</v>
          </cell>
          <cell r="DN321" t="str">
            <v>Perez</v>
          </cell>
          <cell r="DO321"/>
          <cell r="DP321">
            <v>1</v>
          </cell>
          <cell r="DQ321">
            <v>1</v>
          </cell>
          <cell r="DR321"/>
        </row>
        <row r="322">
          <cell r="C322">
            <v>281</v>
          </cell>
          <cell r="D322">
            <v>38</v>
          </cell>
          <cell r="E322">
            <v>267</v>
          </cell>
          <cell r="F322">
            <v>38</v>
          </cell>
          <cell r="G322" t="str">
            <v/>
          </cell>
          <cell r="H322" t="str">
            <v/>
          </cell>
          <cell r="I322" t="str">
            <v/>
          </cell>
          <cell r="J322" t="str">
            <v/>
          </cell>
          <cell r="K322" t="str">
            <v/>
          </cell>
          <cell r="L322" t="str">
            <v>Applied</v>
          </cell>
          <cell r="M322" t="str">
            <v>Perez</v>
          </cell>
          <cell r="N322" t="str">
            <v>Rehab pond</v>
          </cell>
          <cell r="O322">
            <v>280688</v>
          </cell>
          <cell r="P322" t="str">
            <v>280688-PS01</v>
          </cell>
          <cell r="Q322">
            <v>658</v>
          </cell>
          <cell r="R322">
            <v>0</v>
          </cell>
          <cell r="S322" t="str">
            <v>could apply</v>
          </cell>
          <cell r="T322">
            <v>44011</v>
          </cell>
          <cell r="U322">
            <v>0</v>
          </cell>
          <cell r="V322">
            <v>0</v>
          </cell>
          <cell r="W322">
            <v>0</v>
          </cell>
          <cell r="X322"/>
          <cell r="Y322"/>
          <cell r="Z322"/>
          <cell r="AA322">
            <v>0</v>
          </cell>
          <cell r="AB322"/>
          <cell r="AC322"/>
          <cell r="AD322"/>
          <cell r="AE322"/>
          <cell r="AF322"/>
          <cell r="AG322">
            <v>0</v>
          </cell>
          <cell r="AH322"/>
          <cell r="AI322">
            <v>44348</v>
          </cell>
          <cell r="AJ322">
            <v>44499</v>
          </cell>
          <cell r="AK322"/>
          <cell r="AL322">
            <v>881000</v>
          </cell>
          <cell r="AM322"/>
          <cell r="AN322"/>
          <cell r="AO322"/>
          <cell r="AP322"/>
          <cell r="AQ322"/>
          <cell r="AR322"/>
          <cell r="AS322">
            <v>0</v>
          </cell>
          <cell r="AT322">
            <v>0</v>
          </cell>
          <cell r="AU322">
            <v>881000</v>
          </cell>
          <cell r="AV322">
            <v>0</v>
          </cell>
          <cell r="AW322"/>
          <cell r="AX322"/>
          <cell r="AY322">
            <v>0</v>
          </cell>
          <cell r="AZ322"/>
          <cell r="BA322"/>
          <cell r="BB322"/>
          <cell r="BC322"/>
          <cell r="BD322"/>
          <cell r="BE322"/>
          <cell r="BF322">
            <v>0</v>
          </cell>
          <cell r="BG322">
            <v>0</v>
          </cell>
          <cell r="BH322"/>
          <cell r="BI322">
            <v>0</v>
          </cell>
          <cell r="BJ322"/>
          <cell r="BK322">
            <v>0</v>
          </cell>
          <cell r="BL322"/>
          <cell r="BM322"/>
          <cell r="BN322"/>
          <cell r="BO322"/>
          <cell r="BP322"/>
          <cell r="BQ322"/>
          <cell r="BR322"/>
          <cell r="BS322" t="str">
            <v/>
          </cell>
          <cell r="BT322"/>
          <cell r="BU322">
            <v>0</v>
          </cell>
          <cell r="BV322"/>
          <cell r="BW322">
            <v>0</v>
          </cell>
          <cell r="BX322">
            <v>0</v>
          </cell>
          <cell r="BY322"/>
          <cell r="BZ322"/>
          <cell r="CA322"/>
          <cell r="CB322">
            <v>0</v>
          </cell>
          <cell r="CC322"/>
          <cell r="CD322"/>
          <cell r="CE322"/>
          <cell r="CF322"/>
          <cell r="CG322"/>
          <cell r="CH322"/>
          <cell r="CI322"/>
          <cell r="CJ322"/>
          <cell r="CK322"/>
          <cell r="CL322"/>
          <cell r="CM322">
            <v>0</v>
          </cell>
          <cell r="CN322"/>
          <cell r="CO322"/>
          <cell r="CP322"/>
          <cell r="CQ322"/>
          <cell r="CR322"/>
          <cell r="CS322"/>
          <cell r="CT322"/>
          <cell r="CU322">
            <v>0</v>
          </cell>
          <cell r="CV322" t="str">
            <v>Applied</v>
          </cell>
          <cell r="CW322"/>
          <cell r="CX322"/>
          <cell r="CY322"/>
          <cell r="CZ322"/>
          <cell r="DA322"/>
          <cell r="DB322"/>
          <cell r="DC322"/>
          <cell r="DD322"/>
          <cell r="DE322"/>
          <cell r="DF322">
            <v>0</v>
          </cell>
          <cell r="DG322"/>
          <cell r="DH322"/>
          <cell r="DI322"/>
          <cell r="DJ322"/>
          <cell r="DK322"/>
          <cell r="DL322"/>
          <cell r="DM322" t="str">
            <v>Vinod Sathyaseelan</v>
          </cell>
          <cell r="DN322" t="str">
            <v>Perez</v>
          </cell>
          <cell r="DO322" t="str">
            <v>Schultz</v>
          </cell>
          <cell r="DP322">
            <v>1</v>
          </cell>
          <cell r="DQ322">
            <v>1</v>
          </cell>
          <cell r="DR322"/>
        </row>
        <row r="323">
          <cell r="C323">
            <v>36</v>
          </cell>
          <cell r="D323">
            <v>73</v>
          </cell>
          <cell r="E323">
            <v>36</v>
          </cell>
          <cell r="F323">
            <v>73</v>
          </cell>
          <cell r="G323">
            <v>2024</v>
          </cell>
          <cell r="H323" t="str">
            <v>Yes</v>
          </cell>
          <cell r="I323" t="str">
            <v/>
          </cell>
          <cell r="J323" t="str">
            <v/>
          </cell>
          <cell r="K323" t="str">
            <v>Yes</v>
          </cell>
          <cell r="L323">
            <v>0</v>
          </cell>
          <cell r="M323" t="str">
            <v>Barrett</v>
          </cell>
          <cell r="N323" t="str">
            <v xml:space="preserve">Rehab collection </v>
          </cell>
          <cell r="O323">
            <v>280938</v>
          </cell>
          <cell r="P323" t="str">
            <v>280938-PS01</v>
          </cell>
          <cell r="Q323">
            <v>610</v>
          </cell>
          <cell r="R323"/>
          <cell r="S323"/>
          <cell r="T323">
            <v>44985</v>
          </cell>
          <cell r="U323">
            <v>45230</v>
          </cell>
          <cell r="V323">
            <v>45380</v>
          </cell>
          <cell r="W323">
            <v>45470</v>
          </cell>
          <cell r="X323" t="str">
            <v>certified</v>
          </cell>
          <cell r="Y323">
            <v>2078899</v>
          </cell>
          <cell r="Z323"/>
          <cell r="AA323">
            <v>653854</v>
          </cell>
          <cell r="AB323" t="str">
            <v>24 carryover</v>
          </cell>
          <cell r="AC323"/>
          <cell r="AD323">
            <v>44985</v>
          </cell>
          <cell r="AE323">
            <v>4692800</v>
          </cell>
          <cell r="AF323"/>
          <cell r="AG323">
            <v>3267755</v>
          </cell>
          <cell r="AH323" t="str">
            <v>Part B</v>
          </cell>
          <cell r="AI323">
            <v>45474</v>
          </cell>
          <cell r="AJ323">
            <v>45901</v>
          </cell>
          <cell r="AK323"/>
          <cell r="AL323">
            <v>2078899</v>
          </cell>
          <cell r="AM323">
            <v>45444</v>
          </cell>
          <cell r="AN323">
            <v>45471</v>
          </cell>
          <cell r="AO323">
            <v>1</v>
          </cell>
          <cell r="AP323">
            <v>4692800</v>
          </cell>
          <cell r="AQ323">
            <v>2024</v>
          </cell>
          <cell r="AR323"/>
          <cell r="AS323">
            <v>0</v>
          </cell>
          <cell r="AT323">
            <v>0</v>
          </cell>
          <cell r="AU323">
            <v>2078899</v>
          </cell>
          <cell r="AV323">
            <v>2078899</v>
          </cell>
          <cell r="AW323">
            <v>1425045</v>
          </cell>
          <cell r="AX323"/>
          <cell r="AY323">
            <v>653854</v>
          </cell>
          <cell r="AZ323"/>
          <cell r="BA323"/>
          <cell r="BB323"/>
          <cell r="BC323"/>
          <cell r="BD323"/>
          <cell r="BE323">
            <v>45471</v>
          </cell>
          <cell r="BF323">
            <v>0</v>
          </cell>
          <cell r="BG323">
            <v>3516165.7945556799</v>
          </cell>
          <cell r="BH323"/>
          <cell r="BI323">
            <v>1425044.9945556801</v>
          </cell>
          <cell r="BJ323"/>
          <cell r="BK323">
            <v>0</v>
          </cell>
          <cell r="BL323"/>
          <cell r="BM323"/>
          <cell r="BN323"/>
          <cell r="BO323"/>
          <cell r="BP323"/>
          <cell r="BQ323"/>
          <cell r="BR323"/>
          <cell r="BS323"/>
          <cell r="BT323"/>
          <cell r="BU323">
            <v>0</v>
          </cell>
          <cell r="BV323"/>
          <cell r="BW323">
            <v>0</v>
          </cell>
          <cell r="BX323">
            <v>0</v>
          </cell>
          <cell r="BY323"/>
          <cell r="BZ323"/>
          <cell r="CA323"/>
          <cell r="CB323">
            <v>0</v>
          </cell>
          <cell r="CC323"/>
          <cell r="CD323"/>
          <cell r="CE323"/>
          <cell r="CF323"/>
          <cell r="CG323"/>
          <cell r="CH323"/>
          <cell r="CI323"/>
          <cell r="CJ323"/>
          <cell r="CK323"/>
          <cell r="CL323"/>
          <cell r="CM323">
            <v>0</v>
          </cell>
          <cell r="CN323"/>
          <cell r="CO323"/>
          <cell r="CP323"/>
          <cell r="CQ323"/>
          <cell r="CR323"/>
          <cell r="CS323"/>
          <cell r="CT323"/>
          <cell r="CU323">
            <v>0</v>
          </cell>
          <cell r="CV323"/>
          <cell r="CW323"/>
          <cell r="CX323"/>
          <cell r="CY323"/>
          <cell r="CZ323"/>
          <cell r="DA323"/>
          <cell r="DB323"/>
          <cell r="DC323"/>
          <cell r="DD323"/>
          <cell r="DE323"/>
          <cell r="DF323"/>
          <cell r="DG323"/>
          <cell r="DH323"/>
          <cell r="DI323"/>
          <cell r="DJ323"/>
          <cell r="DK323"/>
          <cell r="DL323"/>
          <cell r="DM323" t="str">
            <v>Pam Rodewald</v>
          </cell>
          <cell r="DN323" t="str">
            <v>Barrett</v>
          </cell>
          <cell r="DO323" t="str">
            <v>Lafontaine</v>
          </cell>
          <cell r="DP323" t="str">
            <v>6E</v>
          </cell>
          <cell r="DQ323">
            <v>6</v>
          </cell>
          <cell r="DR323"/>
        </row>
        <row r="324">
          <cell r="C324">
            <v>263</v>
          </cell>
          <cell r="D324">
            <v>40</v>
          </cell>
          <cell r="E324">
            <v>253</v>
          </cell>
          <cell r="F324">
            <v>40</v>
          </cell>
          <cell r="G324" t="str">
            <v/>
          </cell>
          <cell r="H324" t="str">
            <v/>
          </cell>
          <cell r="I324" t="str">
            <v/>
          </cell>
          <cell r="J324" t="str">
            <v/>
          </cell>
          <cell r="K324" t="str">
            <v/>
          </cell>
          <cell r="L324">
            <v>0</v>
          </cell>
          <cell r="M324" t="str">
            <v>Perez</v>
          </cell>
          <cell r="N324" t="str">
            <v>Rehab collection</v>
          </cell>
          <cell r="O324">
            <v>280587</v>
          </cell>
          <cell r="P324" t="str">
            <v>280587-PS01</v>
          </cell>
          <cell r="Q324">
            <v>8776</v>
          </cell>
          <cell r="R324">
            <v>0</v>
          </cell>
          <cell r="S324"/>
          <cell r="T324">
            <v>0</v>
          </cell>
          <cell r="U324">
            <v>0</v>
          </cell>
          <cell r="V324">
            <v>0</v>
          </cell>
          <cell r="W324">
            <v>0</v>
          </cell>
          <cell r="X324"/>
          <cell r="Y324"/>
          <cell r="Z324"/>
          <cell r="AA324">
            <v>0</v>
          </cell>
          <cell r="AB324"/>
          <cell r="AC324"/>
          <cell r="AD324"/>
          <cell r="AE324"/>
          <cell r="AF324"/>
          <cell r="AG324">
            <v>0</v>
          </cell>
          <cell r="AH324"/>
          <cell r="AI324"/>
          <cell r="AJ324"/>
          <cell r="AK324"/>
          <cell r="AL324">
            <v>3150000</v>
          </cell>
          <cell r="AM324"/>
          <cell r="AN324"/>
          <cell r="AO324"/>
          <cell r="AP324"/>
          <cell r="AQ324"/>
          <cell r="AR324"/>
          <cell r="AS324">
            <v>0</v>
          </cell>
          <cell r="AT324">
            <v>0</v>
          </cell>
          <cell r="AU324">
            <v>3150000</v>
          </cell>
          <cell r="AV324">
            <v>0</v>
          </cell>
          <cell r="AW324"/>
          <cell r="AX324"/>
          <cell r="AY324">
            <v>0</v>
          </cell>
          <cell r="AZ324"/>
          <cell r="BA324"/>
          <cell r="BB324"/>
          <cell r="BC324"/>
          <cell r="BD324"/>
          <cell r="BE324"/>
          <cell r="BF324">
            <v>0</v>
          </cell>
          <cell r="BG324">
            <v>0</v>
          </cell>
          <cell r="BH324"/>
          <cell r="BI324">
            <v>0</v>
          </cell>
          <cell r="BJ324"/>
          <cell r="BK324">
            <v>0</v>
          </cell>
          <cell r="BL324"/>
          <cell r="BM324"/>
          <cell r="BN324"/>
          <cell r="BO324"/>
          <cell r="BP324"/>
          <cell r="BQ324"/>
          <cell r="BR324"/>
          <cell r="BS324" t="str">
            <v/>
          </cell>
          <cell r="BT324"/>
          <cell r="BU324">
            <v>0</v>
          </cell>
          <cell r="BV324"/>
          <cell r="BW324">
            <v>0</v>
          </cell>
          <cell r="BX324">
            <v>0</v>
          </cell>
          <cell r="BY324"/>
          <cell r="BZ324"/>
          <cell r="CA324"/>
          <cell r="CB324">
            <v>0</v>
          </cell>
          <cell r="CC324"/>
          <cell r="CD324"/>
          <cell r="CE324"/>
          <cell r="CF324"/>
          <cell r="CG324"/>
          <cell r="CH324"/>
          <cell r="CI324"/>
          <cell r="CJ324"/>
          <cell r="CK324"/>
          <cell r="CL324"/>
          <cell r="CM324">
            <v>0</v>
          </cell>
          <cell r="CN324"/>
          <cell r="CO324"/>
          <cell r="CP324"/>
          <cell r="CQ324"/>
          <cell r="CR324"/>
          <cell r="CS324"/>
          <cell r="CT324"/>
          <cell r="CU324">
            <v>0</v>
          </cell>
          <cell r="CV324"/>
          <cell r="CW324"/>
          <cell r="CX324"/>
          <cell r="CY324"/>
          <cell r="CZ324"/>
          <cell r="DA324"/>
          <cell r="DB324"/>
          <cell r="DC324"/>
          <cell r="DD324"/>
          <cell r="DE324"/>
          <cell r="DF324">
            <v>0</v>
          </cell>
          <cell r="DG324"/>
          <cell r="DH324"/>
          <cell r="DI324"/>
          <cell r="DJ324"/>
          <cell r="DK324"/>
          <cell r="DL324"/>
          <cell r="DM324" t="str">
            <v>Brian Fitzpatrick</v>
          </cell>
          <cell r="DN324" t="str">
            <v>Perez</v>
          </cell>
          <cell r="DO324" t="str">
            <v>Schultz</v>
          </cell>
          <cell r="DP324">
            <v>1</v>
          </cell>
          <cell r="DQ324">
            <v>1</v>
          </cell>
          <cell r="DR324"/>
        </row>
        <row r="325">
          <cell r="C325">
            <v>174</v>
          </cell>
          <cell r="D325">
            <v>52</v>
          </cell>
          <cell r="E325">
            <v>162</v>
          </cell>
          <cell r="F325">
            <v>52</v>
          </cell>
          <cell r="G325" t="str">
            <v/>
          </cell>
          <cell r="H325" t="str">
            <v/>
          </cell>
          <cell r="I325" t="str">
            <v/>
          </cell>
          <cell r="J325" t="str">
            <v/>
          </cell>
          <cell r="K325" t="str">
            <v/>
          </cell>
          <cell r="L325" t="str">
            <v>Applied</v>
          </cell>
          <cell r="M325" t="str">
            <v>Bradshaw</v>
          </cell>
          <cell r="N325" t="str">
            <v>Unsewered, connect to Campbell</v>
          </cell>
          <cell r="O325">
            <v>280523</v>
          </cell>
          <cell r="P325" t="str">
            <v>280523-PS01</v>
          </cell>
          <cell r="Q325">
            <v>58</v>
          </cell>
          <cell r="R325" t="str">
            <v>Y</v>
          </cell>
          <cell r="S325"/>
          <cell r="T325">
            <v>0</v>
          </cell>
          <cell r="U325">
            <v>0</v>
          </cell>
          <cell r="V325">
            <v>0</v>
          </cell>
          <cell r="W325">
            <v>0</v>
          </cell>
          <cell r="X325"/>
          <cell r="Y325"/>
          <cell r="Z325"/>
          <cell r="AA325">
            <v>0</v>
          </cell>
          <cell r="AB325"/>
          <cell r="AC325"/>
          <cell r="AD325"/>
          <cell r="AE325"/>
          <cell r="AF325"/>
          <cell r="AG325">
            <v>0</v>
          </cell>
          <cell r="AH325"/>
          <cell r="AI325">
            <v>44682</v>
          </cell>
          <cell r="AJ325">
            <v>45108</v>
          </cell>
          <cell r="AK325" t="str">
            <v>may connect to Campbell</v>
          </cell>
          <cell r="AL325">
            <v>2700000</v>
          </cell>
          <cell r="AM325"/>
          <cell r="AN325"/>
          <cell r="AO325"/>
          <cell r="AP325"/>
          <cell r="AQ325"/>
          <cell r="AR325"/>
          <cell r="AS325">
            <v>0</v>
          </cell>
          <cell r="AT325">
            <v>0</v>
          </cell>
          <cell r="AU325">
            <v>2700000</v>
          </cell>
          <cell r="AV325">
            <v>0</v>
          </cell>
          <cell r="AW325"/>
          <cell r="AX325"/>
          <cell r="AY325">
            <v>0</v>
          </cell>
          <cell r="AZ325"/>
          <cell r="BA325"/>
          <cell r="BB325"/>
          <cell r="BC325"/>
          <cell r="BD325"/>
          <cell r="BE325"/>
          <cell r="BF325">
            <v>0</v>
          </cell>
          <cell r="BG325">
            <v>0</v>
          </cell>
          <cell r="BH325"/>
          <cell r="BI325">
            <v>0</v>
          </cell>
          <cell r="BJ325"/>
          <cell r="BK325">
            <v>460000</v>
          </cell>
          <cell r="BL325"/>
          <cell r="BM325"/>
          <cell r="BN325"/>
          <cell r="BO325"/>
          <cell r="BP325"/>
          <cell r="BQ325"/>
          <cell r="BR325"/>
          <cell r="BS325" t="str">
            <v/>
          </cell>
          <cell r="BT325"/>
          <cell r="BU325">
            <v>0</v>
          </cell>
          <cell r="BV325"/>
          <cell r="BW325">
            <v>0</v>
          </cell>
          <cell r="BX325">
            <v>0</v>
          </cell>
          <cell r="BY325"/>
          <cell r="BZ325"/>
          <cell r="CA325"/>
          <cell r="CB325">
            <v>0</v>
          </cell>
          <cell r="CC325">
            <v>42628</v>
          </cell>
          <cell r="CD325">
            <v>34</v>
          </cell>
          <cell r="CE325"/>
          <cell r="CF325">
            <v>54000</v>
          </cell>
          <cell r="CG325">
            <v>2017</v>
          </cell>
          <cell r="CH325">
            <v>42653</v>
          </cell>
          <cell r="CI325">
            <v>2017</v>
          </cell>
          <cell r="CJ325">
            <v>42964</v>
          </cell>
          <cell r="CK325" t="str">
            <v>Potential</v>
          </cell>
          <cell r="CL325" t="str">
            <v>Evaluating alternatives</v>
          </cell>
          <cell r="CM325"/>
          <cell r="CN325"/>
          <cell r="CO325"/>
          <cell r="CP325"/>
          <cell r="CQ325"/>
          <cell r="CR325"/>
          <cell r="CS325"/>
          <cell r="CT325"/>
          <cell r="CU325">
            <v>54000</v>
          </cell>
          <cell r="CV325" t="str">
            <v>Applied</v>
          </cell>
          <cell r="CW325"/>
          <cell r="CX325"/>
          <cell r="CY325"/>
          <cell r="CZ325"/>
          <cell r="DA325">
            <v>23</v>
          </cell>
          <cell r="DB325"/>
          <cell r="DC325">
            <v>2700000</v>
          </cell>
          <cell r="DD325"/>
          <cell r="DE325"/>
          <cell r="DF325"/>
          <cell r="DG325"/>
          <cell r="DH325"/>
          <cell r="DI325"/>
          <cell r="DJ325"/>
          <cell r="DK325"/>
          <cell r="DL325"/>
          <cell r="DM325" t="str">
            <v>Vinod Sathyaseelan</v>
          </cell>
          <cell r="DN325" t="str">
            <v>Bradshaw</v>
          </cell>
          <cell r="DO325" t="str">
            <v>Lafontaine</v>
          </cell>
          <cell r="DP325">
            <v>4</v>
          </cell>
          <cell r="DQ325">
            <v>1</v>
          </cell>
          <cell r="DR325"/>
        </row>
        <row r="326">
          <cell r="C326">
            <v>8</v>
          </cell>
          <cell r="D326">
            <v>88</v>
          </cell>
          <cell r="E326"/>
          <cell r="F326"/>
          <cell r="G326"/>
          <cell r="H326" t="str">
            <v/>
          </cell>
          <cell r="I326" t="str">
            <v>Yes</v>
          </cell>
          <cell r="J326"/>
          <cell r="K326"/>
          <cell r="L326">
            <v>0</v>
          </cell>
          <cell r="M326" t="str">
            <v>Berrens</v>
          </cell>
          <cell r="N326" t="str">
            <v xml:space="preserve">Rehab collection, 1st St and Morgan St E. </v>
          </cell>
          <cell r="O326">
            <v>279575</v>
          </cell>
          <cell r="P326" t="str">
            <v>279575-PS07</v>
          </cell>
          <cell r="Q326">
            <v>2179</v>
          </cell>
          <cell r="R326"/>
          <cell r="S326"/>
          <cell r="T326"/>
          <cell r="U326"/>
          <cell r="V326"/>
          <cell r="W326"/>
          <cell r="X326">
            <v>45450</v>
          </cell>
          <cell r="Y326">
            <v>3477000</v>
          </cell>
          <cell r="Z326"/>
          <cell r="AA326">
            <v>3477000</v>
          </cell>
          <cell r="AB326" t="str">
            <v>Part B</v>
          </cell>
          <cell r="AC326"/>
          <cell r="AD326"/>
          <cell r="AE326"/>
          <cell r="AF326"/>
          <cell r="AG326"/>
          <cell r="AH326"/>
          <cell r="AI326">
            <v>45809</v>
          </cell>
          <cell r="AJ326"/>
          <cell r="AK326"/>
          <cell r="AL326">
            <v>3477000</v>
          </cell>
          <cell r="AM326"/>
          <cell r="AN326"/>
          <cell r="AO326"/>
          <cell r="AP326"/>
          <cell r="AQ326"/>
          <cell r="AR326"/>
          <cell r="AS326">
            <v>0</v>
          </cell>
          <cell r="AT326">
            <v>0</v>
          </cell>
          <cell r="AU326">
            <v>3477000</v>
          </cell>
          <cell r="AV326">
            <v>3477000</v>
          </cell>
          <cell r="AW326"/>
          <cell r="AX326"/>
          <cell r="AY326">
            <v>3477000</v>
          </cell>
          <cell r="AZ326"/>
          <cell r="BA326"/>
          <cell r="BB326"/>
          <cell r="BC326"/>
          <cell r="BD326"/>
          <cell r="BE326"/>
          <cell r="BF326">
            <v>0</v>
          </cell>
          <cell r="BG326">
            <v>0</v>
          </cell>
          <cell r="BH326"/>
          <cell r="BI326">
            <v>0</v>
          </cell>
          <cell r="BJ326"/>
          <cell r="BK326">
            <v>0</v>
          </cell>
          <cell r="BL326"/>
          <cell r="BM326"/>
          <cell r="BN326"/>
          <cell r="BO326"/>
          <cell r="BP326"/>
          <cell r="BQ326"/>
          <cell r="BR326"/>
          <cell r="BS326"/>
          <cell r="BT326"/>
          <cell r="BU326">
            <v>0</v>
          </cell>
          <cell r="BV326"/>
          <cell r="BW326">
            <v>0</v>
          </cell>
          <cell r="BX326">
            <v>0</v>
          </cell>
          <cell r="BY326"/>
          <cell r="BZ326"/>
          <cell r="CA326"/>
          <cell r="CB326">
            <v>0</v>
          </cell>
          <cell r="CC326"/>
          <cell r="CD326"/>
          <cell r="CE326"/>
          <cell r="CF326"/>
          <cell r="CG326"/>
          <cell r="CH326"/>
          <cell r="CI326"/>
          <cell r="CJ326"/>
          <cell r="CK326"/>
          <cell r="CL326"/>
          <cell r="CM326">
            <v>0</v>
          </cell>
          <cell r="CN326"/>
          <cell r="CO326"/>
          <cell r="CP326"/>
          <cell r="CQ326"/>
          <cell r="CR326"/>
          <cell r="CS326"/>
          <cell r="CT326"/>
          <cell r="CU326">
            <v>0</v>
          </cell>
          <cell r="CV326"/>
          <cell r="CW326"/>
          <cell r="CX326"/>
          <cell r="CY326"/>
          <cell r="CZ326"/>
          <cell r="DA326"/>
          <cell r="DB326"/>
          <cell r="DC326"/>
          <cell r="DD326"/>
          <cell r="DE326"/>
          <cell r="DF326"/>
          <cell r="DG326"/>
          <cell r="DH326"/>
          <cell r="DI326"/>
          <cell r="DJ326"/>
          <cell r="DK326"/>
          <cell r="DL326"/>
          <cell r="DM326"/>
          <cell r="DN326" t="str">
            <v>Berrens</v>
          </cell>
          <cell r="DO326"/>
          <cell r="DP326">
            <v>8</v>
          </cell>
          <cell r="DQ326"/>
          <cell r="DR326"/>
        </row>
        <row r="327">
          <cell r="C327">
            <v>2</v>
          </cell>
          <cell r="D327">
            <v>108</v>
          </cell>
          <cell r="E327">
            <v>2</v>
          </cell>
          <cell r="F327">
            <v>108</v>
          </cell>
          <cell r="G327"/>
          <cell r="H327" t="str">
            <v/>
          </cell>
          <cell r="I327" t="str">
            <v/>
          </cell>
          <cell r="J327" t="str">
            <v/>
          </cell>
          <cell r="K327" t="str">
            <v/>
          </cell>
          <cell r="L327">
            <v>0</v>
          </cell>
          <cell r="M327" t="str">
            <v>Brooksbank</v>
          </cell>
          <cell r="N327" t="str">
            <v>Rehab collection and treatment</v>
          </cell>
          <cell r="O327">
            <v>280853</v>
          </cell>
          <cell r="P327" t="str">
            <v>280853-PS01</v>
          </cell>
          <cell r="Q327">
            <v>747</v>
          </cell>
          <cell r="R327"/>
          <cell r="S327"/>
          <cell r="T327">
            <v>0</v>
          </cell>
          <cell r="U327">
            <v>0</v>
          </cell>
          <cell r="V327">
            <v>0</v>
          </cell>
          <cell r="W327">
            <v>0</v>
          </cell>
          <cell r="X327"/>
          <cell r="Y327"/>
          <cell r="Z327"/>
          <cell r="AA327">
            <v>0</v>
          </cell>
          <cell r="AB327"/>
          <cell r="AC327"/>
          <cell r="AD327"/>
          <cell r="AE327"/>
          <cell r="AF327"/>
          <cell r="AG327">
            <v>0</v>
          </cell>
          <cell r="AH327"/>
          <cell r="AI327"/>
          <cell r="AJ327"/>
          <cell r="AK327"/>
          <cell r="AL327"/>
          <cell r="AM327"/>
          <cell r="AN327"/>
          <cell r="AO327"/>
          <cell r="AP327"/>
          <cell r="AQ327"/>
          <cell r="AR327"/>
          <cell r="AS327">
            <v>0</v>
          </cell>
          <cell r="AT327">
            <v>0</v>
          </cell>
          <cell r="AU327">
            <v>0</v>
          </cell>
          <cell r="AV327">
            <v>0</v>
          </cell>
          <cell r="AW327"/>
          <cell r="AX327"/>
          <cell r="AY327">
            <v>0</v>
          </cell>
          <cell r="AZ327"/>
          <cell r="BA327"/>
          <cell r="BB327"/>
          <cell r="BC327"/>
          <cell r="BD327"/>
          <cell r="BE327"/>
          <cell r="BF327">
            <v>0</v>
          </cell>
          <cell r="BG327">
            <v>0</v>
          </cell>
          <cell r="BH327"/>
          <cell r="BI327">
            <v>0</v>
          </cell>
          <cell r="BJ327"/>
          <cell r="BK327">
            <v>0</v>
          </cell>
          <cell r="BL327"/>
          <cell r="BM327"/>
          <cell r="BN327"/>
          <cell r="BO327"/>
          <cell r="BP327"/>
          <cell r="BQ327"/>
          <cell r="BR327"/>
          <cell r="BS327" t="str">
            <v/>
          </cell>
          <cell r="BT327"/>
          <cell r="BU327">
            <v>0</v>
          </cell>
          <cell r="BV327"/>
          <cell r="BW327">
            <v>0</v>
          </cell>
          <cell r="BX327">
            <v>0</v>
          </cell>
          <cell r="BY327"/>
          <cell r="BZ327"/>
          <cell r="CA327"/>
          <cell r="CB327">
            <v>0</v>
          </cell>
          <cell r="CC327"/>
          <cell r="CD327"/>
          <cell r="CE327"/>
          <cell r="CF327"/>
          <cell r="CG327"/>
          <cell r="CH327"/>
          <cell r="CI327"/>
          <cell r="CJ327"/>
          <cell r="CK327"/>
          <cell r="CL327"/>
          <cell r="CM327">
            <v>0</v>
          </cell>
          <cell r="CN327"/>
          <cell r="CO327"/>
          <cell r="CP327"/>
          <cell r="CQ327"/>
          <cell r="CR327"/>
          <cell r="CS327"/>
          <cell r="CT327"/>
          <cell r="CU327">
            <v>0</v>
          </cell>
          <cell r="CV327"/>
          <cell r="CW327"/>
          <cell r="CX327"/>
          <cell r="CY327"/>
          <cell r="CZ327"/>
          <cell r="DA327"/>
          <cell r="DB327"/>
          <cell r="DC327"/>
          <cell r="DD327"/>
          <cell r="DE327"/>
          <cell r="DF327">
            <v>0</v>
          </cell>
          <cell r="DG327"/>
          <cell r="DH327"/>
          <cell r="DI327"/>
          <cell r="DJ327"/>
          <cell r="DK327"/>
          <cell r="DL327"/>
          <cell r="DM327" t="str">
            <v>Qais Banihani</v>
          </cell>
          <cell r="DN327" t="str">
            <v>Brooksbank</v>
          </cell>
          <cell r="DO327" t="str">
            <v>Lafontaine</v>
          </cell>
          <cell r="DP327">
            <v>9</v>
          </cell>
          <cell r="DQ327">
            <v>6</v>
          </cell>
          <cell r="DR327"/>
        </row>
        <row r="328">
          <cell r="C328">
            <v>35</v>
          </cell>
          <cell r="D328">
            <v>73</v>
          </cell>
          <cell r="E328">
            <v>37</v>
          </cell>
          <cell r="F328">
            <v>73</v>
          </cell>
          <cell r="G328" t="str">
            <v/>
          </cell>
          <cell r="H328"/>
          <cell r="I328"/>
          <cell r="J328" t="str">
            <v/>
          </cell>
          <cell r="K328" t="str">
            <v/>
          </cell>
          <cell r="L328" t="str">
            <v>RD commit</v>
          </cell>
          <cell r="M328" t="str">
            <v>Berrens</v>
          </cell>
          <cell r="N328" t="str">
            <v>Unsewered, collection and treatment</v>
          </cell>
          <cell r="O328">
            <v>279723</v>
          </cell>
          <cell r="P328" t="str">
            <v>279723-PS01</v>
          </cell>
          <cell r="Q328">
            <v>754</v>
          </cell>
          <cell r="R328" t="str">
            <v>Y</v>
          </cell>
          <cell r="S328"/>
          <cell r="T328">
            <v>0</v>
          </cell>
          <cell r="U328">
            <v>0</v>
          </cell>
          <cell r="V328">
            <v>44662</v>
          </cell>
          <cell r="W328">
            <v>44742</v>
          </cell>
          <cell r="X328"/>
          <cell r="Y328"/>
          <cell r="Z328"/>
          <cell r="AA328">
            <v>0</v>
          </cell>
          <cell r="AB328"/>
          <cell r="AC328"/>
          <cell r="AD328"/>
          <cell r="AE328"/>
          <cell r="AF328"/>
          <cell r="AG328">
            <v>0</v>
          </cell>
          <cell r="AH328"/>
          <cell r="AI328">
            <v>44652</v>
          </cell>
          <cell r="AJ328">
            <v>44896</v>
          </cell>
          <cell r="AK328"/>
          <cell r="AL328">
            <v>5358800</v>
          </cell>
          <cell r="AM328"/>
          <cell r="AN328"/>
          <cell r="AO328"/>
          <cell r="AP328"/>
          <cell r="AQ328"/>
          <cell r="AR328"/>
          <cell r="AS328">
            <v>0</v>
          </cell>
          <cell r="AT328">
            <v>0</v>
          </cell>
          <cell r="AU328">
            <v>5358800</v>
          </cell>
          <cell r="AV328">
            <v>0</v>
          </cell>
          <cell r="AW328"/>
          <cell r="AX328"/>
          <cell r="AY328">
            <v>0</v>
          </cell>
          <cell r="AZ328">
            <v>45484</v>
          </cell>
          <cell r="BA328">
            <v>45515</v>
          </cell>
          <cell r="BB328">
            <v>2025</v>
          </cell>
          <cell r="BC328" t="str">
            <v>RD/WIF/PSIG</v>
          </cell>
          <cell r="BD328">
            <v>500000</v>
          </cell>
          <cell r="BE328">
            <v>44835</v>
          </cell>
          <cell r="BF328" t="str">
            <v>2015 survey</v>
          </cell>
          <cell r="BG328">
            <v>0</v>
          </cell>
          <cell r="BH328"/>
          <cell r="BI328"/>
          <cell r="BJ328">
            <v>158760</v>
          </cell>
          <cell r="BK328">
            <v>960000</v>
          </cell>
          <cell r="BL328">
            <v>43665</v>
          </cell>
          <cell r="BM328">
            <v>3468560</v>
          </cell>
          <cell r="BN328">
            <v>1</v>
          </cell>
          <cell r="BO328" t="str">
            <v>23 Carryover</v>
          </cell>
          <cell r="BP328">
            <v>45107</v>
          </cell>
          <cell r="BQ328">
            <v>3153000</v>
          </cell>
          <cell r="BR328">
            <v>3153000</v>
          </cell>
          <cell r="BS328">
            <v>1</v>
          </cell>
          <cell r="BT328">
            <v>4424965</v>
          </cell>
          <cell r="BU328">
            <v>5358800</v>
          </cell>
          <cell r="BV328" t="str">
            <v>yes</v>
          </cell>
          <cell r="BW328">
            <v>5358800</v>
          </cell>
          <cell r="BX328">
            <v>4287040</v>
          </cell>
          <cell r="BY328">
            <v>3945800</v>
          </cell>
          <cell r="BZ328">
            <v>45484</v>
          </cell>
          <cell r="CA328">
            <v>2025</v>
          </cell>
          <cell r="CB328">
            <v>0</v>
          </cell>
          <cell r="CC328">
            <v>40211</v>
          </cell>
          <cell r="CD328">
            <v>32</v>
          </cell>
          <cell r="CE328"/>
          <cell r="CF328">
            <v>18300</v>
          </cell>
          <cell r="CG328">
            <v>2011</v>
          </cell>
          <cell r="CH328">
            <v>40491</v>
          </cell>
          <cell r="CI328">
            <v>2011</v>
          </cell>
          <cell r="CJ328"/>
          <cell r="CK328"/>
          <cell r="CL328" t="str">
            <v>Proceeding with RD funding for ponds</v>
          </cell>
          <cell r="CM328"/>
          <cell r="CN328"/>
          <cell r="CO328"/>
          <cell r="CP328"/>
          <cell r="CQ328"/>
          <cell r="CR328"/>
          <cell r="CS328"/>
          <cell r="CT328"/>
          <cell r="CU328">
            <v>5377100</v>
          </cell>
          <cell r="CV328" t="str">
            <v>RD commit</v>
          </cell>
          <cell r="CW328">
            <v>2022</v>
          </cell>
          <cell r="CX328">
            <v>44469</v>
          </cell>
          <cell r="CY328">
            <v>5358800</v>
          </cell>
          <cell r="CZ328">
            <v>5358800</v>
          </cell>
          <cell r="DA328">
            <v>43</v>
          </cell>
          <cell r="DB328">
            <v>5</v>
          </cell>
          <cell r="DC328">
            <v>5267800</v>
          </cell>
          <cell r="DD328">
            <v>207000</v>
          </cell>
          <cell r="DE328">
            <v>91000</v>
          </cell>
          <cell r="DF328">
            <v>298000</v>
          </cell>
          <cell r="DG328">
            <v>600000</v>
          </cell>
          <cell r="DH328" t="str">
            <v>2021 award</v>
          </cell>
          <cell r="DI328"/>
          <cell r="DJ328"/>
          <cell r="DK328">
            <v>15000</v>
          </cell>
          <cell r="DL328" t="str">
            <v>SCDP,city</v>
          </cell>
          <cell r="DM328" t="str">
            <v>Abram Peterson</v>
          </cell>
          <cell r="DN328" t="str">
            <v>Berrens</v>
          </cell>
          <cell r="DO328" t="str">
            <v>Gallentine</v>
          </cell>
          <cell r="DP328">
            <v>8</v>
          </cell>
          <cell r="DQ328">
            <v>5</v>
          </cell>
          <cell r="DR328"/>
        </row>
        <row r="329">
          <cell r="C329">
            <v>300</v>
          </cell>
          <cell r="D329">
            <v>26</v>
          </cell>
          <cell r="E329">
            <v>286</v>
          </cell>
          <cell r="F329">
            <v>26</v>
          </cell>
          <cell r="G329" t="str">
            <v/>
          </cell>
          <cell r="H329" t="str">
            <v/>
          </cell>
          <cell r="I329" t="str">
            <v/>
          </cell>
          <cell r="J329" t="str">
            <v/>
          </cell>
          <cell r="K329" t="str">
            <v/>
          </cell>
          <cell r="L329">
            <v>0</v>
          </cell>
          <cell r="M329" t="str">
            <v>Brooksbank</v>
          </cell>
          <cell r="N329" t="str">
            <v>Adv trmt - chlorides, WTP</v>
          </cell>
          <cell r="O329">
            <v>280613</v>
          </cell>
          <cell r="P329" t="str">
            <v>280613-PS01</v>
          </cell>
          <cell r="Q329">
            <v>1115</v>
          </cell>
          <cell r="R329">
            <v>0</v>
          </cell>
          <cell r="S329"/>
          <cell r="T329">
            <v>0</v>
          </cell>
          <cell r="U329">
            <v>0</v>
          </cell>
          <cell r="V329">
            <v>0</v>
          </cell>
          <cell r="W329">
            <v>0</v>
          </cell>
          <cell r="X329"/>
          <cell r="Y329"/>
          <cell r="Z329"/>
          <cell r="AA329">
            <v>0</v>
          </cell>
          <cell r="AB329"/>
          <cell r="AC329"/>
          <cell r="AD329"/>
          <cell r="AE329"/>
          <cell r="AF329"/>
          <cell r="AG329">
            <v>0</v>
          </cell>
          <cell r="AH329"/>
          <cell r="AI329"/>
          <cell r="AJ329"/>
          <cell r="AK329"/>
          <cell r="AL329"/>
          <cell r="AM329"/>
          <cell r="AN329"/>
          <cell r="AO329"/>
          <cell r="AP329"/>
          <cell r="AQ329"/>
          <cell r="AR329"/>
          <cell r="AS329">
            <v>0</v>
          </cell>
          <cell r="AT329">
            <v>0</v>
          </cell>
          <cell r="AU329">
            <v>0</v>
          </cell>
          <cell r="AV329">
            <v>0</v>
          </cell>
          <cell r="AW329"/>
          <cell r="AX329"/>
          <cell r="AY329">
            <v>0</v>
          </cell>
          <cell r="AZ329"/>
          <cell r="BA329"/>
          <cell r="BB329"/>
          <cell r="BC329"/>
          <cell r="BD329"/>
          <cell r="BE329"/>
          <cell r="BF329">
            <v>0</v>
          </cell>
          <cell r="BG329">
            <v>0</v>
          </cell>
          <cell r="BH329"/>
          <cell r="BI329">
            <v>0</v>
          </cell>
          <cell r="BJ329"/>
          <cell r="BK329">
            <v>0</v>
          </cell>
          <cell r="BL329"/>
          <cell r="BM329"/>
          <cell r="BN329"/>
          <cell r="BO329"/>
          <cell r="BP329"/>
          <cell r="BQ329"/>
          <cell r="BR329"/>
          <cell r="BS329" t="str">
            <v/>
          </cell>
          <cell r="BT329"/>
          <cell r="BU329">
            <v>0</v>
          </cell>
          <cell r="BV329"/>
          <cell r="BW329">
            <v>0</v>
          </cell>
          <cell r="BX329">
            <v>0</v>
          </cell>
          <cell r="BY329"/>
          <cell r="BZ329"/>
          <cell r="CA329"/>
          <cell r="CB329">
            <v>0</v>
          </cell>
          <cell r="CC329"/>
          <cell r="CD329"/>
          <cell r="CE329"/>
          <cell r="CF329"/>
          <cell r="CG329"/>
          <cell r="CH329"/>
          <cell r="CI329"/>
          <cell r="CJ329"/>
          <cell r="CK329"/>
          <cell r="CL329"/>
          <cell r="CM329">
            <v>0</v>
          </cell>
          <cell r="CN329"/>
          <cell r="CO329"/>
          <cell r="CP329"/>
          <cell r="CQ329"/>
          <cell r="CR329"/>
          <cell r="CS329"/>
          <cell r="CT329"/>
          <cell r="CU329">
            <v>0</v>
          </cell>
          <cell r="CV329"/>
          <cell r="CW329"/>
          <cell r="CX329"/>
          <cell r="CY329"/>
          <cell r="CZ329"/>
          <cell r="DA329"/>
          <cell r="DB329"/>
          <cell r="DC329"/>
          <cell r="DD329"/>
          <cell r="DE329"/>
          <cell r="DF329">
            <v>0</v>
          </cell>
          <cell r="DG329"/>
          <cell r="DH329"/>
          <cell r="DI329"/>
          <cell r="DJ329"/>
          <cell r="DK329"/>
          <cell r="DL329"/>
          <cell r="DM329" t="str">
            <v>Qais Banihani</v>
          </cell>
          <cell r="DN329" t="str">
            <v>Brooksbank</v>
          </cell>
          <cell r="DO329" t="str">
            <v>Gallentine</v>
          </cell>
          <cell r="DP329">
            <v>9</v>
          </cell>
          <cell r="DQ329">
            <v>6</v>
          </cell>
          <cell r="DR329"/>
        </row>
        <row r="330">
          <cell r="C330">
            <v>280</v>
          </cell>
          <cell r="D330">
            <v>38</v>
          </cell>
          <cell r="E330">
            <v>268</v>
          </cell>
          <cell r="F330">
            <v>38</v>
          </cell>
          <cell r="G330" t="str">
            <v/>
          </cell>
          <cell r="H330" t="str">
            <v/>
          </cell>
          <cell r="I330" t="str">
            <v/>
          </cell>
          <cell r="J330" t="str">
            <v/>
          </cell>
          <cell r="K330" t="str">
            <v/>
          </cell>
          <cell r="L330" t="str">
            <v>RD Commit</v>
          </cell>
          <cell r="M330" t="str">
            <v>Perez</v>
          </cell>
          <cell r="N330" t="str">
            <v>Rehab collection and treatment</v>
          </cell>
          <cell r="O330">
            <v>280244</v>
          </cell>
          <cell r="P330" t="str">
            <v>280244-PS01</v>
          </cell>
          <cell r="Q330">
            <v>823</v>
          </cell>
          <cell r="R330">
            <v>0</v>
          </cell>
          <cell r="S330" t="str">
            <v>could apply</v>
          </cell>
          <cell r="T330">
            <v>42908</v>
          </cell>
          <cell r="U330">
            <v>42912</v>
          </cell>
          <cell r="V330">
            <v>45336</v>
          </cell>
          <cell r="W330">
            <v>45560</v>
          </cell>
          <cell r="X330"/>
          <cell r="Y330"/>
          <cell r="Z330"/>
          <cell r="AA330">
            <v>0</v>
          </cell>
          <cell r="AB330"/>
          <cell r="AC330"/>
          <cell r="AD330"/>
          <cell r="AE330"/>
          <cell r="AF330"/>
          <cell r="AG330">
            <v>0</v>
          </cell>
          <cell r="AH330"/>
          <cell r="AI330"/>
          <cell r="AJ330"/>
          <cell r="AK330"/>
          <cell r="AL330">
            <v>460000</v>
          </cell>
          <cell r="AM330"/>
          <cell r="AN330"/>
          <cell r="AO330"/>
          <cell r="AP330"/>
          <cell r="AQ330"/>
          <cell r="AR330"/>
          <cell r="AS330">
            <v>0</v>
          </cell>
          <cell r="AT330">
            <v>0</v>
          </cell>
          <cell r="AU330">
            <v>460000</v>
          </cell>
          <cell r="AV330">
            <v>0</v>
          </cell>
          <cell r="AW330"/>
          <cell r="AX330"/>
          <cell r="AY330">
            <v>0</v>
          </cell>
          <cell r="AZ330"/>
          <cell r="BA330"/>
          <cell r="BB330"/>
          <cell r="BC330"/>
          <cell r="BD330"/>
          <cell r="BE330"/>
          <cell r="BF330" t="str">
            <v>2019 Survey</v>
          </cell>
          <cell r="BG330">
            <v>0</v>
          </cell>
          <cell r="BH330"/>
          <cell r="BI330">
            <v>0</v>
          </cell>
          <cell r="BJ330"/>
          <cell r="BK330">
            <v>0</v>
          </cell>
          <cell r="BL330"/>
          <cell r="BM330"/>
          <cell r="BN330"/>
          <cell r="BO330"/>
          <cell r="BP330"/>
          <cell r="BQ330"/>
          <cell r="BR330"/>
          <cell r="BS330" t="str">
            <v/>
          </cell>
          <cell r="BT330"/>
          <cell r="BU330">
            <v>0</v>
          </cell>
          <cell r="BV330"/>
          <cell r="BW330">
            <v>0</v>
          </cell>
          <cell r="BX330">
            <v>0</v>
          </cell>
          <cell r="BY330"/>
          <cell r="BZ330"/>
          <cell r="CA330"/>
          <cell r="CB330">
            <v>0</v>
          </cell>
          <cell r="CC330"/>
          <cell r="CD330"/>
          <cell r="CE330"/>
          <cell r="CF330"/>
          <cell r="CG330"/>
          <cell r="CH330"/>
          <cell r="CI330"/>
          <cell r="CJ330"/>
          <cell r="CK330"/>
          <cell r="CL330"/>
          <cell r="CM330">
            <v>0</v>
          </cell>
          <cell r="CN330"/>
          <cell r="CO330"/>
          <cell r="CP330"/>
          <cell r="CQ330"/>
          <cell r="CR330"/>
          <cell r="CS330"/>
          <cell r="CT330"/>
          <cell r="CU330">
            <v>0</v>
          </cell>
          <cell r="CV330" t="str">
            <v>RD Commit</v>
          </cell>
          <cell r="CW330"/>
          <cell r="CX330"/>
          <cell r="CY330"/>
          <cell r="CZ330"/>
          <cell r="DA330"/>
          <cell r="DB330"/>
          <cell r="DC330"/>
          <cell r="DD330"/>
          <cell r="DE330"/>
          <cell r="DF330">
            <v>460000</v>
          </cell>
          <cell r="DG330"/>
          <cell r="DH330"/>
          <cell r="DI330"/>
          <cell r="DJ330"/>
          <cell r="DK330"/>
          <cell r="DL330"/>
          <cell r="DM330" t="str">
            <v>Vinod Sathyaseelan</v>
          </cell>
          <cell r="DN330" t="str">
            <v>Perez</v>
          </cell>
          <cell r="DO330" t="str">
            <v>Schultz</v>
          </cell>
          <cell r="DP330">
            <v>1</v>
          </cell>
          <cell r="DQ330">
            <v>7</v>
          </cell>
          <cell r="DR330"/>
        </row>
        <row r="331">
          <cell r="C331">
            <v>170</v>
          </cell>
          <cell r="D331">
            <v>53</v>
          </cell>
          <cell r="E331">
            <v>159</v>
          </cell>
          <cell r="F331">
            <v>53</v>
          </cell>
          <cell r="G331"/>
          <cell r="H331" t="str">
            <v/>
          </cell>
          <cell r="I331" t="str">
            <v/>
          </cell>
          <cell r="J331" t="str">
            <v/>
          </cell>
          <cell r="K331" t="str">
            <v/>
          </cell>
          <cell r="L331" t="str">
            <v>RD commit</v>
          </cell>
          <cell r="M331" t="str">
            <v>Brooksbank</v>
          </cell>
          <cell r="N331" t="str">
            <v>Rehab collection and treatment</v>
          </cell>
          <cell r="O331">
            <v>280780</v>
          </cell>
          <cell r="P331" t="str">
            <v>280780-PS01</v>
          </cell>
          <cell r="Q331">
            <v>277</v>
          </cell>
          <cell r="R331"/>
          <cell r="S331"/>
          <cell r="T331">
            <v>44949</v>
          </cell>
          <cell r="U331">
            <v>0</v>
          </cell>
          <cell r="V331">
            <v>0</v>
          </cell>
          <cell r="W331">
            <v>0</v>
          </cell>
          <cell r="X331"/>
          <cell r="Y331"/>
          <cell r="Z331"/>
          <cell r="AA331">
            <v>0</v>
          </cell>
          <cell r="AB331"/>
          <cell r="AC331"/>
          <cell r="AD331"/>
          <cell r="AE331"/>
          <cell r="AF331"/>
          <cell r="AG331">
            <v>0</v>
          </cell>
          <cell r="AH331"/>
          <cell r="AI331"/>
          <cell r="AJ331"/>
          <cell r="AK331"/>
          <cell r="AL331">
            <v>5855000</v>
          </cell>
          <cell r="AM331"/>
          <cell r="AN331"/>
          <cell r="AO331"/>
          <cell r="AP331"/>
          <cell r="AQ331"/>
          <cell r="AR331"/>
          <cell r="AS331">
            <v>0</v>
          </cell>
          <cell r="AT331">
            <v>0</v>
          </cell>
          <cell r="AU331">
            <v>5855000</v>
          </cell>
          <cell r="AV331">
            <v>0</v>
          </cell>
          <cell r="AW331"/>
          <cell r="AX331"/>
          <cell r="AY331">
            <v>0</v>
          </cell>
          <cell r="AZ331"/>
          <cell r="BA331"/>
          <cell r="BB331"/>
          <cell r="BC331"/>
          <cell r="BD331"/>
          <cell r="BE331"/>
          <cell r="BF331"/>
          <cell r="BG331">
            <v>0</v>
          </cell>
          <cell r="BH331"/>
          <cell r="BI331">
            <v>0</v>
          </cell>
          <cell r="BJ331"/>
          <cell r="BK331"/>
          <cell r="BL331"/>
          <cell r="BM331"/>
          <cell r="BN331"/>
          <cell r="BO331"/>
          <cell r="BP331"/>
          <cell r="BQ331"/>
          <cell r="BR331"/>
          <cell r="BS331"/>
          <cell r="BT331"/>
          <cell r="BU331">
            <v>0</v>
          </cell>
          <cell r="BV331"/>
          <cell r="BW331">
            <v>0</v>
          </cell>
          <cell r="BX331">
            <v>0</v>
          </cell>
          <cell r="BY331"/>
          <cell r="BZ331"/>
          <cell r="CA331"/>
          <cell r="CB331">
            <v>0</v>
          </cell>
          <cell r="CC331"/>
          <cell r="CD331"/>
          <cell r="CE331"/>
          <cell r="CF331"/>
          <cell r="CG331"/>
          <cell r="CH331"/>
          <cell r="CI331"/>
          <cell r="CJ331"/>
          <cell r="CK331"/>
          <cell r="CL331"/>
          <cell r="CM331">
            <v>0</v>
          </cell>
          <cell r="CN331"/>
          <cell r="CO331"/>
          <cell r="CP331"/>
          <cell r="CQ331"/>
          <cell r="CR331"/>
          <cell r="CS331"/>
          <cell r="CT331"/>
          <cell r="CU331">
            <v>0</v>
          </cell>
          <cell r="CV331" t="str">
            <v>RD commit</v>
          </cell>
          <cell r="CW331"/>
          <cell r="CX331"/>
          <cell r="CY331"/>
          <cell r="CZ331"/>
          <cell r="DA331">
            <v>101</v>
          </cell>
          <cell r="DB331">
            <v>18</v>
          </cell>
          <cell r="DC331">
            <v>4063000</v>
          </cell>
          <cell r="DD331"/>
          <cell r="DE331">
            <v>1792000</v>
          </cell>
          <cell r="DF331">
            <v>0</v>
          </cell>
          <cell r="DG331"/>
          <cell r="DH331"/>
          <cell r="DI331"/>
          <cell r="DJ331"/>
          <cell r="DK331"/>
          <cell r="DL331"/>
          <cell r="DM331" t="str">
            <v>Corey Hower</v>
          </cell>
          <cell r="DN331" t="str">
            <v>Brooksbank</v>
          </cell>
          <cell r="DO331" t="str">
            <v>Gallentine</v>
          </cell>
          <cell r="DP331">
            <v>10</v>
          </cell>
          <cell r="DQ331">
            <v>7</v>
          </cell>
          <cell r="DR331"/>
        </row>
        <row r="332">
          <cell r="C332">
            <v>315</v>
          </cell>
          <cell r="D332">
            <v>1</v>
          </cell>
          <cell r="E332">
            <v>300</v>
          </cell>
          <cell r="F332">
            <v>1</v>
          </cell>
          <cell r="G332"/>
          <cell r="H332" t="str">
            <v/>
          </cell>
          <cell r="I332" t="str">
            <v/>
          </cell>
          <cell r="J332" t="str">
            <v/>
          </cell>
          <cell r="K332" t="str">
            <v/>
          </cell>
          <cell r="L332" t="str">
            <v>PER approved</v>
          </cell>
          <cell r="M332" t="str">
            <v>Brooksbank</v>
          </cell>
          <cell r="N332" t="str">
            <v>Rehab treatment</v>
          </cell>
          <cell r="O332">
            <v>280669</v>
          </cell>
          <cell r="P332" t="str">
            <v>280669-PS01</v>
          </cell>
          <cell r="Q332">
            <v>362</v>
          </cell>
          <cell r="R332"/>
          <cell r="S332"/>
          <cell r="T332">
            <v>43359</v>
          </cell>
          <cell r="U332">
            <v>0</v>
          </cell>
          <cell r="V332"/>
          <cell r="W332">
            <v>0</v>
          </cell>
          <cell r="X332"/>
          <cell r="Y332"/>
          <cell r="Z332"/>
          <cell r="AA332">
            <v>0</v>
          </cell>
          <cell r="AB332"/>
          <cell r="AC332"/>
          <cell r="AD332"/>
          <cell r="AE332"/>
          <cell r="AF332"/>
          <cell r="AG332">
            <v>0</v>
          </cell>
          <cell r="AH332"/>
          <cell r="AI332"/>
          <cell r="AJ332"/>
          <cell r="AK332"/>
          <cell r="AL332">
            <v>1234500</v>
          </cell>
          <cell r="AM332"/>
          <cell r="AN332"/>
          <cell r="AO332"/>
          <cell r="AP332"/>
          <cell r="AQ332"/>
          <cell r="AR332"/>
          <cell r="AS332">
            <v>0</v>
          </cell>
          <cell r="AT332">
            <v>0</v>
          </cell>
          <cell r="AU332">
            <v>1234500</v>
          </cell>
          <cell r="AV332">
            <v>0</v>
          </cell>
          <cell r="AW332"/>
          <cell r="AX332"/>
          <cell r="AY332">
            <v>0</v>
          </cell>
          <cell r="AZ332"/>
          <cell r="BA332"/>
          <cell r="BB332"/>
          <cell r="BC332"/>
          <cell r="BD332"/>
          <cell r="BE332"/>
          <cell r="BF332">
            <v>0</v>
          </cell>
          <cell r="BG332">
            <v>0</v>
          </cell>
          <cell r="BH332"/>
          <cell r="BI332">
            <v>0</v>
          </cell>
          <cell r="BJ332"/>
          <cell r="BK332">
            <v>0</v>
          </cell>
          <cell r="BL332"/>
          <cell r="BM332"/>
          <cell r="BN332"/>
          <cell r="BO332"/>
          <cell r="BP332"/>
          <cell r="BQ332"/>
          <cell r="BR332"/>
          <cell r="BS332" t="str">
            <v/>
          </cell>
          <cell r="BT332"/>
          <cell r="BU332">
            <v>0</v>
          </cell>
          <cell r="BV332"/>
          <cell r="BW332">
            <v>0</v>
          </cell>
          <cell r="BX332">
            <v>0</v>
          </cell>
          <cell r="BY332"/>
          <cell r="BZ332"/>
          <cell r="CA332"/>
          <cell r="CB332">
            <v>0</v>
          </cell>
          <cell r="CC332"/>
          <cell r="CD332"/>
          <cell r="CE332"/>
          <cell r="CF332"/>
          <cell r="CG332"/>
          <cell r="CH332"/>
          <cell r="CI332"/>
          <cell r="CJ332"/>
          <cell r="CK332"/>
          <cell r="CL332"/>
          <cell r="CM332">
            <v>0</v>
          </cell>
          <cell r="CN332"/>
          <cell r="CO332"/>
          <cell r="CP332"/>
          <cell r="CQ332"/>
          <cell r="CR332"/>
          <cell r="CS332"/>
          <cell r="CT332"/>
          <cell r="CU332">
            <v>0</v>
          </cell>
          <cell r="CV332" t="str">
            <v>PER approved</v>
          </cell>
          <cell r="CW332"/>
          <cell r="CX332"/>
          <cell r="CY332"/>
          <cell r="CZ332"/>
          <cell r="DA332"/>
          <cell r="DB332"/>
          <cell r="DC332"/>
          <cell r="DD332"/>
          <cell r="DE332"/>
          <cell r="DF332"/>
          <cell r="DG332"/>
          <cell r="DH332"/>
          <cell r="DI332"/>
          <cell r="DJ332"/>
          <cell r="DK332"/>
          <cell r="DL332"/>
          <cell r="DM332" t="str">
            <v>Pam Rodewald</v>
          </cell>
          <cell r="DN332" t="str">
            <v>Brooksbank</v>
          </cell>
          <cell r="DO332" t="str">
            <v>Gallentine</v>
          </cell>
          <cell r="DP332">
            <v>9</v>
          </cell>
          <cell r="DQ332">
            <v>6</v>
          </cell>
          <cell r="DR332"/>
        </row>
        <row r="333">
          <cell r="C333">
            <v>161</v>
          </cell>
          <cell r="D333">
            <v>53</v>
          </cell>
          <cell r="E333">
            <v>151</v>
          </cell>
          <cell r="F333">
            <v>53</v>
          </cell>
          <cell r="G333">
            <v>2023</v>
          </cell>
          <cell r="H333" t="str">
            <v/>
          </cell>
          <cell r="I333" t="str">
            <v/>
          </cell>
          <cell r="J333" t="str">
            <v>Yes</v>
          </cell>
          <cell r="K333" t="str">
            <v/>
          </cell>
          <cell r="L333" t="str">
            <v>PER approved</v>
          </cell>
          <cell r="M333" t="str">
            <v>Gallentine</v>
          </cell>
          <cell r="N333" t="str">
            <v>Rehab collection and treatment, LS</v>
          </cell>
          <cell r="O333">
            <v>280854</v>
          </cell>
          <cell r="P333" t="str">
            <v>280854-PS02</v>
          </cell>
          <cell r="Q333">
            <v>2475</v>
          </cell>
          <cell r="R333"/>
          <cell r="S333" t="str">
            <v>Exempt</v>
          </cell>
          <cell r="T333">
            <v>44624</v>
          </cell>
          <cell r="U333">
            <v>44750</v>
          </cell>
          <cell r="V333"/>
          <cell r="W333"/>
          <cell r="X333"/>
          <cell r="Y333"/>
          <cell r="Z333"/>
          <cell r="AA333">
            <v>0</v>
          </cell>
          <cell r="AB333"/>
          <cell r="AC333"/>
          <cell r="AD333"/>
          <cell r="AE333"/>
          <cell r="AF333"/>
          <cell r="AG333"/>
          <cell r="AH333"/>
          <cell r="AI333"/>
          <cell r="AJ333"/>
          <cell r="AK333" t="str">
            <v>pca want to keep on 25 PPL</v>
          </cell>
          <cell r="AL333">
            <v>23366600</v>
          </cell>
          <cell r="AM333"/>
          <cell r="AN333"/>
          <cell r="AO333"/>
          <cell r="AP333"/>
          <cell r="AQ333"/>
          <cell r="AR333"/>
          <cell r="AS333">
            <v>0</v>
          </cell>
          <cell r="AT333">
            <v>0</v>
          </cell>
          <cell r="AU333">
            <v>23366600</v>
          </cell>
          <cell r="AV333">
            <v>0</v>
          </cell>
          <cell r="AW333"/>
          <cell r="AX333"/>
          <cell r="AY333">
            <v>0</v>
          </cell>
          <cell r="AZ333"/>
          <cell r="BA333"/>
          <cell r="BB333"/>
          <cell r="BC333"/>
          <cell r="BD333"/>
          <cell r="BE333"/>
          <cell r="BF333" t="str">
            <v>FY23 Survey</v>
          </cell>
          <cell r="BG333">
            <v>0</v>
          </cell>
          <cell r="BH333"/>
          <cell r="BI333">
            <v>0</v>
          </cell>
          <cell r="BJ333"/>
          <cell r="BK333">
            <v>0</v>
          </cell>
          <cell r="BL333"/>
          <cell r="BM333"/>
          <cell r="BN333"/>
          <cell r="BO333"/>
          <cell r="BP333"/>
          <cell r="BQ333"/>
          <cell r="BR333"/>
          <cell r="BS333" t="str">
            <v/>
          </cell>
          <cell r="BT333"/>
          <cell r="BU333">
            <v>0</v>
          </cell>
          <cell r="BV333"/>
          <cell r="BW333">
            <v>0</v>
          </cell>
          <cell r="BX333">
            <v>0</v>
          </cell>
          <cell r="BY333"/>
          <cell r="BZ333"/>
          <cell r="CA333"/>
          <cell r="CB333">
            <v>0</v>
          </cell>
          <cell r="CC333"/>
          <cell r="CD333"/>
          <cell r="CE333"/>
          <cell r="CF333"/>
          <cell r="CG333"/>
          <cell r="CH333"/>
          <cell r="CI333"/>
          <cell r="CJ333"/>
          <cell r="CK333"/>
          <cell r="CL333"/>
          <cell r="CM333">
            <v>0</v>
          </cell>
          <cell r="CN333"/>
          <cell r="CO333"/>
          <cell r="CP333"/>
          <cell r="CQ333"/>
          <cell r="CR333"/>
          <cell r="CS333"/>
          <cell r="CT333"/>
          <cell r="CU333">
            <v>0</v>
          </cell>
          <cell r="CV333" t="str">
            <v>PER approved</v>
          </cell>
          <cell r="CW333"/>
          <cell r="CX333"/>
          <cell r="CY333"/>
          <cell r="CZ333"/>
          <cell r="DA333"/>
          <cell r="DB333"/>
          <cell r="DC333"/>
          <cell r="DD333"/>
          <cell r="DE333"/>
          <cell r="DF333"/>
          <cell r="DG333"/>
          <cell r="DH333"/>
          <cell r="DI333"/>
          <cell r="DJ333"/>
          <cell r="DK333"/>
          <cell r="DL333"/>
          <cell r="DM333" t="str">
            <v>Corey Hower</v>
          </cell>
          <cell r="DN333" t="str">
            <v>Brooksbank</v>
          </cell>
          <cell r="DO333" t="str">
            <v>Gallentine</v>
          </cell>
          <cell r="DP333">
            <v>10</v>
          </cell>
          <cell r="DQ333">
            <v>7</v>
          </cell>
          <cell r="DR333"/>
        </row>
        <row r="334">
          <cell r="C334">
            <v>23</v>
          </cell>
          <cell r="D334">
            <v>76</v>
          </cell>
          <cell r="E334">
            <v>21.2</v>
          </cell>
          <cell r="F334">
            <v>76</v>
          </cell>
          <cell r="G334"/>
          <cell r="H334" t="str">
            <v/>
          </cell>
          <cell r="I334" t="str">
            <v/>
          </cell>
          <cell r="J334" t="str">
            <v/>
          </cell>
          <cell r="K334" t="str">
            <v/>
          </cell>
          <cell r="L334" t="str">
            <v>PER submitted</v>
          </cell>
          <cell r="M334" t="str">
            <v>Berrens</v>
          </cell>
          <cell r="N334" t="str">
            <v>Rehab collection and treatment, construct ponds</v>
          </cell>
          <cell r="O334">
            <v>280699</v>
          </cell>
          <cell r="P334" t="str">
            <v>280699-PS02</v>
          </cell>
          <cell r="Q334">
            <v>693</v>
          </cell>
          <cell r="R334"/>
          <cell r="S334" t="str">
            <v>could apply</v>
          </cell>
          <cell r="T334">
            <v>43895</v>
          </cell>
          <cell r="U334">
            <v>0</v>
          </cell>
          <cell r="V334"/>
          <cell r="W334">
            <v>0</v>
          </cell>
          <cell r="X334" t="str">
            <v>loan app</v>
          </cell>
          <cell r="Y334">
            <v>15670000</v>
          </cell>
          <cell r="Z334"/>
          <cell r="AA334">
            <v>15670000</v>
          </cell>
          <cell r="AB334" t="str">
            <v>Refer to RD</v>
          </cell>
          <cell r="AC334"/>
          <cell r="AD334"/>
          <cell r="AE334"/>
          <cell r="AF334"/>
          <cell r="AG334">
            <v>0</v>
          </cell>
          <cell r="AH334"/>
          <cell r="AI334">
            <v>45139</v>
          </cell>
          <cell r="AJ334">
            <v>45839</v>
          </cell>
          <cell r="AK334" t="str">
            <v>RD says 2025</v>
          </cell>
          <cell r="AL334">
            <v>15670000</v>
          </cell>
          <cell r="AM334">
            <v>45442</v>
          </cell>
          <cell r="AN334"/>
          <cell r="AO334"/>
          <cell r="AP334"/>
          <cell r="AQ334"/>
          <cell r="AR334"/>
          <cell r="AS334">
            <v>0</v>
          </cell>
          <cell r="AT334">
            <v>0</v>
          </cell>
          <cell r="AU334">
            <v>15670000</v>
          </cell>
          <cell r="AV334">
            <v>0</v>
          </cell>
          <cell r="AW334"/>
          <cell r="AX334"/>
          <cell r="AY334">
            <v>0</v>
          </cell>
          <cell r="AZ334"/>
          <cell r="BA334"/>
          <cell r="BB334"/>
          <cell r="BC334"/>
          <cell r="BD334"/>
          <cell r="BE334"/>
          <cell r="BF334">
            <v>0</v>
          </cell>
          <cell r="BG334">
            <v>0</v>
          </cell>
          <cell r="BH334"/>
          <cell r="BI334">
            <v>0</v>
          </cell>
          <cell r="BJ334"/>
          <cell r="BK334">
            <v>5000000</v>
          </cell>
          <cell r="BL334"/>
          <cell r="BM334"/>
          <cell r="BN334"/>
          <cell r="BO334"/>
          <cell r="BP334"/>
          <cell r="BQ334"/>
          <cell r="BR334"/>
          <cell r="BS334" t="str">
            <v/>
          </cell>
          <cell r="BT334"/>
          <cell r="BU334">
            <v>0</v>
          </cell>
          <cell r="BV334"/>
          <cell r="BW334">
            <v>0</v>
          </cell>
          <cell r="BX334">
            <v>0</v>
          </cell>
          <cell r="BY334"/>
          <cell r="BZ334"/>
          <cell r="CA334"/>
          <cell r="CB334">
            <v>0</v>
          </cell>
          <cell r="CC334"/>
          <cell r="CD334"/>
          <cell r="CE334"/>
          <cell r="CF334"/>
          <cell r="CG334"/>
          <cell r="CH334"/>
          <cell r="CI334"/>
          <cell r="CJ334"/>
          <cell r="CK334"/>
          <cell r="CL334"/>
          <cell r="CM334">
            <v>0</v>
          </cell>
          <cell r="CN334"/>
          <cell r="CO334"/>
          <cell r="CP334"/>
          <cell r="CQ334"/>
          <cell r="CR334"/>
          <cell r="CS334"/>
          <cell r="CT334"/>
          <cell r="CU334">
            <v>0</v>
          </cell>
          <cell r="CV334" t="str">
            <v>PER submitted</v>
          </cell>
          <cell r="CW334">
            <v>2025</v>
          </cell>
          <cell r="CX334"/>
          <cell r="CY334"/>
          <cell r="CZ334"/>
          <cell r="DA334">
            <v>323</v>
          </cell>
          <cell r="DB334"/>
          <cell r="DC334">
            <v>11752500</v>
          </cell>
          <cell r="DD334"/>
          <cell r="DE334"/>
          <cell r="DF334">
            <v>0</v>
          </cell>
          <cell r="DG334"/>
          <cell r="DH334"/>
          <cell r="DI334"/>
          <cell r="DJ334"/>
          <cell r="DK334"/>
          <cell r="DL334"/>
          <cell r="DM334" t="str">
            <v>Abram Peterson</v>
          </cell>
          <cell r="DN334" t="str">
            <v>Berrens</v>
          </cell>
          <cell r="DO334" t="str">
            <v>Gallentine</v>
          </cell>
          <cell r="DP334">
            <v>8</v>
          </cell>
          <cell r="DQ334">
            <v>5</v>
          </cell>
          <cell r="DR334"/>
        </row>
        <row r="335">
          <cell r="C335">
            <v>62</v>
          </cell>
          <cell r="D335">
            <v>66</v>
          </cell>
          <cell r="E335">
            <v>62</v>
          </cell>
          <cell r="F335">
            <v>66</v>
          </cell>
          <cell r="G335"/>
          <cell r="H335" t="str">
            <v/>
          </cell>
          <cell r="I335" t="str">
            <v/>
          </cell>
          <cell r="J335" t="str">
            <v/>
          </cell>
          <cell r="K335" t="str">
            <v/>
          </cell>
          <cell r="L335">
            <v>0</v>
          </cell>
          <cell r="M335" t="str">
            <v>Schultz</v>
          </cell>
          <cell r="N335" t="str">
            <v>Rehab collection, Hwy 10 improvements</v>
          </cell>
          <cell r="O335">
            <v>280977</v>
          </cell>
          <cell r="P335" t="str">
            <v>280977-PS01</v>
          </cell>
          <cell r="Q335">
            <v>4335</v>
          </cell>
          <cell r="R335">
            <v>0</v>
          </cell>
          <cell r="S335" t="str">
            <v>Exempt</v>
          </cell>
          <cell r="T335">
            <v>45327</v>
          </cell>
          <cell r="U335">
            <v>45523</v>
          </cell>
          <cell r="V335"/>
          <cell r="W335"/>
          <cell r="X335"/>
          <cell r="Y335"/>
          <cell r="Z335"/>
          <cell r="AA335"/>
          <cell r="AB335"/>
          <cell r="AC335"/>
          <cell r="AD335"/>
          <cell r="AE335"/>
          <cell r="AF335"/>
          <cell r="AG335"/>
          <cell r="AH335"/>
          <cell r="AI335"/>
          <cell r="AJ335"/>
          <cell r="AK335"/>
          <cell r="AL335">
            <v>3264000</v>
          </cell>
          <cell r="AM335"/>
          <cell r="AN335"/>
          <cell r="AO335"/>
          <cell r="AP335"/>
          <cell r="AQ335"/>
          <cell r="AR335"/>
          <cell r="AS335">
            <v>0</v>
          </cell>
          <cell r="AT335">
            <v>0</v>
          </cell>
          <cell r="AU335">
            <v>3264000</v>
          </cell>
          <cell r="AV335">
            <v>0</v>
          </cell>
          <cell r="AW335"/>
          <cell r="AX335"/>
          <cell r="AY335">
            <v>0</v>
          </cell>
          <cell r="AZ335"/>
          <cell r="BA335"/>
          <cell r="BB335"/>
          <cell r="BC335"/>
          <cell r="BD335"/>
          <cell r="BE335"/>
          <cell r="BF335">
            <v>0</v>
          </cell>
          <cell r="BG335">
            <v>0</v>
          </cell>
          <cell r="BH335"/>
          <cell r="BI335">
            <v>0</v>
          </cell>
          <cell r="BJ335"/>
          <cell r="BK335">
            <v>0</v>
          </cell>
          <cell r="BL335"/>
          <cell r="BM335"/>
          <cell r="BN335"/>
          <cell r="BO335"/>
          <cell r="BP335"/>
          <cell r="BQ335"/>
          <cell r="BR335"/>
          <cell r="BS335" t="str">
            <v/>
          </cell>
          <cell r="BT335"/>
          <cell r="BU335">
            <v>0</v>
          </cell>
          <cell r="BV335"/>
          <cell r="BW335">
            <v>0</v>
          </cell>
          <cell r="BX335">
            <v>0</v>
          </cell>
          <cell r="BY335"/>
          <cell r="BZ335"/>
          <cell r="CA335"/>
          <cell r="CB335">
            <v>0</v>
          </cell>
          <cell r="CC335"/>
          <cell r="CD335"/>
          <cell r="CE335"/>
          <cell r="CF335"/>
          <cell r="CG335"/>
          <cell r="CH335"/>
          <cell r="CI335"/>
          <cell r="CJ335"/>
          <cell r="CK335"/>
          <cell r="CL335"/>
          <cell r="CM335">
            <v>0</v>
          </cell>
          <cell r="CN335"/>
          <cell r="CO335"/>
          <cell r="CP335"/>
          <cell r="CQ335"/>
          <cell r="CR335"/>
          <cell r="CS335"/>
          <cell r="CT335"/>
          <cell r="CU335">
            <v>0</v>
          </cell>
          <cell r="CV335"/>
          <cell r="CW335"/>
          <cell r="CX335"/>
          <cell r="CY335"/>
          <cell r="CZ335"/>
          <cell r="DA335"/>
          <cell r="DB335"/>
          <cell r="DC335"/>
          <cell r="DD335"/>
          <cell r="DE335"/>
          <cell r="DF335">
            <v>0</v>
          </cell>
          <cell r="DG335"/>
          <cell r="DH335"/>
          <cell r="DI335"/>
          <cell r="DJ335"/>
          <cell r="DK335"/>
          <cell r="DL335"/>
          <cell r="DM335" t="str">
            <v>Brian Fitzpatrick</v>
          </cell>
          <cell r="DN335" t="str">
            <v>Schultz</v>
          </cell>
          <cell r="DO335" t="str">
            <v>Lafontaine</v>
          </cell>
          <cell r="DP335">
            <v>5</v>
          </cell>
          <cell r="DQ335">
            <v>8</v>
          </cell>
          <cell r="DR335"/>
        </row>
        <row r="336">
          <cell r="C336">
            <v>63</v>
          </cell>
          <cell r="D336">
            <v>66</v>
          </cell>
          <cell r="E336"/>
          <cell r="F336"/>
          <cell r="G336"/>
          <cell r="H336" t="str">
            <v/>
          </cell>
          <cell r="I336" t="str">
            <v/>
          </cell>
          <cell r="J336"/>
          <cell r="K336"/>
          <cell r="L336">
            <v>0</v>
          </cell>
          <cell r="M336" t="str">
            <v>Schultz</v>
          </cell>
          <cell r="N336" t="str">
            <v>Rehab collection</v>
          </cell>
          <cell r="O336">
            <v>280591</v>
          </cell>
          <cell r="P336" t="str">
            <v>280591-PS01</v>
          </cell>
          <cell r="Q336">
            <v>4088</v>
          </cell>
          <cell r="R336"/>
          <cell r="S336"/>
          <cell r="T336"/>
          <cell r="U336"/>
          <cell r="V336"/>
          <cell r="W336"/>
          <cell r="X336"/>
          <cell r="Y336"/>
          <cell r="Z336"/>
          <cell r="AA336">
            <v>0</v>
          </cell>
          <cell r="AB336"/>
          <cell r="AC336"/>
          <cell r="AD336"/>
          <cell r="AE336"/>
          <cell r="AF336"/>
          <cell r="AG336"/>
          <cell r="AH336"/>
          <cell r="AI336"/>
          <cell r="AJ336"/>
          <cell r="AK336"/>
          <cell r="AL336">
            <v>732400</v>
          </cell>
          <cell r="AM336"/>
          <cell r="AN336"/>
          <cell r="AO336"/>
          <cell r="AP336"/>
          <cell r="AQ336"/>
          <cell r="AR336"/>
          <cell r="AS336">
            <v>0</v>
          </cell>
          <cell r="AT336">
            <v>0</v>
          </cell>
          <cell r="AU336">
            <v>732400</v>
          </cell>
          <cell r="AV336">
            <v>0</v>
          </cell>
          <cell r="AW336"/>
          <cell r="AX336"/>
          <cell r="AY336">
            <v>0</v>
          </cell>
          <cell r="AZ336"/>
          <cell r="BA336"/>
          <cell r="BB336"/>
          <cell r="BC336"/>
          <cell r="BD336"/>
          <cell r="BE336"/>
          <cell r="BF336">
            <v>0</v>
          </cell>
          <cell r="BG336">
            <v>0</v>
          </cell>
          <cell r="BH336"/>
          <cell r="BI336">
            <v>0</v>
          </cell>
          <cell r="BJ336"/>
          <cell r="BK336">
            <v>0</v>
          </cell>
          <cell r="BL336"/>
          <cell r="BM336"/>
          <cell r="BN336"/>
          <cell r="BO336"/>
          <cell r="BP336"/>
          <cell r="BQ336"/>
          <cell r="BR336"/>
          <cell r="BS336"/>
          <cell r="BT336"/>
          <cell r="BU336">
            <v>0</v>
          </cell>
          <cell r="BV336"/>
          <cell r="BW336">
            <v>0</v>
          </cell>
          <cell r="BX336">
            <v>0</v>
          </cell>
          <cell r="BY336"/>
          <cell r="BZ336"/>
          <cell r="CA336"/>
          <cell r="CB336">
            <v>0</v>
          </cell>
          <cell r="CC336"/>
          <cell r="CD336"/>
          <cell r="CE336"/>
          <cell r="CF336"/>
          <cell r="CG336"/>
          <cell r="CH336"/>
          <cell r="CI336"/>
          <cell r="CJ336"/>
          <cell r="CK336"/>
          <cell r="CL336"/>
          <cell r="CM336">
            <v>0</v>
          </cell>
          <cell r="CN336"/>
          <cell r="CO336"/>
          <cell r="CP336"/>
          <cell r="CQ336"/>
          <cell r="CR336"/>
          <cell r="CS336"/>
          <cell r="CT336"/>
          <cell r="CU336">
            <v>0</v>
          </cell>
          <cell r="CV336"/>
          <cell r="CW336"/>
          <cell r="CX336"/>
          <cell r="CY336"/>
          <cell r="CZ336"/>
          <cell r="DA336"/>
          <cell r="DB336"/>
          <cell r="DC336"/>
          <cell r="DD336"/>
          <cell r="DE336"/>
          <cell r="DF336"/>
          <cell r="DG336"/>
          <cell r="DH336"/>
          <cell r="DI336"/>
          <cell r="DJ336"/>
          <cell r="DK336"/>
          <cell r="DL336"/>
          <cell r="DM336"/>
          <cell r="DN336" t="str">
            <v>Schultz</v>
          </cell>
          <cell r="DO336"/>
          <cell r="DP336">
            <v>5</v>
          </cell>
          <cell r="DQ336"/>
          <cell r="DR336"/>
        </row>
        <row r="337">
          <cell r="C337">
            <v>205</v>
          </cell>
          <cell r="D337">
            <v>48</v>
          </cell>
          <cell r="E337">
            <v>194</v>
          </cell>
          <cell r="F337">
            <v>48</v>
          </cell>
          <cell r="G337" t="str">
            <v/>
          </cell>
          <cell r="H337" t="str">
            <v/>
          </cell>
          <cell r="I337" t="str">
            <v/>
          </cell>
          <cell r="J337" t="str">
            <v/>
          </cell>
          <cell r="K337" t="str">
            <v/>
          </cell>
          <cell r="L337" t="str">
            <v>RD Commit</v>
          </cell>
          <cell r="M337" t="str">
            <v>Montoya</v>
          </cell>
          <cell r="N337" t="str">
            <v>Rehab collection</v>
          </cell>
          <cell r="O337">
            <v>280593</v>
          </cell>
          <cell r="P337" t="str">
            <v>280593-PS01</v>
          </cell>
          <cell r="Q337">
            <v>206</v>
          </cell>
          <cell r="R337">
            <v>0</v>
          </cell>
          <cell r="S337"/>
          <cell r="T337">
            <v>0</v>
          </cell>
          <cell r="U337">
            <v>0</v>
          </cell>
          <cell r="V337">
            <v>0</v>
          </cell>
          <cell r="W337">
            <v>0</v>
          </cell>
          <cell r="X337"/>
          <cell r="Y337"/>
          <cell r="Z337"/>
          <cell r="AA337">
            <v>0</v>
          </cell>
          <cell r="AB337"/>
          <cell r="AC337"/>
          <cell r="AD337"/>
          <cell r="AE337"/>
          <cell r="AF337"/>
          <cell r="AG337">
            <v>0</v>
          </cell>
          <cell r="AH337"/>
          <cell r="AI337"/>
          <cell r="AJ337"/>
          <cell r="AK337"/>
          <cell r="AL337">
            <v>1800000</v>
          </cell>
          <cell r="AM337"/>
          <cell r="AN337"/>
          <cell r="AO337"/>
          <cell r="AP337"/>
          <cell r="AQ337"/>
          <cell r="AR337"/>
          <cell r="AS337">
            <v>0</v>
          </cell>
          <cell r="AT337">
            <v>0</v>
          </cell>
          <cell r="AU337">
            <v>1800000</v>
          </cell>
          <cell r="AV337">
            <v>0</v>
          </cell>
          <cell r="AW337"/>
          <cell r="AX337"/>
          <cell r="AY337">
            <v>0</v>
          </cell>
          <cell r="AZ337"/>
          <cell r="BA337"/>
          <cell r="BB337"/>
          <cell r="BC337"/>
          <cell r="BD337"/>
          <cell r="BE337"/>
          <cell r="BF337">
            <v>0</v>
          </cell>
          <cell r="BG337">
            <v>0</v>
          </cell>
          <cell r="BH337"/>
          <cell r="BI337">
            <v>0</v>
          </cell>
          <cell r="BJ337"/>
          <cell r="BK337"/>
          <cell r="BL337"/>
          <cell r="BM337"/>
          <cell r="BN337"/>
          <cell r="BO337"/>
          <cell r="BP337"/>
          <cell r="BQ337"/>
          <cell r="BR337"/>
          <cell r="BS337" t="str">
            <v/>
          </cell>
          <cell r="BT337"/>
          <cell r="BU337">
            <v>0</v>
          </cell>
          <cell r="BV337"/>
          <cell r="BW337">
            <v>0</v>
          </cell>
          <cell r="BX337">
            <v>0</v>
          </cell>
          <cell r="BY337"/>
          <cell r="BZ337"/>
          <cell r="CA337"/>
          <cell r="CB337">
            <v>0</v>
          </cell>
          <cell r="CC337"/>
          <cell r="CD337"/>
          <cell r="CE337"/>
          <cell r="CF337"/>
          <cell r="CG337"/>
          <cell r="CH337"/>
          <cell r="CI337"/>
          <cell r="CJ337"/>
          <cell r="CK337"/>
          <cell r="CL337"/>
          <cell r="CM337">
            <v>0</v>
          </cell>
          <cell r="CN337"/>
          <cell r="CO337"/>
          <cell r="CP337"/>
          <cell r="CQ337"/>
          <cell r="CR337"/>
          <cell r="CS337"/>
          <cell r="CT337"/>
          <cell r="CU337">
            <v>0</v>
          </cell>
          <cell r="CV337" t="str">
            <v>RD Commit</v>
          </cell>
          <cell r="CW337"/>
          <cell r="CX337">
            <v>44044</v>
          </cell>
          <cell r="CY337"/>
          <cell r="CZ337"/>
          <cell r="DA337">
            <v>178</v>
          </cell>
          <cell r="DB337">
            <v>39</v>
          </cell>
          <cell r="DC337">
            <v>1500000</v>
          </cell>
          <cell r="DD337"/>
          <cell r="DE337">
            <v>541000</v>
          </cell>
          <cell r="DF337">
            <v>541000</v>
          </cell>
          <cell r="DG337"/>
          <cell r="DH337"/>
          <cell r="DI337"/>
          <cell r="DJ337"/>
          <cell r="DK337">
            <v>1738000</v>
          </cell>
          <cell r="DL337" t="str">
            <v>COE</v>
          </cell>
          <cell r="DM337" t="str">
            <v>Aaron Kilpo</v>
          </cell>
          <cell r="DN337" t="str">
            <v>Montoya</v>
          </cell>
          <cell r="DO337" t="str">
            <v>Barrett</v>
          </cell>
          <cell r="DP337" t="str">
            <v>7E</v>
          </cell>
          <cell r="DQ337">
            <v>3</v>
          </cell>
          <cell r="DR337"/>
        </row>
        <row r="338">
          <cell r="C338">
            <v>268</v>
          </cell>
          <cell r="D338">
            <v>40</v>
          </cell>
          <cell r="E338"/>
          <cell r="F338"/>
          <cell r="G338"/>
          <cell r="H338" t="str">
            <v/>
          </cell>
          <cell r="I338" t="str">
            <v>Yes</v>
          </cell>
          <cell r="J338"/>
          <cell r="K338"/>
          <cell r="L338">
            <v>0</v>
          </cell>
          <cell r="M338" t="str">
            <v>Schultz</v>
          </cell>
          <cell r="N338" t="str">
            <v>Rehab collection, west side</v>
          </cell>
          <cell r="O338">
            <v>280951</v>
          </cell>
          <cell r="P338" t="str">
            <v>280951-PS01</v>
          </cell>
          <cell r="Q338">
            <v>952</v>
          </cell>
          <cell r="R338"/>
          <cell r="S338"/>
          <cell r="T338">
            <v>45292</v>
          </cell>
          <cell r="U338">
            <v>45526</v>
          </cell>
          <cell r="V338"/>
          <cell r="W338"/>
          <cell r="X338">
            <v>45342</v>
          </cell>
          <cell r="Y338">
            <v>2180000</v>
          </cell>
          <cell r="Z338"/>
          <cell r="AA338">
            <v>2180000</v>
          </cell>
          <cell r="AB338" t="str">
            <v>Part B</v>
          </cell>
          <cell r="AC338"/>
          <cell r="AD338"/>
          <cell r="AE338"/>
          <cell r="AF338"/>
          <cell r="AG338"/>
          <cell r="AH338"/>
          <cell r="AI338">
            <v>45778</v>
          </cell>
          <cell r="AJ338">
            <v>45931</v>
          </cell>
          <cell r="AK338"/>
          <cell r="AL338">
            <v>2180000</v>
          </cell>
          <cell r="AM338"/>
          <cell r="AN338"/>
          <cell r="AO338"/>
          <cell r="AP338"/>
          <cell r="AQ338"/>
          <cell r="AR338"/>
          <cell r="AS338">
            <v>0</v>
          </cell>
          <cell r="AT338">
            <v>0</v>
          </cell>
          <cell r="AU338">
            <v>2180000</v>
          </cell>
          <cell r="AV338">
            <v>2180000</v>
          </cell>
          <cell r="AW338"/>
          <cell r="AX338"/>
          <cell r="AY338">
            <v>2180000</v>
          </cell>
          <cell r="AZ338"/>
          <cell r="BA338"/>
          <cell r="BB338"/>
          <cell r="BC338"/>
          <cell r="BD338"/>
          <cell r="BE338"/>
          <cell r="BF338">
            <v>0</v>
          </cell>
          <cell r="BG338">
            <v>0</v>
          </cell>
          <cell r="BH338"/>
          <cell r="BI338">
            <v>0</v>
          </cell>
          <cell r="BJ338"/>
          <cell r="BK338">
            <v>0</v>
          </cell>
          <cell r="BL338"/>
          <cell r="BM338"/>
          <cell r="BN338"/>
          <cell r="BO338"/>
          <cell r="BP338"/>
          <cell r="BQ338"/>
          <cell r="BR338"/>
          <cell r="BS338"/>
          <cell r="BT338"/>
          <cell r="BU338">
            <v>0</v>
          </cell>
          <cell r="BV338"/>
          <cell r="BW338">
            <v>0</v>
          </cell>
          <cell r="BX338">
            <v>0</v>
          </cell>
          <cell r="BY338"/>
          <cell r="BZ338"/>
          <cell r="CA338"/>
          <cell r="CB338">
            <v>0</v>
          </cell>
          <cell r="CC338"/>
          <cell r="CD338"/>
          <cell r="CE338"/>
          <cell r="CF338"/>
          <cell r="CG338"/>
          <cell r="CH338"/>
          <cell r="CI338"/>
          <cell r="CJ338"/>
          <cell r="CK338"/>
          <cell r="CL338"/>
          <cell r="CM338">
            <v>0</v>
          </cell>
          <cell r="CN338"/>
          <cell r="CO338"/>
          <cell r="CP338"/>
          <cell r="CQ338"/>
          <cell r="CR338"/>
          <cell r="CS338"/>
          <cell r="CT338"/>
          <cell r="CU338">
            <v>0</v>
          </cell>
          <cell r="CV338"/>
          <cell r="CW338"/>
          <cell r="CX338"/>
          <cell r="CY338"/>
          <cell r="CZ338"/>
          <cell r="DA338"/>
          <cell r="DB338"/>
          <cell r="DC338"/>
          <cell r="DD338"/>
          <cell r="DE338"/>
          <cell r="DF338"/>
          <cell r="DG338"/>
          <cell r="DH338"/>
          <cell r="DI338"/>
          <cell r="DJ338"/>
          <cell r="DK338"/>
          <cell r="DL338"/>
          <cell r="DM338"/>
          <cell r="DN338" t="str">
            <v>Schultz</v>
          </cell>
          <cell r="DO338"/>
          <cell r="DP338">
            <v>5</v>
          </cell>
          <cell r="DQ338"/>
          <cell r="DR338"/>
        </row>
        <row r="339">
          <cell r="C339">
            <v>49</v>
          </cell>
          <cell r="D339">
            <v>68</v>
          </cell>
          <cell r="E339">
            <v>50</v>
          </cell>
          <cell r="F339">
            <v>68</v>
          </cell>
          <cell r="G339"/>
          <cell r="H339" t="str">
            <v/>
          </cell>
          <cell r="I339" t="str">
            <v/>
          </cell>
          <cell r="J339" t="str">
            <v/>
          </cell>
          <cell r="K339" t="str">
            <v/>
          </cell>
          <cell r="L339">
            <v>0</v>
          </cell>
          <cell r="M339" t="str">
            <v>Brooksbank</v>
          </cell>
          <cell r="N339" t="str">
            <v>Rehab collection and treatment, LS and FM</v>
          </cell>
          <cell r="O339">
            <v>280837</v>
          </cell>
          <cell r="P339" t="str">
            <v>280837-PS01</v>
          </cell>
          <cell r="Q339">
            <v>155</v>
          </cell>
          <cell r="R339"/>
          <cell r="S339" t="str">
            <v>could apply</v>
          </cell>
          <cell r="T339">
            <v>44627</v>
          </cell>
          <cell r="U339">
            <v>0</v>
          </cell>
          <cell r="V339">
            <v>0</v>
          </cell>
          <cell r="W339">
            <v>0</v>
          </cell>
          <cell r="X339"/>
          <cell r="Y339"/>
          <cell r="Z339"/>
          <cell r="AA339">
            <v>0</v>
          </cell>
          <cell r="AB339"/>
          <cell r="AC339"/>
          <cell r="AD339"/>
          <cell r="AE339"/>
          <cell r="AF339"/>
          <cell r="AG339">
            <v>0</v>
          </cell>
          <cell r="AH339"/>
          <cell r="AI339"/>
          <cell r="AJ339"/>
          <cell r="AK339"/>
          <cell r="AL339">
            <v>3904000</v>
          </cell>
          <cell r="AM339"/>
          <cell r="AN339"/>
          <cell r="AO339"/>
          <cell r="AP339"/>
          <cell r="AQ339"/>
          <cell r="AR339"/>
          <cell r="AS339">
            <v>0</v>
          </cell>
          <cell r="AT339">
            <v>0</v>
          </cell>
          <cell r="AU339">
            <v>3904000</v>
          </cell>
          <cell r="AV339">
            <v>0</v>
          </cell>
          <cell r="AW339"/>
          <cell r="AX339"/>
          <cell r="AY339">
            <v>0</v>
          </cell>
          <cell r="AZ339"/>
          <cell r="BA339"/>
          <cell r="BB339"/>
          <cell r="BC339"/>
          <cell r="BD339"/>
          <cell r="BE339"/>
          <cell r="BF339">
            <v>0</v>
          </cell>
          <cell r="BG339">
            <v>0</v>
          </cell>
          <cell r="BH339"/>
          <cell r="BI339">
            <v>0</v>
          </cell>
          <cell r="BJ339"/>
          <cell r="BK339">
            <v>0</v>
          </cell>
          <cell r="BL339"/>
          <cell r="BM339"/>
          <cell r="BN339"/>
          <cell r="BO339"/>
          <cell r="BP339"/>
          <cell r="BQ339"/>
          <cell r="BR339"/>
          <cell r="BS339" t="str">
            <v/>
          </cell>
          <cell r="BT339"/>
          <cell r="BU339">
            <v>0</v>
          </cell>
          <cell r="BV339"/>
          <cell r="BW339">
            <v>0</v>
          </cell>
          <cell r="BX339">
            <v>0</v>
          </cell>
          <cell r="BY339"/>
          <cell r="BZ339"/>
          <cell r="CA339"/>
          <cell r="CB339">
            <v>0</v>
          </cell>
          <cell r="CC339"/>
          <cell r="CD339"/>
          <cell r="CE339"/>
          <cell r="CF339"/>
          <cell r="CG339"/>
          <cell r="CH339"/>
          <cell r="CI339"/>
          <cell r="CJ339"/>
          <cell r="CK339"/>
          <cell r="CL339"/>
          <cell r="CM339">
            <v>0</v>
          </cell>
          <cell r="CN339"/>
          <cell r="CO339"/>
          <cell r="CP339"/>
          <cell r="CQ339"/>
          <cell r="CR339"/>
          <cell r="CS339"/>
          <cell r="CT339"/>
          <cell r="CU339">
            <v>0</v>
          </cell>
          <cell r="CV339"/>
          <cell r="CW339"/>
          <cell r="CX339"/>
          <cell r="CY339"/>
          <cell r="CZ339"/>
          <cell r="DA339"/>
          <cell r="DB339"/>
          <cell r="DC339"/>
          <cell r="DD339"/>
          <cell r="DE339"/>
          <cell r="DF339">
            <v>0</v>
          </cell>
          <cell r="DG339"/>
          <cell r="DH339"/>
          <cell r="DI339"/>
          <cell r="DJ339"/>
          <cell r="DK339"/>
          <cell r="DL339"/>
          <cell r="DM339" t="str">
            <v>Qais Banihani</v>
          </cell>
          <cell r="DN339" t="str">
            <v>Brooksbank</v>
          </cell>
          <cell r="DO339" t="str">
            <v>Gallentine</v>
          </cell>
          <cell r="DP339">
            <v>10</v>
          </cell>
          <cell r="DQ339">
            <v>7</v>
          </cell>
          <cell r="DR339"/>
        </row>
        <row r="340">
          <cell r="C340">
            <v>248</v>
          </cell>
          <cell r="D340">
            <v>44</v>
          </cell>
          <cell r="E340">
            <v>259</v>
          </cell>
          <cell r="F340">
            <v>39</v>
          </cell>
          <cell r="G340"/>
          <cell r="H340" t="str">
            <v/>
          </cell>
          <cell r="I340" t="str">
            <v/>
          </cell>
          <cell r="J340" t="str">
            <v/>
          </cell>
          <cell r="K340" t="str">
            <v/>
          </cell>
          <cell r="L340">
            <v>0</v>
          </cell>
          <cell r="M340" t="str">
            <v>Brooksbank</v>
          </cell>
          <cell r="N340" t="str">
            <v>Regionalize, connect to North Zumbro SD</v>
          </cell>
          <cell r="O340">
            <v>280813</v>
          </cell>
          <cell r="P340" t="str">
            <v>280813-PS01</v>
          </cell>
          <cell r="Q340">
            <v>1080</v>
          </cell>
          <cell r="R340"/>
          <cell r="S340"/>
          <cell r="T340">
            <v>45349</v>
          </cell>
          <cell r="U340">
            <v>45568</v>
          </cell>
          <cell r="V340">
            <v>0</v>
          </cell>
          <cell r="W340">
            <v>0</v>
          </cell>
          <cell r="X340"/>
          <cell r="Y340"/>
          <cell r="Z340"/>
          <cell r="AA340">
            <v>0</v>
          </cell>
          <cell r="AB340"/>
          <cell r="AC340"/>
          <cell r="AD340"/>
          <cell r="AE340"/>
          <cell r="AF340"/>
          <cell r="AG340">
            <v>0</v>
          </cell>
          <cell r="AH340"/>
          <cell r="AI340">
            <v>46113</v>
          </cell>
          <cell r="AJ340"/>
          <cell r="AK340"/>
          <cell r="AL340">
            <v>10946045</v>
          </cell>
          <cell r="AM340"/>
          <cell r="AN340"/>
          <cell r="AO340"/>
          <cell r="AP340"/>
          <cell r="AQ340"/>
          <cell r="AR340"/>
          <cell r="AS340">
            <v>0</v>
          </cell>
          <cell r="AT340">
            <v>0</v>
          </cell>
          <cell r="AU340">
            <v>10946045</v>
          </cell>
          <cell r="AV340">
            <v>0</v>
          </cell>
          <cell r="AW340"/>
          <cell r="AX340"/>
          <cell r="AY340">
            <v>0</v>
          </cell>
          <cell r="AZ340"/>
          <cell r="BA340"/>
          <cell r="BB340"/>
          <cell r="BC340"/>
          <cell r="BD340"/>
          <cell r="BE340"/>
          <cell r="BF340">
            <v>0</v>
          </cell>
          <cell r="BG340">
            <v>0</v>
          </cell>
          <cell r="BH340"/>
          <cell r="BI340">
            <v>824010.70808985981</v>
          </cell>
          <cell r="BJ340"/>
          <cell r="BK340">
            <v>0</v>
          </cell>
          <cell r="BL340"/>
          <cell r="BM340"/>
          <cell r="BN340"/>
          <cell r="BO340"/>
          <cell r="BP340"/>
          <cell r="BQ340"/>
          <cell r="BR340"/>
          <cell r="BS340" t="str">
            <v/>
          </cell>
          <cell r="BT340"/>
          <cell r="BU340">
            <v>0</v>
          </cell>
          <cell r="BV340"/>
          <cell r="BW340">
            <v>0</v>
          </cell>
          <cell r="BX340">
            <v>0</v>
          </cell>
          <cell r="BY340"/>
          <cell r="BZ340"/>
          <cell r="CA340"/>
          <cell r="CB340">
            <v>0</v>
          </cell>
          <cell r="CC340"/>
          <cell r="CD340"/>
          <cell r="CE340"/>
          <cell r="CF340"/>
          <cell r="CG340"/>
          <cell r="CH340"/>
          <cell r="CI340"/>
          <cell r="CJ340"/>
          <cell r="CK340"/>
          <cell r="CL340"/>
          <cell r="CM340">
            <v>0</v>
          </cell>
          <cell r="CN340"/>
          <cell r="CO340"/>
          <cell r="CP340"/>
          <cell r="CQ340"/>
          <cell r="CR340"/>
          <cell r="CS340"/>
          <cell r="CT340"/>
          <cell r="CU340">
            <v>0</v>
          </cell>
          <cell r="CV340"/>
          <cell r="CW340"/>
          <cell r="CX340"/>
          <cell r="CY340"/>
          <cell r="CZ340"/>
          <cell r="DA340"/>
          <cell r="DB340"/>
          <cell r="DC340"/>
          <cell r="DD340"/>
          <cell r="DE340"/>
          <cell r="DF340">
            <v>0</v>
          </cell>
          <cell r="DG340"/>
          <cell r="DH340"/>
          <cell r="DI340"/>
          <cell r="DJ340"/>
          <cell r="DK340"/>
          <cell r="DL340"/>
          <cell r="DM340" t="str">
            <v>Corey Hower</v>
          </cell>
          <cell r="DN340" t="str">
            <v>Brooksbank</v>
          </cell>
          <cell r="DO340" t="str">
            <v>Lafontaine</v>
          </cell>
          <cell r="DP340">
            <v>10</v>
          </cell>
          <cell r="DQ340">
            <v>7</v>
          </cell>
          <cell r="DR340"/>
        </row>
        <row r="341">
          <cell r="C341">
            <v>285</v>
          </cell>
          <cell r="D341">
            <v>38</v>
          </cell>
          <cell r="E341">
            <v>269</v>
          </cell>
          <cell r="F341">
            <v>38</v>
          </cell>
          <cell r="G341"/>
          <cell r="H341" t="str">
            <v/>
          </cell>
          <cell r="I341" t="str">
            <v/>
          </cell>
          <cell r="J341" t="str">
            <v/>
          </cell>
          <cell r="K341" t="str">
            <v/>
          </cell>
          <cell r="L341">
            <v>0</v>
          </cell>
          <cell r="M341" t="str">
            <v>Berrens</v>
          </cell>
          <cell r="N341" t="str">
            <v>Rehab treatment</v>
          </cell>
          <cell r="O341">
            <v>280912</v>
          </cell>
          <cell r="P341" t="str">
            <v>280912-PS01</v>
          </cell>
          <cell r="Q341">
            <v>72</v>
          </cell>
          <cell r="R341"/>
          <cell r="S341"/>
          <cell r="T341">
            <v>0</v>
          </cell>
          <cell r="U341">
            <v>0</v>
          </cell>
          <cell r="V341">
            <v>0</v>
          </cell>
          <cell r="W341">
            <v>0</v>
          </cell>
          <cell r="X341"/>
          <cell r="Y341"/>
          <cell r="Z341"/>
          <cell r="AA341">
            <v>0</v>
          </cell>
          <cell r="AB341"/>
          <cell r="AC341"/>
          <cell r="AD341"/>
          <cell r="AE341"/>
          <cell r="AF341"/>
          <cell r="AG341">
            <v>0</v>
          </cell>
          <cell r="AH341"/>
          <cell r="AI341"/>
          <cell r="AJ341"/>
          <cell r="AK341"/>
          <cell r="AL341">
            <v>379000</v>
          </cell>
          <cell r="AM341"/>
          <cell r="AN341"/>
          <cell r="AO341"/>
          <cell r="AP341"/>
          <cell r="AQ341"/>
          <cell r="AR341"/>
          <cell r="AS341">
            <v>0</v>
          </cell>
          <cell r="AT341">
            <v>0</v>
          </cell>
          <cell r="AU341">
            <v>379000</v>
          </cell>
          <cell r="AV341">
            <v>0</v>
          </cell>
          <cell r="AW341"/>
          <cell r="AX341"/>
          <cell r="AY341">
            <v>0</v>
          </cell>
          <cell r="AZ341"/>
          <cell r="BA341"/>
          <cell r="BB341"/>
          <cell r="BC341"/>
          <cell r="BD341"/>
          <cell r="BE341"/>
          <cell r="BF341">
            <v>0</v>
          </cell>
          <cell r="BG341">
            <v>0</v>
          </cell>
          <cell r="BH341"/>
          <cell r="BI341">
            <v>0</v>
          </cell>
          <cell r="BJ341"/>
          <cell r="BK341">
            <v>0</v>
          </cell>
          <cell r="BL341"/>
          <cell r="BM341"/>
          <cell r="BN341"/>
          <cell r="BO341"/>
          <cell r="BP341"/>
          <cell r="BQ341"/>
          <cell r="BR341"/>
          <cell r="BS341"/>
          <cell r="BT341"/>
          <cell r="BU341">
            <v>0</v>
          </cell>
          <cell r="BV341"/>
          <cell r="BW341">
            <v>0</v>
          </cell>
          <cell r="BX341">
            <v>0</v>
          </cell>
          <cell r="BY341"/>
          <cell r="BZ341"/>
          <cell r="CA341"/>
          <cell r="CB341">
            <v>0</v>
          </cell>
          <cell r="CC341"/>
          <cell r="CD341"/>
          <cell r="CE341"/>
          <cell r="CF341"/>
          <cell r="CG341"/>
          <cell r="CH341"/>
          <cell r="CI341"/>
          <cell r="CJ341"/>
          <cell r="CK341"/>
          <cell r="CL341"/>
          <cell r="CM341">
            <v>0</v>
          </cell>
          <cell r="CN341"/>
          <cell r="CO341"/>
          <cell r="CP341"/>
          <cell r="CQ341"/>
          <cell r="CR341"/>
          <cell r="CS341"/>
          <cell r="CT341"/>
          <cell r="CU341">
            <v>0</v>
          </cell>
          <cell r="CV341"/>
          <cell r="CW341"/>
          <cell r="CX341"/>
          <cell r="CY341"/>
          <cell r="CZ341"/>
          <cell r="DA341"/>
          <cell r="DB341"/>
          <cell r="DC341"/>
          <cell r="DD341"/>
          <cell r="DE341"/>
          <cell r="DF341"/>
          <cell r="DG341"/>
          <cell r="DH341"/>
          <cell r="DI341"/>
          <cell r="DJ341"/>
          <cell r="DK341"/>
          <cell r="DL341"/>
          <cell r="DM341" t="str">
            <v>Abram Peterson</v>
          </cell>
          <cell r="DN341" t="str">
            <v>Berrens</v>
          </cell>
          <cell r="DO341"/>
          <cell r="DP341">
            <v>8</v>
          </cell>
          <cell r="DQ341">
            <v>5</v>
          </cell>
          <cell r="DR341"/>
        </row>
        <row r="342">
          <cell r="C342">
            <v>78</v>
          </cell>
          <cell r="D342">
            <v>63</v>
          </cell>
          <cell r="E342">
            <v>89</v>
          </cell>
          <cell r="F342">
            <v>63</v>
          </cell>
          <cell r="G342"/>
          <cell r="H342" t="str">
            <v/>
          </cell>
          <cell r="I342" t="str">
            <v>Yes</v>
          </cell>
          <cell r="J342" t="str">
            <v/>
          </cell>
          <cell r="K342" t="str">
            <v/>
          </cell>
          <cell r="L342">
            <v>0</v>
          </cell>
          <cell r="M342" t="str">
            <v>Brooksbank</v>
          </cell>
          <cell r="N342" t="str">
            <v>Rehab collection</v>
          </cell>
          <cell r="O342">
            <v>280623</v>
          </cell>
          <cell r="P342" t="str">
            <v>280623-PS01</v>
          </cell>
          <cell r="Q342">
            <v>9737</v>
          </cell>
          <cell r="R342"/>
          <cell r="S342" t="str">
            <v>could apply</v>
          </cell>
          <cell r="T342">
            <v>43896</v>
          </cell>
          <cell r="U342">
            <v>44074</v>
          </cell>
          <cell r="V342">
            <v>0</v>
          </cell>
          <cell r="W342">
            <v>0</v>
          </cell>
          <cell r="X342">
            <v>45447</v>
          </cell>
          <cell r="Y342">
            <v>1824619</v>
          </cell>
          <cell r="Z342"/>
          <cell r="AA342">
            <v>0</v>
          </cell>
          <cell r="AB342" t="str">
            <v>Part B</v>
          </cell>
          <cell r="AC342"/>
          <cell r="AD342"/>
          <cell r="AE342"/>
          <cell r="AF342"/>
          <cell r="AG342">
            <v>0</v>
          </cell>
          <cell r="AH342"/>
          <cell r="AI342">
            <v>45748</v>
          </cell>
          <cell r="AJ342">
            <v>46174</v>
          </cell>
          <cell r="AK342" t="str">
            <v>FP being amended in 2024</v>
          </cell>
          <cell r="AL342">
            <v>13500000</v>
          </cell>
          <cell r="AM342"/>
          <cell r="AN342"/>
          <cell r="AO342"/>
          <cell r="AP342"/>
          <cell r="AQ342"/>
          <cell r="AR342"/>
          <cell r="AS342">
            <v>0</v>
          </cell>
          <cell r="AT342">
            <v>0</v>
          </cell>
          <cell r="AU342">
            <v>13500000</v>
          </cell>
          <cell r="AV342">
            <v>11400000</v>
          </cell>
          <cell r="AW342"/>
          <cell r="AX342"/>
          <cell r="AY342">
            <v>11400000</v>
          </cell>
          <cell r="AZ342"/>
          <cell r="BA342"/>
          <cell r="BB342"/>
          <cell r="BC342"/>
          <cell r="BD342"/>
          <cell r="BE342"/>
          <cell r="BF342">
            <v>0</v>
          </cell>
          <cell r="BG342">
            <v>0</v>
          </cell>
          <cell r="BH342"/>
          <cell r="BI342">
            <v>0</v>
          </cell>
          <cell r="BJ342"/>
          <cell r="BK342">
            <v>0</v>
          </cell>
          <cell r="BL342"/>
          <cell r="BM342"/>
          <cell r="BN342"/>
          <cell r="BO342"/>
          <cell r="BP342"/>
          <cell r="BQ342"/>
          <cell r="BR342"/>
          <cell r="BS342" t="str">
            <v/>
          </cell>
          <cell r="BT342"/>
          <cell r="BU342">
            <v>0</v>
          </cell>
          <cell r="BV342"/>
          <cell r="BW342">
            <v>0</v>
          </cell>
          <cell r="BX342">
            <v>0</v>
          </cell>
          <cell r="BY342"/>
          <cell r="BZ342"/>
          <cell r="CA342"/>
          <cell r="CB342">
            <v>0</v>
          </cell>
          <cell r="CC342"/>
          <cell r="CD342"/>
          <cell r="CE342"/>
          <cell r="CF342"/>
          <cell r="CG342"/>
          <cell r="CH342"/>
          <cell r="CI342"/>
          <cell r="CJ342"/>
          <cell r="CK342"/>
          <cell r="CL342"/>
          <cell r="CM342">
            <v>0</v>
          </cell>
          <cell r="CN342"/>
          <cell r="CO342"/>
          <cell r="CP342"/>
          <cell r="CQ342"/>
          <cell r="CR342"/>
          <cell r="CS342"/>
          <cell r="CT342"/>
          <cell r="CU342">
            <v>0</v>
          </cell>
          <cell r="CV342"/>
          <cell r="CW342"/>
          <cell r="CX342"/>
          <cell r="CY342"/>
          <cell r="CZ342"/>
          <cell r="DA342"/>
          <cell r="DB342"/>
          <cell r="DC342"/>
          <cell r="DD342"/>
          <cell r="DE342"/>
          <cell r="DF342">
            <v>0</v>
          </cell>
          <cell r="DG342"/>
          <cell r="DH342"/>
          <cell r="DI342">
            <v>2100000</v>
          </cell>
          <cell r="DJ342" t="str">
            <v>24 CDS</v>
          </cell>
          <cell r="DK342"/>
          <cell r="DL342" t="str">
            <v>24 fed earmark</v>
          </cell>
          <cell r="DM342" t="str">
            <v>Abram Peterson</v>
          </cell>
          <cell r="DN342" t="str">
            <v>Brooksbank</v>
          </cell>
          <cell r="DO342" t="str">
            <v>Gallentine</v>
          </cell>
          <cell r="DP342">
            <v>9</v>
          </cell>
          <cell r="DQ342">
            <v>6</v>
          </cell>
          <cell r="DR342"/>
        </row>
        <row r="343">
          <cell r="C343">
            <v>150</v>
          </cell>
          <cell r="D343">
            <v>55</v>
          </cell>
          <cell r="E343">
            <v>143.19999999999999</v>
          </cell>
          <cell r="F343">
            <v>55</v>
          </cell>
          <cell r="G343">
            <v>2024</v>
          </cell>
          <cell r="H343" t="str">
            <v>Yes</v>
          </cell>
          <cell r="I343" t="str">
            <v/>
          </cell>
          <cell r="J343" t="str">
            <v/>
          </cell>
          <cell r="K343" t="str">
            <v>Yes</v>
          </cell>
          <cell r="L343">
            <v>0</v>
          </cell>
          <cell r="M343" t="str">
            <v>Barrett</v>
          </cell>
          <cell r="N343" t="str">
            <v>Rehab collctn ph 2 and forcemain</v>
          </cell>
          <cell r="O343">
            <v>280827</v>
          </cell>
          <cell r="P343" t="str">
            <v>280827-PS02</v>
          </cell>
          <cell r="Q343">
            <v>962</v>
          </cell>
          <cell r="R343"/>
          <cell r="S343" t="str">
            <v>Exempt</v>
          </cell>
          <cell r="T343">
            <v>44621</v>
          </cell>
          <cell r="U343">
            <v>44735</v>
          </cell>
          <cell r="V343">
            <v>45016</v>
          </cell>
          <cell r="W343">
            <v>45099</v>
          </cell>
          <cell r="X343" t="str">
            <v>certified</v>
          </cell>
          <cell r="Y343">
            <v>2587312</v>
          </cell>
          <cell r="Z343"/>
          <cell r="AA343">
            <v>2587312</v>
          </cell>
          <cell r="AB343" t="str">
            <v>24 carryover</v>
          </cell>
          <cell r="AC343"/>
          <cell r="AD343">
            <v>45069</v>
          </cell>
          <cell r="AE343">
            <v>2122610</v>
          </cell>
          <cell r="AF343"/>
          <cell r="AG343">
            <v>2122610</v>
          </cell>
          <cell r="AH343" t="str">
            <v>Part B</v>
          </cell>
          <cell r="AI343">
            <v>45170</v>
          </cell>
          <cell r="AJ343">
            <v>45657</v>
          </cell>
          <cell r="AK343" t="str">
            <v>collection system not being done this time only lift station</v>
          </cell>
          <cell r="AL343">
            <v>2587312</v>
          </cell>
          <cell r="AM343">
            <v>44971</v>
          </cell>
          <cell r="AN343">
            <v>45100</v>
          </cell>
          <cell r="AO343">
            <v>1</v>
          </cell>
          <cell r="AP343">
            <v>1154000</v>
          </cell>
          <cell r="AQ343">
            <v>2023</v>
          </cell>
          <cell r="AR343"/>
          <cell r="AS343">
            <v>0</v>
          </cell>
          <cell r="AT343">
            <v>0</v>
          </cell>
          <cell r="AU343">
            <v>2587312</v>
          </cell>
          <cell r="AV343">
            <v>2587312</v>
          </cell>
          <cell r="AW343"/>
          <cell r="AX343"/>
          <cell r="AY343">
            <v>2587312</v>
          </cell>
          <cell r="AZ343"/>
          <cell r="BA343"/>
          <cell r="BB343"/>
          <cell r="BC343"/>
          <cell r="BD343"/>
          <cell r="BE343"/>
          <cell r="BF343">
            <v>0</v>
          </cell>
          <cell r="BG343">
            <v>0</v>
          </cell>
          <cell r="BH343"/>
          <cell r="BI343">
            <v>0</v>
          </cell>
          <cell r="BJ343"/>
          <cell r="BK343">
            <v>0</v>
          </cell>
          <cell r="BL343"/>
          <cell r="BM343"/>
          <cell r="BN343"/>
          <cell r="BO343"/>
          <cell r="BP343"/>
          <cell r="BQ343"/>
          <cell r="BR343"/>
          <cell r="BS343" t="str">
            <v/>
          </cell>
          <cell r="BT343"/>
          <cell r="BU343">
            <v>0</v>
          </cell>
          <cell r="BV343"/>
          <cell r="BW343">
            <v>0</v>
          </cell>
          <cell r="BX343">
            <v>0</v>
          </cell>
          <cell r="BY343"/>
          <cell r="BZ343"/>
          <cell r="CA343"/>
          <cell r="CB343">
            <v>0</v>
          </cell>
          <cell r="CC343"/>
          <cell r="CD343"/>
          <cell r="CE343"/>
          <cell r="CF343"/>
          <cell r="CG343"/>
          <cell r="CH343"/>
          <cell r="CI343"/>
          <cell r="CJ343"/>
          <cell r="CK343"/>
          <cell r="CL343"/>
          <cell r="CM343">
            <v>0</v>
          </cell>
          <cell r="CN343"/>
          <cell r="CO343"/>
          <cell r="CP343"/>
          <cell r="CQ343"/>
          <cell r="CR343"/>
          <cell r="CS343"/>
          <cell r="CT343"/>
          <cell r="CU343">
            <v>0</v>
          </cell>
          <cell r="CV343"/>
          <cell r="CW343"/>
          <cell r="CX343"/>
          <cell r="CY343"/>
          <cell r="CZ343"/>
          <cell r="DA343"/>
          <cell r="DB343"/>
          <cell r="DC343"/>
          <cell r="DD343"/>
          <cell r="DE343"/>
          <cell r="DF343">
            <v>0</v>
          </cell>
          <cell r="DG343"/>
          <cell r="DH343"/>
          <cell r="DI343"/>
          <cell r="DJ343"/>
          <cell r="DK343"/>
          <cell r="DL343"/>
          <cell r="DM343" t="str">
            <v>Pam Rodewald</v>
          </cell>
          <cell r="DN343" t="str">
            <v>Barrett</v>
          </cell>
          <cell r="DO343" t="str">
            <v>Lafontaine</v>
          </cell>
          <cell r="DP343" t="str">
            <v>6E</v>
          </cell>
          <cell r="DQ343">
            <v>2</v>
          </cell>
          <cell r="DR343"/>
        </row>
        <row r="344">
          <cell r="C344">
            <v>179.1</v>
          </cell>
          <cell r="D344">
            <v>51</v>
          </cell>
          <cell r="E344">
            <v>173.1</v>
          </cell>
          <cell r="F344">
            <v>51</v>
          </cell>
          <cell r="G344">
            <v>2024</v>
          </cell>
          <cell r="H344" t="str">
            <v>Yes</v>
          </cell>
          <cell r="I344" t="str">
            <v/>
          </cell>
          <cell r="J344" t="str">
            <v/>
          </cell>
          <cell r="K344" t="str">
            <v>Yes</v>
          </cell>
          <cell r="L344">
            <v>0</v>
          </cell>
          <cell r="M344" t="str">
            <v>Brooksbank</v>
          </cell>
          <cell r="N344" t="str">
            <v>Rehab collection, Ph 1</v>
          </cell>
          <cell r="O344">
            <v>280917</v>
          </cell>
          <cell r="P344" t="str">
            <v>280917-PS01a</v>
          </cell>
          <cell r="Q344">
            <v>2410</v>
          </cell>
          <cell r="R344"/>
          <cell r="S344"/>
          <cell r="T344">
            <v>44987</v>
          </cell>
          <cell r="U344">
            <v>45098</v>
          </cell>
          <cell r="V344">
            <v>45378</v>
          </cell>
          <cell r="W344">
            <v>45464</v>
          </cell>
          <cell r="X344" t="str">
            <v>certified</v>
          </cell>
          <cell r="Y344">
            <v>884249</v>
          </cell>
          <cell r="Z344"/>
          <cell r="AA344">
            <v>884249</v>
          </cell>
          <cell r="AB344" t="str">
            <v>24 carryover</v>
          </cell>
          <cell r="AC344"/>
          <cell r="AD344">
            <v>45078</v>
          </cell>
          <cell r="AE344">
            <v>886006</v>
          </cell>
          <cell r="AF344"/>
          <cell r="AG344">
            <v>886006</v>
          </cell>
          <cell r="AH344" t="str">
            <v>Part B</v>
          </cell>
          <cell r="AI344">
            <v>45413</v>
          </cell>
          <cell r="AJ344">
            <v>45838</v>
          </cell>
          <cell r="AK344"/>
          <cell r="AL344">
            <v>896750</v>
          </cell>
          <cell r="AM344">
            <v>45448</v>
          </cell>
          <cell r="AN344">
            <v>45469</v>
          </cell>
          <cell r="AO344">
            <v>1</v>
          </cell>
          <cell r="AP344">
            <v>886006</v>
          </cell>
          <cell r="AQ344">
            <v>2024</v>
          </cell>
          <cell r="AR344"/>
          <cell r="AS344">
            <v>0</v>
          </cell>
          <cell r="AT344">
            <v>0</v>
          </cell>
          <cell r="AU344">
            <v>896750</v>
          </cell>
          <cell r="AV344">
            <v>896750</v>
          </cell>
          <cell r="AW344"/>
          <cell r="AX344"/>
          <cell r="AY344">
            <v>896750</v>
          </cell>
          <cell r="AZ344">
            <v>45611</v>
          </cell>
          <cell r="BA344">
            <v>45641</v>
          </cell>
          <cell r="BB344">
            <v>2025</v>
          </cell>
          <cell r="BC344" t="str">
            <v>CWRF</v>
          </cell>
          <cell r="BD344"/>
          <cell r="BE344"/>
          <cell r="BF344">
            <v>0</v>
          </cell>
          <cell r="BG344">
            <v>0</v>
          </cell>
          <cell r="BH344"/>
          <cell r="BI344">
            <v>0</v>
          </cell>
          <cell r="BJ344"/>
          <cell r="BK344">
            <v>0</v>
          </cell>
          <cell r="BL344"/>
          <cell r="BM344"/>
          <cell r="BN344"/>
          <cell r="BO344"/>
          <cell r="BP344"/>
          <cell r="BQ344"/>
          <cell r="BR344"/>
          <cell r="BS344"/>
          <cell r="BT344"/>
          <cell r="BU344">
            <v>0</v>
          </cell>
          <cell r="BV344"/>
          <cell r="BW344">
            <v>0</v>
          </cell>
          <cell r="BX344">
            <v>0</v>
          </cell>
          <cell r="BY344"/>
          <cell r="BZ344"/>
          <cell r="CA344"/>
          <cell r="CB344">
            <v>0</v>
          </cell>
          <cell r="CC344"/>
          <cell r="CD344"/>
          <cell r="CE344"/>
          <cell r="CF344"/>
          <cell r="CG344"/>
          <cell r="CH344"/>
          <cell r="CI344"/>
          <cell r="CJ344"/>
          <cell r="CK344"/>
          <cell r="CL344"/>
          <cell r="CM344">
            <v>0</v>
          </cell>
          <cell r="CN344"/>
          <cell r="CO344"/>
          <cell r="CP344"/>
          <cell r="CQ344"/>
          <cell r="CR344"/>
          <cell r="CS344"/>
          <cell r="CT344"/>
          <cell r="CU344">
            <v>0</v>
          </cell>
          <cell r="CV344"/>
          <cell r="CW344"/>
          <cell r="CX344"/>
          <cell r="CY344"/>
          <cell r="CZ344"/>
          <cell r="DA344"/>
          <cell r="DB344"/>
          <cell r="DC344"/>
          <cell r="DD344"/>
          <cell r="DE344"/>
          <cell r="DF344"/>
          <cell r="DG344"/>
          <cell r="DH344"/>
          <cell r="DI344"/>
          <cell r="DJ344"/>
          <cell r="DK344"/>
          <cell r="DL344"/>
          <cell r="DM344" t="str">
            <v>Abram Peterson</v>
          </cell>
          <cell r="DN344" t="str">
            <v>Brooksbank</v>
          </cell>
          <cell r="DO344"/>
          <cell r="DP344">
            <v>9</v>
          </cell>
          <cell r="DQ344">
            <v>6</v>
          </cell>
          <cell r="DR344"/>
        </row>
        <row r="345">
          <cell r="C345">
            <v>179.2</v>
          </cell>
          <cell r="D345">
            <v>51</v>
          </cell>
          <cell r="E345">
            <v>173.2</v>
          </cell>
          <cell r="F345">
            <v>51</v>
          </cell>
          <cell r="G345">
            <v>2024</v>
          </cell>
          <cell r="H345" t="str">
            <v>Yes</v>
          </cell>
          <cell r="I345" t="str">
            <v/>
          </cell>
          <cell r="J345" t="str">
            <v/>
          </cell>
          <cell r="K345" t="str">
            <v>Yes</v>
          </cell>
          <cell r="L345">
            <v>0</v>
          </cell>
          <cell r="M345" t="str">
            <v>Brooksbank</v>
          </cell>
          <cell r="N345" t="str">
            <v>Rehab collection, Ph 2, CSAH 60</v>
          </cell>
          <cell r="O345">
            <v>280917</v>
          </cell>
          <cell r="P345" t="str">
            <v>280917-PS01b</v>
          </cell>
          <cell r="Q345">
            <v>2410</v>
          </cell>
          <cell r="R345"/>
          <cell r="S345"/>
          <cell r="T345">
            <v>44987</v>
          </cell>
          <cell r="U345">
            <v>45098</v>
          </cell>
          <cell r="V345">
            <v>0</v>
          </cell>
          <cell r="W345">
            <v>45464</v>
          </cell>
          <cell r="X345" t="str">
            <v>certified</v>
          </cell>
          <cell r="Y345">
            <v>64624</v>
          </cell>
          <cell r="Z345"/>
          <cell r="AA345">
            <v>64624</v>
          </cell>
          <cell r="AB345" t="str">
            <v>24 carryover</v>
          </cell>
          <cell r="AC345"/>
          <cell r="AD345">
            <v>45078</v>
          </cell>
          <cell r="AE345">
            <v>47448</v>
          </cell>
          <cell r="AF345"/>
          <cell r="AG345">
            <v>47448</v>
          </cell>
          <cell r="AH345" t="str">
            <v>Part B</v>
          </cell>
          <cell r="AI345">
            <v>45413</v>
          </cell>
          <cell r="AJ345">
            <v>45838</v>
          </cell>
          <cell r="AK345"/>
          <cell r="AL345">
            <v>77886</v>
          </cell>
          <cell r="AM345">
            <v>45448</v>
          </cell>
          <cell r="AN345">
            <v>45469</v>
          </cell>
          <cell r="AO345">
            <v>1</v>
          </cell>
          <cell r="AP345">
            <v>47448</v>
          </cell>
          <cell r="AQ345">
            <v>2024</v>
          </cell>
          <cell r="AR345"/>
          <cell r="AS345">
            <v>0</v>
          </cell>
          <cell r="AT345">
            <v>0</v>
          </cell>
          <cell r="AU345">
            <v>77886</v>
          </cell>
          <cell r="AV345">
            <v>77886</v>
          </cell>
          <cell r="AW345"/>
          <cell r="AX345"/>
          <cell r="AY345">
            <v>77886</v>
          </cell>
          <cell r="AZ345">
            <v>45611</v>
          </cell>
          <cell r="BA345">
            <v>45641</v>
          </cell>
          <cell r="BB345">
            <v>2025</v>
          </cell>
          <cell r="BC345" t="str">
            <v>CWRF</v>
          </cell>
          <cell r="BD345"/>
          <cell r="BE345"/>
          <cell r="BF345">
            <v>0</v>
          </cell>
          <cell r="BG345">
            <v>0</v>
          </cell>
          <cell r="BH345"/>
          <cell r="BI345">
            <v>0</v>
          </cell>
          <cell r="BJ345"/>
          <cell r="BK345">
            <v>0</v>
          </cell>
          <cell r="BL345"/>
          <cell r="BM345"/>
          <cell r="BN345"/>
          <cell r="BO345"/>
          <cell r="BP345"/>
          <cell r="BQ345"/>
          <cell r="BR345"/>
          <cell r="BS345"/>
          <cell r="BT345"/>
          <cell r="BU345">
            <v>0</v>
          </cell>
          <cell r="BV345"/>
          <cell r="BW345">
            <v>0</v>
          </cell>
          <cell r="BX345">
            <v>0</v>
          </cell>
          <cell r="BY345"/>
          <cell r="BZ345"/>
          <cell r="CA345"/>
          <cell r="CB345">
            <v>0</v>
          </cell>
          <cell r="CC345"/>
          <cell r="CD345"/>
          <cell r="CE345"/>
          <cell r="CF345"/>
          <cell r="CG345"/>
          <cell r="CH345"/>
          <cell r="CI345"/>
          <cell r="CJ345"/>
          <cell r="CK345"/>
          <cell r="CL345"/>
          <cell r="CM345">
            <v>0</v>
          </cell>
          <cell r="CN345"/>
          <cell r="CO345"/>
          <cell r="CP345"/>
          <cell r="CQ345"/>
          <cell r="CR345"/>
          <cell r="CS345"/>
          <cell r="CT345"/>
          <cell r="CU345">
            <v>0</v>
          </cell>
          <cell r="CV345"/>
          <cell r="CW345"/>
          <cell r="CX345"/>
          <cell r="CY345"/>
          <cell r="CZ345"/>
          <cell r="DA345"/>
          <cell r="DB345"/>
          <cell r="DC345"/>
          <cell r="DD345"/>
          <cell r="DE345"/>
          <cell r="DF345"/>
          <cell r="DG345"/>
          <cell r="DH345"/>
          <cell r="DI345"/>
          <cell r="DJ345"/>
          <cell r="DK345"/>
          <cell r="DL345"/>
          <cell r="DM345" t="str">
            <v>Abram Peterson</v>
          </cell>
          <cell r="DN345" t="str">
            <v>Brooksbank</v>
          </cell>
          <cell r="DO345"/>
          <cell r="DP345">
            <v>9</v>
          </cell>
          <cell r="DQ345">
            <v>6</v>
          </cell>
          <cell r="DR345"/>
        </row>
        <row r="346">
          <cell r="C346">
            <v>43</v>
          </cell>
          <cell r="D346">
            <v>71</v>
          </cell>
          <cell r="E346">
            <v>42</v>
          </cell>
          <cell r="F346">
            <v>71</v>
          </cell>
          <cell r="G346"/>
          <cell r="H346" t="str">
            <v/>
          </cell>
          <cell r="I346" t="str">
            <v/>
          </cell>
          <cell r="J346" t="str">
            <v/>
          </cell>
          <cell r="K346" t="str">
            <v/>
          </cell>
          <cell r="L346" t="str">
            <v>Applied</v>
          </cell>
          <cell r="M346" t="str">
            <v>Schultz</v>
          </cell>
          <cell r="N346" t="str">
            <v>Unsewered, collection and treatment, spray irrigation</v>
          </cell>
          <cell r="O346">
            <v>280731</v>
          </cell>
          <cell r="P346" t="str">
            <v>280731-PS01</v>
          </cell>
          <cell r="Q346">
            <v>103</v>
          </cell>
          <cell r="R346"/>
          <cell r="S346"/>
          <cell r="T346">
            <v>0</v>
          </cell>
          <cell r="U346">
            <v>0</v>
          </cell>
          <cell r="V346">
            <v>0</v>
          </cell>
          <cell r="W346">
            <v>0</v>
          </cell>
          <cell r="X346"/>
          <cell r="Y346"/>
          <cell r="Z346"/>
          <cell r="AA346">
            <v>0</v>
          </cell>
          <cell r="AB346"/>
          <cell r="AC346"/>
          <cell r="AD346"/>
          <cell r="AE346"/>
          <cell r="AF346"/>
          <cell r="AG346">
            <v>0</v>
          </cell>
          <cell r="AH346"/>
          <cell r="AI346">
            <v>45444</v>
          </cell>
          <cell r="AJ346">
            <v>45962</v>
          </cell>
          <cell r="AK346"/>
          <cell r="AL346">
            <v>8750000</v>
          </cell>
          <cell r="AM346"/>
          <cell r="AN346"/>
          <cell r="AO346"/>
          <cell r="AP346"/>
          <cell r="AQ346"/>
          <cell r="AR346"/>
          <cell r="AS346">
            <v>0</v>
          </cell>
          <cell r="AT346">
            <v>0</v>
          </cell>
          <cell r="AU346">
            <v>8750000</v>
          </cell>
          <cell r="AV346">
            <v>0</v>
          </cell>
          <cell r="AW346"/>
          <cell r="AX346"/>
          <cell r="AY346">
            <v>0</v>
          </cell>
          <cell r="AZ346"/>
          <cell r="BA346"/>
          <cell r="BB346"/>
          <cell r="BC346"/>
          <cell r="BD346"/>
          <cell r="BE346"/>
          <cell r="BF346">
            <v>0</v>
          </cell>
          <cell r="BG346">
            <v>0</v>
          </cell>
          <cell r="BH346"/>
          <cell r="BI346">
            <v>0</v>
          </cell>
          <cell r="BJ346"/>
          <cell r="BK346"/>
          <cell r="BL346">
            <v>45503</v>
          </cell>
          <cell r="BM346">
            <v>8750000</v>
          </cell>
          <cell r="BN346">
            <v>1</v>
          </cell>
          <cell r="BO346" t="str">
            <v>FY25 new</v>
          </cell>
          <cell r="BP346"/>
          <cell r="BQ346"/>
          <cell r="BR346"/>
          <cell r="BS346" t="str">
            <v/>
          </cell>
          <cell r="BT346"/>
          <cell r="BU346">
            <v>8750000</v>
          </cell>
          <cell r="BV346"/>
          <cell r="BW346">
            <v>8750000</v>
          </cell>
          <cell r="BX346">
            <v>7000000</v>
          </cell>
          <cell r="BY346"/>
          <cell r="BZ346"/>
          <cell r="CA346"/>
          <cell r="CB346">
            <v>0</v>
          </cell>
          <cell r="CC346"/>
          <cell r="CD346"/>
          <cell r="CE346"/>
          <cell r="CF346"/>
          <cell r="CG346"/>
          <cell r="CH346"/>
          <cell r="CI346"/>
          <cell r="CJ346"/>
          <cell r="CK346" t="str">
            <v>Potential</v>
          </cell>
          <cell r="CL346"/>
          <cell r="CM346">
            <v>1750000</v>
          </cell>
          <cell r="CN346"/>
          <cell r="CO346"/>
          <cell r="CP346"/>
          <cell r="CQ346"/>
          <cell r="CR346"/>
          <cell r="CS346"/>
          <cell r="CT346"/>
          <cell r="CU346">
            <v>1750000</v>
          </cell>
          <cell r="CV346" t="str">
            <v>Applied</v>
          </cell>
          <cell r="CW346"/>
          <cell r="CX346"/>
          <cell r="CY346"/>
          <cell r="CZ346"/>
          <cell r="DA346">
            <v>42</v>
          </cell>
          <cell r="DB346"/>
          <cell r="DC346">
            <v>3937500</v>
          </cell>
          <cell r="DD346"/>
          <cell r="DE346"/>
          <cell r="DF346">
            <v>0</v>
          </cell>
          <cell r="DG346"/>
          <cell r="DH346"/>
          <cell r="DI346"/>
          <cell r="DJ346"/>
          <cell r="DK346"/>
          <cell r="DL346"/>
          <cell r="DM346" t="str">
            <v>Brian Fitzpatrick</v>
          </cell>
          <cell r="DN346" t="str">
            <v>Schultz</v>
          </cell>
          <cell r="DO346" t="str">
            <v>Barrett</v>
          </cell>
          <cell r="DP346">
            <v>5</v>
          </cell>
          <cell r="DQ346">
            <v>2</v>
          </cell>
          <cell r="DR346"/>
        </row>
        <row r="347">
          <cell r="C347">
            <v>309</v>
          </cell>
          <cell r="D347">
            <v>16</v>
          </cell>
          <cell r="E347">
            <v>295</v>
          </cell>
          <cell r="F347">
            <v>16</v>
          </cell>
          <cell r="G347"/>
          <cell r="H347" t="str">
            <v/>
          </cell>
          <cell r="I347" t="str">
            <v/>
          </cell>
          <cell r="J347" t="str">
            <v/>
          </cell>
          <cell r="K347" t="str">
            <v/>
          </cell>
          <cell r="L347">
            <v>0</v>
          </cell>
          <cell r="M347" t="str">
            <v>Berrens</v>
          </cell>
          <cell r="N347" t="str">
            <v>Unsewered, connect to Windom</v>
          </cell>
          <cell r="O347">
            <v>280748</v>
          </cell>
          <cell r="P347" t="str">
            <v>280748-PS01</v>
          </cell>
          <cell r="Q347">
            <v>64</v>
          </cell>
          <cell r="R347"/>
          <cell r="S347" t="str">
            <v>could apply</v>
          </cell>
          <cell r="T347">
            <v>44126</v>
          </cell>
          <cell r="U347">
            <v>0</v>
          </cell>
          <cell r="V347">
            <v>0</v>
          </cell>
          <cell r="W347">
            <v>0</v>
          </cell>
          <cell r="X347"/>
          <cell r="Y347"/>
          <cell r="Z347"/>
          <cell r="AA347">
            <v>0</v>
          </cell>
          <cell r="AB347"/>
          <cell r="AC347"/>
          <cell r="AD347"/>
          <cell r="AE347"/>
          <cell r="AF347"/>
          <cell r="AG347">
            <v>0</v>
          </cell>
          <cell r="AH347"/>
          <cell r="AI347"/>
          <cell r="AJ347"/>
          <cell r="AK347"/>
          <cell r="AL347">
            <v>3900000</v>
          </cell>
          <cell r="AM347"/>
          <cell r="AN347"/>
          <cell r="AO347"/>
          <cell r="AP347"/>
          <cell r="AQ347"/>
          <cell r="AR347"/>
          <cell r="AS347">
            <v>0</v>
          </cell>
          <cell r="AT347">
            <v>0</v>
          </cell>
          <cell r="AU347">
            <v>3900000</v>
          </cell>
          <cell r="AV347">
            <v>0</v>
          </cell>
          <cell r="AW347"/>
          <cell r="AX347"/>
          <cell r="AY347">
            <v>0</v>
          </cell>
          <cell r="AZ347"/>
          <cell r="BA347"/>
          <cell r="BB347"/>
          <cell r="BC347"/>
          <cell r="BD347"/>
          <cell r="BE347"/>
          <cell r="BF347"/>
          <cell r="BG347">
            <v>0</v>
          </cell>
          <cell r="BH347"/>
          <cell r="BI347">
            <v>0</v>
          </cell>
          <cell r="BJ347"/>
          <cell r="BK347">
            <v>0</v>
          </cell>
          <cell r="BL347"/>
          <cell r="BM347"/>
          <cell r="BN347"/>
          <cell r="BO347"/>
          <cell r="BP347"/>
          <cell r="BQ347"/>
          <cell r="BR347"/>
          <cell r="BS347"/>
          <cell r="BT347"/>
          <cell r="BU347">
            <v>0</v>
          </cell>
          <cell r="BV347"/>
          <cell r="BW347">
            <v>0</v>
          </cell>
          <cell r="BX347">
            <v>0</v>
          </cell>
          <cell r="BY347"/>
          <cell r="BZ347"/>
          <cell r="CA347"/>
          <cell r="CB347">
            <v>0</v>
          </cell>
          <cell r="CC347"/>
          <cell r="CD347"/>
          <cell r="CE347"/>
          <cell r="CF347"/>
          <cell r="CG347"/>
          <cell r="CH347"/>
          <cell r="CI347"/>
          <cell r="CJ347"/>
          <cell r="CK347"/>
          <cell r="CL347"/>
          <cell r="CM347">
            <v>0</v>
          </cell>
          <cell r="CN347"/>
          <cell r="CO347"/>
          <cell r="CP347"/>
          <cell r="CQ347"/>
          <cell r="CR347"/>
          <cell r="CS347"/>
          <cell r="CT347"/>
          <cell r="CU347">
            <v>0</v>
          </cell>
          <cell r="CV347"/>
          <cell r="CW347"/>
          <cell r="CX347"/>
          <cell r="CY347"/>
          <cell r="CZ347"/>
          <cell r="DA347"/>
          <cell r="DB347"/>
          <cell r="DC347"/>
          <cell r="DD347"/>
          <cell r="DE347"/>
          <cell r="DF347">
            <v>0</v>
          </cell>
          <cell r="DG347"/>
          <cell r="DH347"/>
          <cell r="DI347"/>
          <cell r="DJ347"/>
          <cell r="DK347"/>
          <cell r="DL347"/>
          <cell r="DM347" t="str">
            <v>Qais Banihani</v>
          </cell>
          <cell r="DN347" t="str">
            <v>Berrens</v>
          </cell>
          <cell r="DO347"/>
          <cell r="DP347">
            <v>8</v>
          </cell>
          <cell r="DQ347">
            <v>5</v>
          </cell>
          <cell r="DR347"/>
        </row>
        <row r="348">
          <cell r="C348">
            <v>256</v>
          </cell>
          <cell r="D348">
            <v>41</v>
          </cell>
          <cell r="E348">
            <v>248</v>
          </cell>
          <cell r="F348">
            <v>41</v>
          </cell>
          <cell r="G348" t="str">
            <v/>
          </cell>
          <cell r="H348" t="str">
            <v/>
          </cell>
          <cell r="I348" t="str">
            <v/>
          </cell>
          <cell r="J348" t="str">
            <v/>
          </cell>
          <cell r="K348" t="str">
            <v/>
          </cell>
          <cell r="L348">
            <v>0</v>
          </cell>
          <cell r="M348" t="str">
            <v>Barrett</v>
          </cell>
          <cell r="N348" t="str">
            <v>Adv trmt - chlorides, new WTP</v>
          </cell>
          <cell r="O348">
            <v>280579</v>
          </cell>
          <cell r="P348" t="str">
            <v>280579-PS01</v>
          </cell>
          <cell r="Q348">
            <v>19558</v>
          </cell>
          <cell r="R348">
            <v>0</v>
          </cell>
          <cell r="S348"/>
          <cell r="T348">
            <v>0</v>
          </cell>
          <cell r="U348">
            <v>0</v>
          </cell>
          <cell r="V348">
            <v>0</v>
          </cell>
          <cell r="W348">
            <v>0</v>
          </cell>
          <cell r="X348"/>
          <cell r="Y348"/>
          <cell r="Z348"/>
          <cell r="AA348">
            <v>0</v>
          </cell>
          <cell r="AB348"/>
          <cell r="AC348"/>
          <cell r="AD348"/>
          <cell r="AE348"/>
          <cell r="AF348"/>
          <cell r="AG348">
            <v>0</v>
          </cell>
          <cell r="AH348"/>
          <cell r="AI348"/>
          <cell r="AJ348"/>
          <cell r="AK348"/>
          <cell r="AL348">
            <v>8929302</v>
          </cell>
          <cell r="AM348"/>
          <cell r="AN348"/>
          <cell r="AO348"/>
          <cell r="AP348"/>
          <cell r="AQ348"/>
          <cell r="AR348"/>
          <cell r="AS348">
            <v>0</v>
          </cell>
          <cell r="AT348">
            <v>0</v>
          </cell>
          <cell r="AU348">
            <v>8929302</v>
          </cell>
          <cell r="AV348">
            <v>0</v>
          </cell>
          <cell r="AW348"/>
          <cell r="AX348"/>
          <cell r="AY348">
            <v>0</v>
          </cell>
          <cell r="AZ348"/>
          <cell r="BA348"/>
          <cell r="BB348"/>
          <cell r="BC348"/>
          <cell r="BD348"/>
          <cell r="BE348"/>
          <cell r="BF348">
            <v>0</v>
          </cell>
          <cell r="BG348">
            <v>0</v>
          </cell>
          <cell r="BH348"/>
          <cell r="BI348">
            <v>0</v>
          </cell>
          <cell r="BJ348"/>
          <cell r="BK348">
            <v>0</v>
          </cell>
          <cell r="BL348"/>
          <cell r="BM348"/>
          <cell r="BN348"/>
          <cell r="BO348"/>
          <cell r="BP348"/>
          <cell r="BQ348"/>
          <cell r="BR348"/>
          <cell r="BS348" t="str">
            <v/>
          </cell>
          <cell r="BT348"/>
          <cell r="BU348">
            <v>0</v>
          </cell>
          <cell r="BV348"/>
          <cell r="BW348">
            <v>0</v>
          </cell>
          <cell r="BX348">
            <v>0</v>
          </cell>
          <cell r="BY348"/>
          <cell r="BZ348"/>
          <cell r="CA348"/>
          <cell r="CB348">
            <v>0</v>
          </cell>
          <cell r="CC348"/>
          <cell r="CD348"/>
          <cell r="CE348"/>
          <cell r="CF348"/>
          <cell r="CG348"/>
          <cell r="CH348"/>
          <cell r="CI348"/>
          <cell r="CJ348"/>
          <cell r="CK348"/>
          <cell r="CL348"/>
          <cell r="CM348">
            <v>0</v>
          </cell>
          <cell r="CN348"/>
          <cell r="CO348"/>
          <cell r="CP348"/>
          <cell r="CQ348"/>
          <cell r="CR348"/>
          <cell r="CS348"/>
          <cell r="CT348"/>
          <cell r="CU348">
            <v>0</v>
          </cell>
          <cell r="CV348"/>
          <cell r="CW348"/>
          <cell r="CX348"/>
          <cell r="CY348"/>
          <cell r="CZ348"/>
          <cell r="DA348"/>
          <cell r="DB348"/>
          <cell r="DC348"/>
          <cell r="DD348"/>
          <cell r="DE348"/>
          <cell r="DF348">
            <v>0</v>
          </cell>
          <cell r="DG348"/>
          <cell r="DH348"/>
          <cell r="DI348"/>
          <cell r="DJ348"/>
          <cell r="DK348"/>
          <cell r="DL348"/>
          <cell r="DM348" t="str">
            <v>Abram Peterson</v>
          </cell>
          <cell r="DN348" t="str">
            <v>Barrett</v>
          </cell>
          <cell r="DO348" t="str">
            <v>Barrett</v>
          </cell>
          <cell r="DP348" t="str">
            <v>6E</v>
          </cell>
          <cell r="DQ348">
            <v>2</v>
          </cell>
          <cell r="DR348"/>
        </row>
        <row r="349">
          <cell r="C349">
            <v>243</v>
          </cell>
          <cell r="D349">
            <v>44</v>
          </cell>
          <cell r="E349">
            <v>237</v>
          </cell>
          <cell r="F349">
            <v>44</v>
          </cell>
          <cell r="G349"/>
          <cell r="H349" t="str">
            <v/>
          </cell>
          <cell r="I349" t="str">
            <v>Yes</v>
          </cell>
          <cell r="J349" t="str">
            <v/>
          </cell>
          <cell r="K349" t="str">
            <v/>
          </cell>
          <cell r="L349">
            <v>0</v>
          </cell>
          <cell r="M349" t="str">
            <v>Brooksbank</v>
          </cell>
          <cell r="N349" t="str">
            <v>Adv trmt - phos</v>
          </cell>
          <cell r="O349">
            <v>280779</v>
          </cell>
          <cell r="P349" t="str">
            <v>280779-PS01</v>
          </cell>
          <cell r="Q349">
            <v>27581</v>
          </cell>
          <cell r="R349"/>
          <cell r="S349" t="str">
            <v>could apply</v>
          </cell>
          <cell r="T349">
            <v>44617</v>
          </cell>
          <cell r="U349">
            <v>44796</v>
          </cell>
          <cell r="V349">
            <v>45373</v>
          </cell>
          <cell r="W349">
            <v>45469</v>
          </cell>
          <cell r="X349">
            <v>45447</v>
          </cell>
          <cell r="Y349">
            <v>33400000</v>
          </cell>
          <cell r="Z349"/>
          <cell r="AA349">
            <v>26400000</v>
          </cell>
          <cell r="AB349" t="str">
            <v>Part B</v>
          </cell>
          <cell r="AC349"/>
          <cell r="AD349"/>
          <cell r="AE349"/>
          <cell r="AF349"/>
          <cell r="AG349">
            <v>0</v>
          </cell>
          <cell r="AH349"/>
          <cell r="AI349">
            <v>45566</v>
          </cell>
          <cell r="AJ349">
            <v>46327</v>
          </cell>
          <cell r="AK349" t="str">
            <v>No ln for phase 1</v>
          </cell>
          <cell r="AL349">
            <v>33400000</v>
          </cell>
          <cell r="AM349"/>
          <cell r="AN349"/>
          <cell r="AO349"/>
          <cell r="AP349"/>
          <cell r="AQ349"/>
          <cell r="AR349"/>
          <cell r="AS349">
            <v>0</v>
          </cell>
          <cell r="AT349">
            <v>0</v>
          </cell>
          <cell r="AU349">
            <v>33400000</v>
          </cell>
          <cell r="AV349">
            <v>33400000</v>
          </cell>
          <cell r="AW349"/>
          <cell r="AX349"/>
          <cell r="AY349">
            <v>33400000</v>
          </cell>
          <cell r="AZ349"/>
          <cell r="BA349"/>
          <cell r="BB349"/>
          <cell r="BC349"/>
          <cell r="BD349"/>
          <cell r="BE349"/>
          <cell r="BF349">
            <v>0</v>
          </cell>
          <cell r="BG349">
            <v>0</v>
          </cell>
          <cell r="BH349"/>
          <cell r="BI349">
            <v>0</v>
          </cell>
          <cell r="BJ349"/>
          <cell r="BK349">
            <v>0</v>
          </cell>
          <cell r="BL349">
            <v>45138</v>
          </cell>
          <cell r="BM349">
            <v>11173199</v>
          </cell>
          <cell r="BN349">
            <v>0.46600000000000003</v>
          </cell>
          <cell r="BO349" t="str">
            <v>24 Pend Carryover</v>
          </cell>
          <cell r="BP349">
            <v>45469</v>
          </cell>
          <cell r="BQ349">
            <v>29923000</v>
          </cell>
          <cell r="BR349">
            <v>16573113</v>
          </cell>
          <cell r="BS349">
            <v>0.55385867058784211</v>
          </cell>
          <cell r="BT349">
            <v>23979976</v>
          </cell>
          <cell r="BU349">
            <v>33400000</v>
          </cell>
          <cell r="BV349"/>
          <cell r="BW349">
            <v>13281517.628088359</v>
          </cell>
          <cell r="BX349">
            <v>7000000</v>
          </cell>
          <cell r="BY349"/>
          <cell r="BZ349"/>
          <cell r="CA349"/>
          <cell r="CB349">
            <v>3625214.1024706885</v>
          </cell>
          <cell r="CC349"/>
          <cell r="CD349"/>
          <cell r="CE349"/>
          <cell r="CF349"/>
          <cell r="CG349"/>
          <cell r="CH349"/>
          <cell r="CI349"/>
          <cell r="CJ349"/>
          <cell r="CK349"/>
          <cell r="CL349"/>
          <cell r="CM349">
            <v>0</v>
          </cell>
          <cell r="CN349"/>
          <cell r="CO349"/>
          <cell r="CP349"/>
          <cell r="CQ349"/>
          <cell r="CR349"/>
          <cell r="CS349"/>
          <cell r="CT349"/>
          <cell r="CU349">
            <v>0</v>
          </cell>
          <cell r="CV349"/>
          <cell r="CW349"/>
          <cell r="CX349"/>
          <cell r="CY349"/>
          <cell r="CZ349"/>
          <cell r="DA349"/>
          <cell r="DB349"/>
          <cell r="DC349"/>
          <cell r="DD349"/>
          <cell r="DE349"/>
          <cell r="DF349"/>
          <cell r="DG349"/>
          <cell r="DH349"/>
          <cell r="DI349"/>
          <cell r="DJ349"/>
          <cell r="DK349"/>
          <cell r="DL349"/>
          <cell r="DM349" t="str">
            <v>Corey Hower</v>
          </cell>
          <cell r="DN349" t="str">
            <v>Brooksbank</v>
          </cell>
          <cell r="DO349" t="str">
            <v>Gallentine</v>
          </cell>
          <cell r="DP349">
            <v>10</v>
          </cell>
          <cell r="DQ349">
            <v>7</v>
          </cell>
          <cell r="DR349"/>
        </row>
        <row r="350">
          <cell r="C350">
            <v>143</v>
          </cell>
          <cell r="D350">
            <v>56</v>
          </cell>
          <cell r="E350">
            <v>133</v>
          </cell>
          <cell r="F350">
            <v>56</v>
          </cell>
          <cell r="G350" t="str">
            <v/>
          </cell>
          <cell r="H350" t="str">
            <v/>
          </cell>
          <cell r="I350" t="str">
            <v/>
          </cell>
          <cell r="J350" t="str">
            <v/>
          </cell>
          <cell r="K350" t="str">
            <v/>
          </cell>
          <cell r="L350">
            <v>0</v>
          </cell>
          <cell r="M350" t="str">
            <v>Brooksbank</v>
          </cell>
          <cell r="N350" t="str">
            <v>Rehab collection</v>
          </cell>
          <cell r="O350">
            <v>280583</v>
          </cell>
          <cell r="P350" t="str">
            <v>280583-PS01</v>
          </cell>
          <cell r="Q350">
            <v>1352</v>
          </cell>
          <cell r="R350">
            <v>0</v>
          </cell>
          <cell r="S350" t="str">
            <v>could apply</v>
          </cell>
          <cell r="T350">
            <v>43158</v>
          </cell>
          <cell r="U350">
            <v>43311</v>
          </cell>
          <cell r="V350">
            <v>0</v>
          </cell>
          <cell r="W350">
            <v>0</v>
          </cell>
          <cell r="X350"/>
          <cell r="Y350"/>
          <cell r="Z350"/>
          <cell r="AA350">
            <v>0</v>
          </cell>
          <cell r="AB350"/>
          <cell r="AC350"/>
          <cell r="AD350"/>
          <cell r="AE350"/>
          <cell r="AF350"/>
          <cell r="AG350">
            <v>0</v>
          </cell>
          <cell r="AH350"/>
          <cell r="AI350"/>
          <cell r="AJ350"/>
          <cell r="AK350"/>
          <cell r="AL350">
            <v>1550000</v>
          </cell>
          <cell r="AM350"/>
          <cell r="AN350"/>
          <cell r="AO350"/>
          <cell r="AP350"/>
          <cell r="AQ350"/>
          <cell r="AR350"/>
          <cell r="AS350">
            <v>0</v>
          </cell>
          <cell r="AT350">
            <v>0</v>
          </cell>
          <cell r="AU350">
            <v>1550000</v>
          </cell>
          <cell r="AV350">
            <v>0</v>
          </cell>
          <cell r="AW350"/>
          <cell r="AX350"/>
          <cell r="AY350">
            <v>0</v>
          </cell>
          <cell r="AZ350"/>
          <cell r="BA350"/>
          <cell r="BB350"/>
          <cell r="BC350"/>
          <cell r="BD350"/>
          <cell r="BE350"/>
          <cell r="BF350" t="str">
            <v>2019 Survey</v>
          </cell>
          <cell r="BG350">
            <v>0</v>
          </cell>
          <cell r="BH350"/>
          <cell r="BI350">
            <v>0</v>
          </cell>
          <cell r="BJ350"/>
          <cell r="BK350">
            <v>0</v>
          </cell>
          <cell r="BL350"/>
          <cell r="BM350"/>
          <cell r="BN350"/>
          <cell r="BO350"/>
          <cell r="BP350"/>
          <cell r="BQ350"/>
          <cell r="BR350"/>
          <cell r="BS350" t="str">
            <v/>
          </cell>
          <cell r="BT350"/>
          <cell r="BU350">
            <v>0</v>
          </cell>
          <cell r="BV350"/>
          <cell r="BW350">
            <v>0</v>
          </cell>
          <cell r="BX350">
            <v>0</v>
          </cell>
          <cell r="BY350"/>
          <cell r="BZ350"/>
          <cell r="CA350"/>
          <cell r="CB350">
            <v>0</v>
          </cell>
          <cell r="CC350"/>
          <cell r="CD350"/>
          <cell r="CE350"/>
          <cell r="CF350"/>
          <cell r="CG350"/>
          <cell r="CH350"/>
          <cell r="CI350"/>
          <cell r="CJ350"/>
          <cell r="CK350"/>
          <cell r="CL350"/>
          <cell r="CM350">
            <v>0</v>
          </cell>
          <cell r="CN350"/>
          <cell r="CO350"/>
          <cell r="CP350"/>
          <cell r="CQ350"/>
          <cell r="CR350"/>
          <cell r="CS350"/>
          <cell r="CT350"/>
          <cell r="CU350">
            <v>0</v>
          </cell>
          <cell r="CV350"/>
          <cell r="CW350"/>
          <cell r="CX350"/>
          <cell r="CY350"/>
          <cell r="CZ350"/>
          <cell r="DA350"/>
          <cell r="DB350"/>
          <cell r="DC350"/>
          <cell r="DD350"/>
          <cell r="DE350"/>
          <cell r="DF350">
            <v>0</v>
          </cell>
          <cell r="DG350"/>
          <cell r="DH350"/>
          <cell r="DI350"/>
          <cell r="DJ350"/>
          <cell r="DK350"/>
          <cell r="DL350"/>
          <cell r="DM350" t="str">
            <v>Abram Peterson</v>
          </cell>
          <cell r="DN350" t="str">
            <v>Brooksbank</v>
          </cell>
          <cell r="DO350" t="str">
            <v>Gallentine</v>
          </cell>
          <cell r="DP350">
            <v>9</v>
          </cell>
          <cell r="DQ350">
            <v>6</v>
          </cell>
          <cell r="DR350"/>
        </row>
        <row r="351">
          <cell r="C351">
            <v>141</v>
          </cell>
          <cell r="D351">
            <v>56</v>
          </cell>
          <cell r="E351">
            <v>134.4</v>
          </cell>
          <cell r="F351">
            <v>56</v>
          </cell>
          <cell r="G351">
            <v>2024</v>
          </cell>
          <cell r="H351" t="str">
            <v>Yes</v>
          </cell>
          <cell r="I351" t="str">
            <v/>
          </cell>
          <cell r="J351" t="str">
            <v/>
          </cell>
          <cell r="K351" t="str">
            <v>Yes</v>
          </cell>
          <cell r="L351">
            <v>0</v>
          </cell>
          <cell r="M351" t="str">
            <v>Bradshaw</v>
          </cell>
          <cell r="N351" t="str">
            <v>Clarifier improvements, ph 2</v>
          </cell>
          <cell r="O351">
            <v>280285</v>
          </cell>
          <cell r="P351" t="str">
            <v>280285-PS16</v>
          </cell>
          <cell r="Q351">
            <v>5572</v>
          </cell>
          <cell r="R351"/>
          <cell r="S351" t="str">
            <v>check</v>
          </cell>
          <cell r="T351">
            <v>41820</v>
          </cell>
          <cell r="U351">
            <v>43550</v>
          </cell>
          <cell r="V351">
            <v>45380</v>
          </cell>
          <cell r="W351">
            <v>45435</v>
          </cell>
          <cell r="X351" t="str">
            <v>certified</v>
          </cell>
          <cell r="Y351">
            <v>35000000</v>
          </cell>
          <cell r="Z351"/>
          <cell r="AA351">
            <v>17500000</v>
          </cell>
          <cell r="AB351" t="str">
            <v>24 carryover</v>
          </cell>
          <cell r="AC351" t="str">
            <v>check FP</v>
          </cell>
          <cell r="AD351">
            <v>45078</v>
          </cell>
          <cell r="AE351">
            <v>35000000</v>
          </cell>
          <cell r="AF351"/>
          <cell r="AG351">
            <v>17500000</v>
          </cell>
          <cell r="AH351" t="str">
            <v>Part B</v>
          </cell>
          <cell r="AI351">
            <v>45444</v>
          </cell>
          <cell r="AJ351">
            <v>46722</v>
          </cell>
          <cell r="AK351"/>
          <cell r="AL351">
            <v>35000000</v>
          </cell>
          <cell r="AM351">
            <v>45460</v>
          </cell>
          <cell r="AN351">
            <v>45470</v>
          </cell>
          <cell r="AO351">
            <v>1</v>
          </cell>
          <cell r="AP351">
            <v>35000000</v>
          </cell>
          <cell r="AQ351">
            <v>2024</v>
          </cell>
          <cell r="AR351"/>
          <cell r="AS351">
            <v>0</v>
          </cell>
          <cell r="AT351">
            <v>0</v>
          </cell>
          <cell r="AU351">
            <v>35000000</v>
          </cell>
          <cell r="AV351">
            <v>17500000</v>
          </cell>
          <cell r="AW351"/>
          <cell r="AX351"/>
          <cell r="AY351">
            <v>17500000</v>
          </cell>
          <cell r="AZ351"/>
          <cell r="BA351"/>
          <cell r="BB351"/>
          <cell r="BC351"/>
          <cell r="BD351"/>
          <cell r="BE351"/>
          <cell r="BF351">
            <v>0</v>
          </cell>
          <cell r="BG351">
            <v>0</v>
          </cell>
          <cell r="BH351"/>
          <cell r="BI351">
            <v>0</v>
          </cell>
          <cell r="BJ351"/>
          <cell r="BK351">
            <v>0</v>
          </cell>
          <cell r="BL351"/>
          <cell r="BM351"/>
          <cell r="BN351"/>
          <cell r="BO351"/>
          <cell r="BP351"/>
          <cell r="BQ351"/>
          <cell r="BR351"/>
          <cell r="BS351" t="str">
            <v/>
          </cell>
          <cell r="BT351"/>
          <cell r="BU351">
            <v>0</v>
          </cell>
          <cell r="BV351"/>
          <cell r="BW351">
            <v>0</v>
          </cell>
          <cell r="BX351">
            <v>0</v>
          </cell>
          <cell r="BY351"/>
          <cell r="BZ351"/>
          <cell r="CA351"/>
          <cell r="CB351">
            <v>0</v>
          </cell>
          <cell r="CC351"/>
          <cell r="CD351"/>
          <cell r="CE351"/>
          <cell r="CF351"/>
          <cell r="CG351"/>
          <cell r="CH351"/>
          <cell r="CI351"/>
          <cell r="CJ351"/>
          <cell r="CK351"/>
          <cell r="CL351"/>
          <cell r="CM351">
            <v>0</v>
          </cell>
          <cell r="CN351"/>
          <cell r="CO351"/>
          <cell r="CP351"/>
          <cell r="CQ351"/>
          <cell r="CR351"/>
          <cell r="CS351"/>
          <cell r="CT351"/>
          <cell r="CU351">
            <v>0</v>
          </cell>
          <cell r="CV351"/>
          <cell r="CW351"/>
          <cell r="CX351"/>
          <cell r="CY351"/>
          <cell r="CZ351"/>
          <cell r="DA351"/>
          <cell r="DB351"/>
          <cell r="DC351"/>
          <cell r="DD351"/>
          <cell r="DE351"/>
          <cell r="DF351">
            <v>0</v>
          </cell>
          <cell r="DG351"/>
          <cell r="DH351"/>
          <cell r="DI351">
            <v>17500000</v>
          </cell>
          <cell r="DJ351" t="str">
            <v>23 SPAP</v>
          </cell>
          <cell r="DK351"/>
          <cell r="DL351" t="str">
            <v>23 SPAP</v>
          </cell>
          <cell r="DM351" t="str">
            <v>Wesley Leksell</v>
          </cell>
          <cell r="DN351" t="str">
            <v>Bradshaw</v>
          </cell>
          <cell r="DO351" t="str">
            <v>Fletcher</v>
          </cell>
          <cell r="DP351" t="str">
            <v>3c</v>
          </cell>
          <cell r="DQ351">
            <v>3</v>
          </cell>
          <cell r="DR351"/>
        </row>
        <row r="352">
          <cell r="C352">
            <v>14.1</v>
          </cell>
          <cell r="D352">
            <v>81</v>
          </cell>
          <cell r="E352"/>
          <cell r="F352"/>
          <cell r="G352"/>
          <cell r="H352" t="str">
            <v/>
          </cell>
          <cell r="I352" t="str">
            <v>Yes</v>
          </cell>
          <cell r="J352" t="str">
            <v/>
          </cell>
          <cell r="K352" t="str">
            <v/>
          </cell>
          <cell r="L352">
            <v>0</v>
          </cell>
          <cell r="M352" t="str">
            <v>Bradshaw</v>
          </cell>
          <cell r="N352" t="str">
            <v>Cloquet Pond Rehab</v>
          </cell>
          <cell r="O352">
            <v>280941</v>
          </cell>
          <cell r="P352" t="str">
            <v>280941-PS01</v>
          </cell>
          <cell r="Q352">
            <v>140000</v>
          </cell>
          <cell r="R352"/>
          <cell r="S352"/>
          <cell r="T352">
            <v>44986</v>
          </cell>
          <cell r="U352">
            <v>45100</v>
          </cell>
          <cell r="V352">
            <v>0</v>
          </cell>
          <cell r="W352">
            <v>0</v>
          </cell>
          <cell r="X352">
            <v>45449</v>
          </cell>
          <cell r="Y352">
            <v>750000</v>
          </cell>
          <cell r="Z352"/>
          <cell r="AA352">
            <v>750000</v>
          </cell>
          <cell r="AB352" t="str">
            <v>Part B</v>
          </cell>
          <cell r="AC352"/>
          <cell r="AD352"/>
          <cell r="AE352"/>
          <cell r="AF352"/>
          <cell r="AG352">
            <v>0</v>
          </cell>
          <cell r="AH352"/>
          <cell r="AI352">
            <v>45748</v>
          </cell>
          <cell r="AJ352">
            <v>45992</v>
          </cell>
          <cell r="AK352"/>
          <cell r="AL352">
            <v>750000</v>
          </cell>
          <cell r="AM352"/>
          <cell r="AN352"/>
          <cell r="AO352"/>
          <cell r="AP352"/>
          <cell r="AQ352"/>
          <cell r="AR352"/>
          <cell r="AS352">
            <v>0</v>
          </cell>
          <cell r="AT352">
            <v>0</v>
          </cell>
          <cell r="AU352">
            <v>750000</v>
          </cell>
          <cell r="AV352">
            <v>750000</v>
          </cell>
          <cell r="AW352"/>
          <cell r="AX352"/>
          <cell r="AY352">
            <v>750000</v>
          </cell>
          <cell r="AZ352"/>
          <cell r="BA352"/>
          <cell r="BB352"/>
          <cell r="BC352"/>
          <cell r="BD352"/>
          <cell r="BE352"/>
          <cell r="BF352">
            <v>0</v>
          </cell>
          <cell r="BG352">
            <v>0</v>
          </cell>
          <cell r="BH352"/>
          <cell r="BI352">
            <v>0</v>
          </cell>
          <cell r="BJ352"/>
          <cell r="BK352">
            <v>0</v>
          </cell>
          <cell r="BL352"/>
          <cell r="BM352"/>
          <cell r="BN352"/>
          <cell r="BO352"/>
          <cell r="BP352"/>
          <cell r="BQ352"/>
          <cell r="BR352"/>
          <cell r="BS352"/>
          <cell r="BT352"/>
          <cell r="BU352">
            <v>0</v>
          </cell>
          <cell r="BV352"/>
          <cell r="BW352">
            <v>0</v>
          </cell>
          <cell r="BX352">
            <v>0</v>
          </cell>
          <cell r="BY352"/>
          <cell r="BZ352"/>
          <cell r="CA352"/>
          <cell r="CB352">
            <v>0</v>
          </cell>
          <cell r="CC352"/>
          <cell r="CD352"/>
          <cell r="CE352"/>
          <cell r="CF352"/>
          <cell r="CG352"/>
          <cell r="CH352"/>
          <cell r="CI352"/>
          <cell r="CJ352"/>
          <cell r="CK352"/>
          <cell r="CL352"/>
          <cell r="CM352">
            <v>0</v>
          </cell>
          <cell r="CN352"/>
          <cell r="CO352"/>
          <cell r="CP352"/>
          <cell r="CQ352"/>
          <cell r="CR352"/>
          <cell r="CS352"/>
          <cell r="CT352"/>
          <cell r="CU352">
            <v>0</v>
          </cell>
          <cell r="CV352"/>
          <cell r="CW352"/>
          <cell r="CX352"/>
          <cell r="CY352"/>
          <cell r="CZ352"/>
          <cell r="DA352"/>
          <cell r="DB352"/>
          <cell r="DC352"/>
          <cell r="DD352"/>
          <cell r="DE352"/>
          <cell r="DF352"/>
          <cell r="DG352"/>
          <cell r="DH352"/>
          <cell r="DI352"/>
          <cell r="DJ352"/>
          <cell r="DK352"/>
          <cell r="DL352"/>
          <cell r="DM352" t="str">
            <v>Wesley Leksell</v>
          </cell>
          <cell r="DN352" t="str">
            <v>Bradshaw</v>
          </cell>
          <cell r="DO352"/>
          <cell r="DP352" t="str">
            <v>3c</v>
          </cell>
          <cell r="DQ352">
            <v>3</v>
          </cell>
          <cell r="DR352"/>
        </row>
        <row r="353">
          <cell r="C353">
            <v>14.2</v>
          </cell>
          <cell r="D353">
            <v>81</v>
          </cell>
          <cell r="E353"/>
          <cell r="F353"/>
          <cell r="G353"/>
          <cell r="H353" t="str">
            <v/>
          </cell>
          <cell r="I353" t="str">
            <v>Yes</v>
          </cell>
          <cell r="J353"/>
          <cell r="K353"/>
          <cell r="L353">
            <v>0</v>
          </cell>
          <cell r="M353" t="str">
            <v>Bradshaw</v>
          </cell>
          <cell r="N353" t="str">
            <v>Hermantown/East Int Crossing Imp</v>
          </cell>
          <cell r="O353">
            <v>280941</v>
          </cell>
          <cell r="P353" t="str">
            <v>280941-PS02</v>
          </cell>
          <cell r="Q353">
            <v>140000</v>
          </cell>
          <cell r="R353"/>
          <cell r="S353"/>
          <cell r="T353">
            <v>44986</v>
          </cell>
          <cell r="U353">
            <v>45100</v>
          </cell>
          <cell r="V353">
            <v>0</v>
          </cell>
          <cell r="W353">
            <v>0</v>
          </cell>
          <cell r="X353">
            <v>45449</v>
          </cell>
          <cell r="Y353">
            <v>3212000</v>
          </cell>
          <cell r="Z353"/>
          <cell r="AA353">
            <v>3212000</v>
          </cell>
          <cell r="AB353" t="str">
            <v>Part B</v>
          </cell>
          <cell r="AC353"/>
          <cell r="AD353"/>
          <cell r="AE353"/>
          <cell r="AF353"/>
          <cell r="AG353"/>
          <cell r="AH353"/>
          <cell r="AI353">
            <v>45748</v>
          </cell>
          <cell r="AJ353">
            <v>45992</v>
          </cell>
          <cell r="AK353"/>
          <cell r="AL353">
            <v>3212000</v>
          </cell>
          <cell r="AM353"/>
          <cell r="AN353"/>
          <cell r="AO353"/>
          <cell r="AP353"/>
          <cell r="AQ353"/>
          <cell r="AR353"/>
          <cell r="AS353">
            <v>0</v>
          </cell>
          <cell r="AT353">
            <v>0</v>
          </cell>
          <cell r="AU353">
            <v>3212000</v>
          </cell>
          <cell r="AV353">
            <v>3212000</v>
          </cell>
          <cell r="AW353"/>
          <cell r="AX353"/>
          <cell r="AY353">
            <v>3212000</v>
          </cell>
          <cell r="AZ353"/>
          <cell r="BA353"/>
          <cell r="BB353"/>
          <cell r="BC353"/>
          <cell r="BD353"/>
          <cell r="BE353"/>
          <cell r="BF353">
            <v>0</v>
          </cell>
          <cell r="BG353">
            <v>0</v>
          </cell>
          <cell r="BH353"/>
          <cell r="BI353">
            <v>0</v>
          </cell>
          <cell r="BJ353"/>
          <cell r="BK353">
            <v>0</v>
          </cell>
          <cell r="BL353"/>
          <cell r="BM353"/>
          <cell r="BN353"/>
          <cell r="BO353"/>
          <cell r="BP353"/>
          <cell r="BQ353"/>
          <cell r="BR353"/>
          <cell r="BS353"/>
          <cell r="BT353"/>
          <cell r="BU353">
            <v>0</v>
          </cell>
          <cell r="BV353"/>
          <cell r="BW353">
            <v>0</v>
          </cell>
          <cell r="BX353">
            <v>0</v>
          </cell>
          <cell r="BY353"/>
          <cell r="BZ353"/>
          <cell r="CA353"/>
          <cell r="CB353">
            <v>0</v>
          </cell>
          <cell r="CC353"/>
          <cell r="CD353"/>
          <cell r="CE353"/>
          <cell r="CF353"/>
          <cell r="CG353"/>
          <cell r="CH353"/>
          <cell r="CI353"/>
          <cell r="CJ353"/>
          <cell r="CK353"/>
          <cell r="CL353"/>
          <cell r="CM353">
            <v>0</v>
          </cell>
          <cell r="CN353"/>
          <cell r="CO353"/>
          <cell r="CP353"/>
          <cell r="CQ353"/>
          <cell r="CR353"/>
          <cell r="CS353"/>
          <cell r="CT353"/>
          <cell r="CU353">
            <v>0</v>
          </cell>
          <cell r="CV353"/>
          <cell r="CW353"/>
          <cell r="CX353"/>
          <cell r="CY353"/>
          <cell r="CZ353"/>
          <cell r="DA353"/>
          <cell r="DB353"/>
          <cell r="DC353"/>
          <cell r="DD353"/>
          <cell r="DE353"/>
          <cell r="DF353"/>
          <cell r="DG353"/>
          <cell r="DH353"/>
          <cell r="DI353"/>
          <cell r="DJ353"/>
          <cell r="DK353"/>
          <cell r="DL353"/>
          <cell r="DM353"/>
          <cell r="DN353" t="str">
            <v>Bradshaw</v>
          </cell>
          <cell r="DO353"/>
          <cell r="DP353" t="str">
            <v>3c</v>
          </cell>
          <cell r="DQ353"/>
          <cell r="DR353"/>
        </row>
        <row r="354">
          <cell r="C354">
            <v>14.3</v>
          </cell>
          <cell r="D354">
            <v>81</v>
          </cell>
          <cell r="E354"/>
          <cell r="F354"/>
          <cell r="G354">
            <v>2024</v>
          </cell>
          <cell r="H354" t="str">
            <v>Yes</v>
          </cell>
          <cell r="I354" t="str">
            <v/>
          </cell>
          <cell r="J354" t="str">
            <v/>
          </cell>
          <cell r="K354" t="str">
            <v/>
          </cell>
          <cell r="L354">
            <v>0</v>
          </cell>
          <cell r="M354" t="str">
            <v>Bradshaw</v>
          </cell>
          <cell r="N354" t="str">
            <v>Misc Forcemain Imp, ph 2</v>
          </cell>
          <cell r="O354">
            <v>280941</v>
          </cell>
          <cell r="P354" t="str">
            <v>280941-PS03</v>
          </cell>
          <cell r="Q354">
            <v>140000</v>
          </cell>
          <cell r="R354"/>
          <cell r="S354"/>
          <cell r="T354">
            <v>44986</v>
          </cell>
          <cell r="U354">
            <v>45100</v>
          </cell>
          <cell r="V354">
            <v>0</v>
          </cell>
          <cell r="W354">
            <v>0</v>
          </cell>
          <cell r="X354" t="str">
            <v>certified</v>
          </cell>
          <cell r="Y354">
            <v>6800000</v>
          </cell>
          <cell r="Z354"/>
          <cell r="AA354">
            <v>6800000</v>
          </cell>
          <cell r="AB354" t="str">
            <v>24 carryover</v>
          </cell>
          <cell r="AC354"/>
          <cell r="AD354">
            <v>45078</v>
          </cell>
          <cell r="AE354">
            <v>10500000</v>
          </cell>
          <cell r="AF354"/>
          <cell r="AG354">
            <v>10500000</v>
          </cell>
          <cell r="AH354" t="str">
            <v>Part B</v>
          </cell>
          <cell r="AI354">
            <v>45748</v>
          </cell>
          <cell r="AJ354">
            <v>45992</v>
          </cell>
          <cell r="AK354"/>
          <cell r="AL354">
            <v>6800000</v>
          </cell>
          <cell r="AM354">
            <v>45460</v>
          </cell>
          <cell r="AN354">
            <v>45470</v>
          </cell>
          <cell r="AO354">
            <v>1</v>
          </cell>
          <cell r="AP354">
            <v>10500000</v>
          </cell>
          <cell r="AQ354">
            <v>2024</v>
          </cell>
          <cell r="AR354"/>
          <cell r="AS354">
            <v>0</v>
          </cell>
          <cell r="AT354">
            <v>0</v>
          </cell>
          <cell r="AU354">
            <v>6800000</v>
          </cell>
          <cell r="AV354">
            <v>6800000</v>
          </cell>
          <cell r="AW354"/>
          <cell r="AX354"/>
          <cell r="AY354">
            <v>6800000</v>
          </cell>
          <cell r="AZ354"/>
          <cell r="BA354"/>
          <cell r="BB354"/>
          <cell r="BC354"/>
          <cell r="BD354"/>
          <cell r="BE354"/>
          <cell r="BF354">
            <v>0</v>
          </cell>
          <cell r="BG354">
            <v>0</v>
          </cell>
          <cell r="BH354"/>
          <cell r="BI354">
            <v>0</v>
          </cell>
          <cell r="BJ354"/>
          <cell r="BK354">
            <v>0</v>
          </cell>
          <cell r="BL354"/>
          <cell r="BM354"/>
          <cell r="BN354"/>
          <cell r="BO354"/>
          <cell r="BP354"/>
          <cell r="BQ354"/>
          <cell r="BR354"/>
          <cell r="BS354"/>
          <cell r="BT354"/>
          <cell r="BU354">
            <v>0</v>
          </cell>
          <cell r="BV354"/>
          <cell r="BW354">
            <v>0</v>
          </cell>
          <cell r="BX354">
            <v>0</v>
          </cell>
          <cell r="BY354"/>
          <cell r="BZ354"/>
          <cell r="CA354"/>
          <cell r="CB354">
            <v>0</v>
          </cell>
          <cell r="CC354"/>
          <cell r="CD354"/>
          <cell r="CE354"/>
          <cell r="CF354"/>
          <cell r="CG354"/>
          <cell r="CH354"/>
          <cell r="CI354"/>
          <cell r="CJ354"/>
          <cell r="CK354"/>
          <cell r="CL354"/>
          <cell r="CM354">
            <v>0</v>
          </cell>
          <cell r="CN354"/>
          <cell r="CO354"/>
          <cell r="CP354"/>
          <cell r="CQ354"/>
          <cell r="CR354"/>
          <cell r="CS354"/>
          <cell r="CT354"/>
          <cell r="CU354">
            <v>0</v>
          </cell>
          <cell r="CV354"/>
          <cell r="CW354"/>
          <cell r="CX354"/>
          <cell r="CY354"/>
          <cell r="CZ354"/>
          <cell r="DA354"/>
          <cell r="DB354"/>
          <cell r="DC354"/>
          <cell r="DD354"/>
          <cell r="DE354"/>
          <cell r="DF354"/>
          <cell r="DG354"/>
          <cell r="DH354"/>
          <cell r="DI354"/>
          <cell r="DJ354"/>
          <cell r="DK354"/>
          <cell r="DL354"/>
          <cell r="DM354" t="str">
            <v>Wesley Leksell</v>
          </cell>
          <cell r="DN354" t="str">
            <v>Bradshaw</v>
          </cell>
          <cell r="DO354"/>
          <cell r="DP354" t="str">
            <v>3c</v>
          </cell>
          <cell r="DQ354">
            <v>3</v>
          </cell>
          <cell r="DR354"/>
        </row>
        <row r="355">
          <cell r="C355">
            <v>14.4</v>
          </cell>
          <cell r="D355">
            <v>81</v>
          </cell>
          <cell r="E355"/>
          <cell r="F355"/>
          <cell r="G355">
            <v>2024</v>
          </cell>
          <cell r="H355" t="str">
            <v>Yes</v>
          </cell>
          <cell r="I355" t="str">
            <v/>
          </cell>
          <cell r="J355" t="str">
            <v/>
          </cell>
          <cell r="K355" t="str">
            <v/>
          </cell>
          <cell r="L355">
            <v>0</v>
          </cell>
          <cell r="M355" t="str">
            <v>Bradshaw</v>
          </cell>
          <cell r="N355" t="str">
            <v>Misc Gravity Int Imp, ph 2</v>
          </cell>
          <cell r="O355">
            <v>280941</v>
          </cell>
          <cell r="P355" t="str">
            <v>280941-PS04</v>
          </cell>
          <cell r="Q355">
            <v>140000</v>
          </cell>
          <cell r="R355"/>
          <cell r="S355"/>
          <cell r="T355">
            <v>44986</v>
          </cell>
          <cell r="U355">
            <v>45100</v>
          </cell>
          <cell r="V355">
            <v>0</v>
          </cell>
          <cell r="W355">
            <v>0</v>
          </cell>
          <cell r="X355" t="str">
            <v>certified</v>
          </cell>
          <cell r="Y355">
            <v>7355000</v>
          </cell>
          <cell r="Z355"/>
          <cell r="AA355">
            <v>7355000</v>
          </cell>
          <cell r="AB355" t="str">
            <v>24 carryover</v>
          </cell>
          <cell r="AC355"/>
          <cell r="AD355">
            <v>45078</v>
          </cell>
          <cell r="AE355">
            <v>3845000</v>
          </cell>
          <cell r="AF355"/>
          <cell r="AG355">
            <v>3845000</v>
          </cell>
          <cell r="AH355" t="str">
            <v>Part B</v>
          </cell>
          <cell r="AI355">
            <v>45748</v>
          </cell>
          <cell r="AJ355">
            <v>45992</v>
          </cell>
          <cell r="AK355"/>
          <cell r="AL355">
            <v>7355000</v>
          </cell>
          <cell r="AM355">
            <v>45460</v>
          </cell>
          <cell r="AN355">
            <v>45470</v>
          </cell>
          <cell r="AO355">
            <v>1</v>
          </cell>
          <cell r="AP355">
            <v>3845000</v>
          </cell>
          <cell r="AQ355">
            <v>2024</v>
          </cell>
          <cell r="AR355"/>
          <cell r="AS355">
            <v>0</v>
          </cell>
          <cell r="AT355">
            <v>0</v>
          </cell>
          <cell r="AU355">
            <v>7355000</v>
          </cell>
          <cell r="AV355">
            <v>7355000</v>
          </cell>
          <cell r="AW355"/>
          <cell r="AX355"/>
          <cell r="AY355">
            <v>7355000</v>
          </cell>
          <cell r="AZ355"/>
          <cell r="BA355"/>
          <cell r="BB355"/>
          <cell r="BC355"/>
          <cell r="BD355"/>
          <cell r="BE355"/>
          <cell r="BF355">
            <v>0</v>
          </cell>
          <cell r="BG355">
            <v>0</v>
          </cell>
          <cell r="BH355"/>
          <cell r="BI355">
            <v>0</v>
          </cell>
          <cell r="BJ355"/>
          <cell r="BK355">
            <v>0</v>
          </cell>
          <cell r="BL355"/>
          <cell r="BM355"/>
          <cell r="BN355"/>
          <cell r="BO355"/>
          <cell r="BP355"/>
          <cell r="BQ355"/>
          <cell r="BR355"/>
          <cell r="BS355"/>
          <cell r="BT355"/>
          <cell r="BU355">
            <v>0</v>
          </cell>
          <cell r="BV355"/>
          <cell r="BW355">
            <v>0</v>
          </cell>
          <cell r="BX355">
            <v>0</v>
          </cell>
          <cell r="BY355"/>
          <cell r="BZ355"/>
          <cell r="CA355"/>
          <cell r="CB355">
            <v>0</v>
          </cell>
          <cell r="CC355"/>
          <cell r="CD355"/>
          <cell r="CE355"/>
          <cell r="CF355"/>
          <cell r="CG355"/>
          <cell r="CH355"/>
          <cell r="CI355"/>
          <cell r="CJ355"/>
          <cell r="CK355"/>
          <cell r="CL355"/>
          <cell r="CM355">
            <v>0</v>
          </cell>
          <cell r="CN355"/>
          <cell r="CO355"/>
          <cell r="CP355"/>
          <cell r="CQ355"/>
          <cell r="CR355"/>
          <cell r="CS355"/>
          <cell r="CT355"/>
          <cell r="CU355">
            <v>0</v>
          </cell>
          <cell r="CV355"/>
          <cell r="CW355"/>
          <cell r="CX355"/>
          <cell r="CY355"/>
          <cell r="CZ355"/>
          <cell r="DA355"/>
          <cell r="DB355"/>
          <cell r="DC355"/>
          <cell r="DD355"/>
          <cell r="DE355"/>
          <cell r="DF355"/>
          <cell r="DG355"/>
          <cell r="DH355"/>
          <cell r="DI355"/>
          <cell r="DJ355"/>
          <cell r="DK355"/>
          <cell r="DL355"/>
          <cell r="DM355" t="str">
            <v>Wesley Leksell</v>
          </cell>
          <cell r="DN355" t="str">
            <v>Bradshaw</v>
          </cell>
          <cell r="DO355"/>
          <cell r="DP355" t="str">
            <v>3c</v>
          </cell>
          <cell r="DQ355">
            <v>3</v>
          </cell>
          <cell r="DR355"/>
        </row>
        <row r="356">
          <cell r="C356">
            <v>14.5</v>
          </cell>
          <cell r="D356">
            <v>81</v>
          </cell>
          <cell r="E356"/>
          <cell r="F356"/>
          <cell r="G356"/>
          <cell r="H356" t="str">
            <v/>
          </cell>
          <cell r="I356" t="str">
            <v>Yes</v>
          </cell>
          <cell r="J356" t="str">
            <v/>
          </cell>
          <cell r="K356" t="str">
            <v/>
          </cell>
          <cell r="L356">
            <v>0</v>
          </cell>
          <cell r="M356" t="str">
            <v>Bradshaw</v>
          </cell>
          <cell r="N356" t="str">
            <v>Scanlon Int Rehab</v>
          </cell>
          <cell r="O356">
            <v>280941</v>
          </cell>
          <cell r="P356" t="str">
            <v>280941-PS05</v>
          </cell>
          <cell r="Q356">
            <v>140000</v>
          </cell>
          <cell r="R356"/>
          <cell r="S356"/>
          <cell r="T356">
            <v>44986</v>
          </cell>
          <cell r="U356">
            <v>45100</v>
          </cell>
          <cell r="V356">
            <v>0</v>
          </cell>
          <cell r="W356">
            <v>0</v>
          </cell>
          <cell r="X356">
            <v>45449</v>
          </cell>
          <cell r="Y356">
            <v>6900000</v>
          </cell>
          <cell r="Z356"/>
          <cell r="AA356">
            <v>6900000</v>
          </cell>
          <cell r="AB356" t="str">
            <v>Part B</v>
          </cell>
          <cell r="AC356"/>
          <cell r="AD356">
            <v>45078</v>
          </cell>
          <cell r="AE356">
            <v>5500000</v>
          </cell>
          <cell r="AF356"/>
          <cell r="AG356">
            <v>5500000</v>
          </cell>
          <cell r="AH356" t="str">
            <v>Part B</v>
          </cell>
          <cell r="AI356">
            <v>45748</v>
          </cell>
          <cell r="AJ356">
            <v>45992</v>
          </cell>
          <cell r="AK356"/>
          <cell r="AL356">
            <v>6900000</v>
          </cell>
          <cell r="AM356"/>
          <cell r="AN356"/>
          <cell r="AO356"/>
          <cell r="AP356"/>
          <cell r="AQ356"/>
          <cell r="AR356"/>
          <cell r="AS356">
            <v>0</v>
          </cell>
          <cell r="AT356">
            <v>0</v>
          </cell>
          <cell r="AU356">
            <v>6900000</v>
          </cell>
          <cell r="AV356">
            <v>6900000</v>
          </cell>
          <cell r="AW356"/>
          <cell r="AX356"/>
          <cell r="AY356">
            <v>6900000</v>
          </cell>
          <cell r="AZ356"/>
          <cell r="BA356"/>
          <cell r="BB356"/>
          <cell r="BC356"/>
          <cell r="BD356"/>
          <cell r="BE356"/>
          <cell r="BF356">
            <v>0</v>
          </cell>
          <cell r="BG356">
            <v>0</v>
          </cell>
          <cell r="BH356"/>
          <cell r="BI356">
            <v>0</v>
          </cell>
          <cell r="BJ356"/>
          <cell r="BK356">
            <v>0</v>
          </cell>
          <cell r="BL356"/>
          <cell r="BM356"/>
          <cell r="BN356"/>
          <cell r="BO356"/>
          <cell r="BP356"/>
          <cell r="BQ356"/>
          <cell r="BR356"/>
          <cell r="BS356"/>
          <cell r="BT356"/>
          <cell r="BU356">
            <v>0</v>
          </cell>
          <cell r="BV356"/>
          <cell r="BW356">
            <v>0</v>
          </cell>
          <cell r="BX356">
            <v>0</v>
          </cell>
          <cell r="BY356"/>
          <cell r="BZ356"/>
          <cell r="CA356"/>
          <cell r="CB356">
            <v>0</v>
          </cell>
          <cell r="CC356"/>
          <cell r="CD356"/>
          <cell r="CE356"/>
          <cell r="CF356"/>
          <cell r="CG356"/>
          <cell r="CH356"/>
          <cell r="CI356"/>
          <cell r="CJ356"/>
          <cell r="CK356"/>
          <cell r="CL356"/>
          <cell r="CM356">
            <v>0</v>
          </cell>
          <cell r="CN356"/>
          <cell r="CO356"/>
          <cell r="CP356"/>
          <cell r="CQ356"/>
          <cell r="CR356"/>
          <cell r="CS356"/>
          <cell r="CT356"/>
          <cell r="CU356">
            <v>0</v>
          </cell>
          <cell r="CV356"/>
          <cell r="CW356"/>
          <cell r="CX356"/>
          <cell r="CY356"/>
          <cell r="CZ356"/>
          <cell r="DA356"/>
          <cell r="DB356"/>
          <cell r="DC356"/>
          <cell r="DD356"/>
          <cell r="DE356"/>
          <cell r="DF356"/>
          <cell r="DG356"/>
          <cell r="DH356"/>
          <cell r="DI356"/>
          <cell r="DJ356"/>
          <cell r="DK356"/>
          <cell r="DL356"/>
          <cell r="DM356" t="str">
            <v>Wesley Leksell</v>
          </cell>
          <cell r="DN356" t="str">
            <v>Bradshaw</v>
          </cell>
          <cell r="DO356"/>
          <cell r="DP356" t="str">
            <v>3c</v>
          </cell>
          <cell r="DQ356">
            <v>3</v>
          </cell>
          <cell r="DR356"/>
        </row>
        <row r="357">
          <cell r="C357">
            <v>90.1</v>
          </cell>
          <cell r="D357">
            <v>61</v>
          </cell>
          <cell r="E357"/>
          <cell r="F357"/>
          <cell r="G357"/>
          <cell r="H357" t="str">
            <v/>
          </cell>
          <cell r="I357" t="str">
            <v>Yes</v>
          </cell>
          <cell r="J357" t="str">
            <v/>
          </cell>
          <cell r="K357" t="str">
            <v/>
          </cell>
          <cell r="L357">
            <v>0</v>
          </cell>
          <cell r="M357" t="str">
            <v>Bradshaw</v>
          </cell>
          <cell r="N357" t="str">
            <v>Dewatering System Imp</v>
          </cell>
          <cell r="O357">
            <v>280940</v>
          </cell>
          <cell r="P357" t="str">
            <v>280940-PS01</v>
          </cell>
          <cell r="Q357">
            <v>140000</v>
          </cell>
          <cell r="R357"/>
          <cell r="S357"/>
          <cell r="T357">
            <v>44986</v>
          </cell>
          <cell r="U357">
            <v>45100</v>
          </cell>
          <cell r="V357">
            <v>0</v>
          </cell>
          <cell r="W357">
            <v>0</v>
          </cell>
          <cell r="X357">
            <v>45449</v>
          </cell>
          <cell r="Y357">
            <v>3500000</v>
          </cell>
          <cell r="Z357"/>
          <cell r="AA357">
            <v>3500000</v>
          </cell>
          <cell r="AB357" t="str">
            <v>Part B</v>
          </cell>
          <cell r="AC357"/>
          <cell r="AD357"/>
          <cell r="AE357"/>
          <cell r="AF357"/>
          <cell r="AG357">
            <v>0</v>
          </cell>
          <cell r="AH357"/>
          <cell r="AI357">
            <v>45748</v>
          </cell>
          <cell r="AJ357">
            <v>45992</v>
          </cell>
          <cell r="AK357"/>
          <cell r="AL357">
            <v>3500000</v>
          </cell>
          <cell r="AM357"/>
          <cell r="AN357"/>
          <cell r="AO357"/>
          <cell r="AP357"/>
          <cell r="AQ357"/>
          <cell r="AR357"/>
          <cell r="AS357">
            <v>0</v>
          </cell>
          <cell r="AT357">
            <v>0</v>
          </cell>
          <cell r="AU357">
            <v>3500000</v>
          </cell>
          <cell r="AV357">
            <v>3500000</v>
          </cell>
          <cell r="AW357"/>
          <cell r="AX357"/>
          <cell r="AY357">
            <v>3500000</v>
          </cell>
          <cell r="AZ357"/>
          <cell r="BA357"/>
          <cell r="BB357"/>
          <cell r="BC357"/>
          <cell r="BD357"/>
          <cell r="BE357"/>
          <cell r="BF357">
            <v>0</v>
          </cell>
          <cell r="BG357">
            <v>0</v>
          </cell>
          <cell r="BH357"/>
          <cell r="BI357">
            <v>0</v>
          </cell>
          <cell r="BJ357"/>
          <cell r="BK357">
            <v>0</v>
          </cell>
          <cell r="BL357"/>
          <cell r="BM357"/>
          <cell r="BN357"/>
          <cell r="BO357"/>
          <cell r="BP357"/>
          <cell r="BQ357"/>
          <cell r="BR357"/>
          <cell r="BS357"/>
          <cell r="BT357"/>
          <cell r="BU357">
            <v>0</v>
          </cell>
          <cell r="BV357"/>
          <cell r="BW357">
            <v>0</v>
          </cell>
          <cell r="BX357">
            <v>0</v>
          </cell>
          <cell r="BY357"/>
          <cell r="BZ357"/>
          <cell r="CA357"/>
          <cell r="CB357">
            <v>0</v>
          </cell>
          <cell r="CC357"/>
          <cell r="CD357"/>
          <cell r="CE357"/>
          <cell r="CF357"/>
          <cell r="CG357"/>
          <cell r="CH357"/>
          <cell r="CI357"/>
          <cell r="CJ357"/>
          <cell r="CK357"/>
          <cell r="CL357"/>
          <cell r="CM357">
            <v>0</v>
          </cell>
          <cell r="CN357"/>
          <cell r="CO357"/>
          <cell r="CP357"/>
          <cell r="CQ357"/>
          <cell r="CR357"/>
          <cell r="CS357"/>
          <cell r="CT357"/>
          <cell r="CU357">
            <v>0</v>
          </cell>
          <cell r="CV357"/>
          <cell r="CW357"/>
          <cell r="CX357"/>
          <cell r="CY357"/>
          <cell r="CZ357"/>
          <cell r="DA357"/>
          <cell r="DB357"/>
          <cell r="DC357"/>
          <cell r="DD357"/>
          <cell r="DE357"/>
          <cell r="DF357"/>
          <cell r="DG357"/>
          <cell r="DH357"/>
          <cell r="DI357"/>
          <cell r="DJ357"/>
          <cell r="DK357"/>
          <cell r="DL357"/>
          <cell r="DM357" t="str">
            <v>Wesley Leksell</v>
          </cell>
          <cell r="DN357" t="str">
            <v>Bradshaw</v>
          </cell>
          <cell r="DO357"/>
          <cell r="DP357" t="str">
            <v>3c</v>
          </cell>
          <cell r="DQ357">
            <v>3</v>
          </cell>
          <cell r="DR357"/>
        </row>
        <row r="358">
          <cell r="C358">
            <v>90.2</v>
          </cell>
          <cell r="D358">
            <v>61</v>
          </cell>
          <cell r="E358"/>
          <cell r="F358"/>
          <cell r="G358"/>
          <cell r="H358" t="str">
            <v/>
          </cell>
          <cell r="I358" t="str">
            <v>Yes</v>
          </cell>
          <cell r="J358" t="str">
            <v/>
          </cell>
          <cell r="K358" t="str">
            <v/>
          </cell>
          <cell r="L358">
            <v>0</v>
          </cell>
          <cell r="M358" t="str">
            <v>Bradshaw</v>
          </cell>
          <cell r="N358" t="str">
            <v>Effluent Filtration Imp</v>
          </cell>
          <cell r="O358">
            <v>280940</v>
          </cell>
          <cell r="P358" t="str">
            <v>280940-PS02</v>
          </cell>
          <cell r="Q358">
            <v>140000</v>
          </cell>
          <cell r="R358"/>
          <cell r="S358"/>
          <cell r="T358">
            <v>44986</v>
          </cell>
          <cell r="U358">
            <v>45100</v>
          </cell>
          <cell r="V358">
            <v>0</v>
          </cell>
          <cell r="W358">
            <v>0</v>
          </cell>
          <cell r="X358">
            <v>45449</v>
          </cell>
          <cell r="Y358">
            <v>23823000</v>
          </cell>
          <cell r="Z358"/>
          <cell r="AA358">
            <v>23823000</v>
          </cell>
          <cell r="AB358" t="str">
            <v>Part B</v>
          </cell>
          <cell r="AC358"/>
          <cell r="AD358"/>
          <cell r="AE358"/>
          <cell r="AF358"/>
          <cell r="AG358">
            <v>0</v>
          </cell>
          <cell r="AH358"/>
          <cell r="AI358">
            <v>45901</v>
          </cell>
          <cell r="AJ358">
            <v>46539</v>
          </cell>
          <cell r="AK358"/>
          <cell r="AL358">
            <v>23823000</v>
          </cell>
          <cell r="AM358"/>
          <cell r="AN358"/>
          <cell r="AO358"/>
          <cell r="AP358"/>
          <cell r="AQ358"/>
          <cell r="AR358"/>
          <cell r="AS358">
            <v>0</v>
          </cell>
          <cell r="AT358">
            <v>0</v>
          </cell>
          <cell r="AU358">
            <v>23823000</v>
          </cell>
          <cell r="AV358">
            <v>23823000</v>
          </cell>
          <cell r="AW358"/>
          <cell r="AX358"/>
          <cell r="AY358">
            <v>23823000</v>
          </cell>
          <cell r="AZ358"/>
          <cell r="BA358"/>
          <cell r="BB358"/>
          <cell r="BC358"/>
          <cell r="BD358"/>
          <cell r="BE358"/>
          <cell r="BF358">
            <v>0</v>
          </cell>
          <cell r="BG358">
            <v>0</v>
          </cell>
          <cell r="BH358"/>
          <cell r="BI358">
            <v>0</v>
          </cell>
          <cell r="BJ358"/>
          <cell r="BK358">
            <v>0</v>
          </cell>
          <cell r="BL358"/>
          <cell r="BM358"/>
          <cell r="BN358"/>
          <cell r="BO358"/>
          <cell r="BP358"/>
          <cell r="BQ358"/>
          <cell r="BR358"/>
          <cell r="BS358"/>
          <cell r="BT358"/>
          <cell r="BU358">
            <v>0</v>
          </cell>
          <cell r="BV358"/>
          <cell r="BW358">
            <v>0</v>
          </cell>
          <cell r="BX358">
            <v>0</v>
          </cell>
          <cell r="BY358"/>
          <cell r="BZ358"/>
          <cell r="CA358"/>
          <cell r="CB358">
            <v>0</v>
          </cell>
          <cell r="CC358"/>
          <cell r="CD358"/>
          <cell r="CE358"/>
          <cell r="CF358"/>
          <cell r="CG358"/>
          <cell r="CH358"/>
          <cell r="CI358"/>
          <cell r="CJ358"/>
          <cell r="CK358"/>
          <cell r="CL358"/>
          <cell r="CM358">
            <v>0</v>
          </cell>
          <cell r="CN358"/>
          <cell r="CO358"/>
          <cell r="CP358"/>
          <cell r="CQ358"/>
          <cell r="CR358"/>
          <cell r="CS358"/>
          <cell r="CT358"/>
          <cell r="CU358">
            <v>0</v>
          </cell>
          <cell r="CV358"/>
          <cell r="CW358"/>
          <cell r="CX358"/>
          <cell r="CY358"/>
          <cell r="CZ358"/>
          <cell r="DA358"/>
          <cell r="DB358"/>
          <cell r="DC358"/>
          <cell r="DD358"/>
          <cell r="DE358"/>
          <cell r="DF358"/>
          <cell r="DG358"/>
          <cell r="DH358"/>
          <cell r="DI358"/>
          <cell r="DJ358"/>
          <cell r="DK358"/>
          <cell r="DL358"/>
          <cell r="DM358" t="str">
            <v>Wesley Leksell</v>
          </cell>
          <cell r="DN358" t="str">
            <v>Bradshaw</v>
          </cell>
          <cell r="DO358"/>
          <cell r="DP358" t="str">
            <v>3c</v>
          </cell>
          <cell r="DQ358">
            <v>3</v>
          </cell>
          <cell r="DR358"/>
        </row>
        <row r="359">
          <cell r="C359">
            <v>90.3</v>
          </cell>
          <cell r="D359">
            <v>61</v>
          </cell>
          <cell r="E359"/>
          <cell r="F359"/>
          <cell r="G359"/>
          <cell r="H359" t="str">
            <v/>
          </cell>
          <cell r="I359" t="str">
            <v>Yes</v>
          </cell>
          <cell r="J359" t="str">
            <v/>
          </cell>
          <cell r="K359" t="str">
            <v/>
          </cell>
          <cell r="L359">
            <v>0</v>
          </cell>
          <cell r="M359" t="str">
            <v>Bradshaw</v>
          </cell>
          <cell r="N359" t="str">
            <v>Electrical System Reliability Imp</v>
          </cell>
          <cell r="O359">
            <v>280940</v>
          </cell>
          <cell r="P359" t="str">
            <v>280940-PS03</v>
          </cell>
          <cell r="Q359">
            <v>140000</v>
          </cell>
          <cell r="R359"/>
          <cell r="S359"/>
          <cell r="T359">
            <v>44986</v>
          </cell>
          <cell r="U359">
            <v>45100</v>
          </cell>
          <cell r="V359">
            <v>0</v>
          </cell>
          <cell r="W359">
            <v>0</v>
          </cell>
          <cell r="X359">
            <v>45449</v>
          </cell>
          <cell r="Y359">
            <v>1250000</v>
          </cell>
          <cell r="Z359"/>
          <cell r="AA359">
            <v>1250000</v>
          </cell>
          <cell r="AB359" t="str">
            <v>Part B</v>
          </cell>
          <cell r="AC359"/>
          <cell r="AD359"/>
          <cell r="AE359"/>
          <cell r="AF359"/>
          <cell r="AG359">
            <v>0</v>
          </cell>
          <cell r="AH359"/>
          <cell r="AI359">
            <v>45809</v>
          </cell>
          <cell r="AJ359">
            <v>45992</v>
          </cell>
          <cell r="AK359"/>
          <cell r="AL359">
            <v>1250000</v>
          </cell>
          <cell r="AM359"/>
          <cell r="AN359"/>
          <cell r="AO359"/>
          <cell r="AP359"/>
          <cell r="AQ359"/>
          <cell r="AR359"/>
          <cell r="AS359">
            <v>0</v>
          </cell>
          <cell r="AT359">
            <v>0</v>
          </cell>
          <cell r="AU359">
            <v>1250000</v>
          </cell>
          <cell r="AV359">
            <v>1250000</v>
          </cell>
          <cell r="AW359"/>
          <cell r="AX359"/>
          <cell r="AY359">
            <v>1250000</v>
          </cell>
          <cell r="AZ359"/>
          <cell r="BA359"/>
          <cell r="BB359"/>
          <cell r="BC359"/>
          <cell r="BD359"/>
          <cell r="BE359"/>
          <cell r="BF359">
            <v>0</v>
          </cell>
          <cell r="BG359">
            <v>0</v>
          </cell>
          <cell r="BH359"/>
          <cell r="BI359">
            <v>0</v>
          </cell>
          <cell r="BJ359"/>
          <cell r="BK359">
            <v>0</v>
          </cell>
          <cell r="BL359"/>
          <cell r="BM359"/>
          <cell r="BN359"/>
          <cell r="BO359"/>
          <cell r="BP359"/>
          <cell r="BQ359"/>
          <cell r="BR359"/>
          <cell r="BS359"/>
          <cell r="BT359"/>
          <cell r="BU359">
            <v>0</v>
          </cell>
          <cell r="BV359"/>
          <cell r="BW359">
            <v>0</v>
          </cell>
          <cell r="BX359">
            <v>0</v>
          </cell>
          <cell r="BY359"/>
          <cell r="BZ359"/>
          <cell r="CA359"/>
          <cell r="CB359">
            <v>0</v>
          </cell>
          <cell r="CC359"/>
          <cell r="CD359"/>
          <cell r="CE359"/>
          <cell r="CF359"/>
          <cell r="CG359"/>
          <cell r="CH359"/>
          <cell r="CI359"/>
          <cell r="CJ359"/>
          <cell r="CK359"/>
          <cell r="CL359"/>
          <cell r="CM359">
            <v>0</v>
          </cell>
          <cell r="CN359"/>
          <cell r="CO359"/>
          <cell r="CP359"/>
          <cell r="CQ359"/>
          <cell r="CR359"/>
          <cell r="CS359"/>
          <cell r="CT359"/>
          <cell r="CU359">
            <v>0</v>
          </cell>
          <cell r="CV359"/>
          <cell r="CW359"/>
          <cell r="CX359"/>
          <cell r="CY359"/>
          <cell r="CZ359"/>
          <cell r="DA359"/>
          <cell r="DB359"/>
          <cell r="DC359"/>
          <cell r="DD359"/>
          <cell r="DE359"/>
          <cell r="DF359"/>
          <cell r="DG359"/>
          <cell r="DH359"/>
          <cell r="DI359"/>
          <cell r="DJ359"/>
          <cell r="DK359"/>
          <cell r="DL359"/>
          <cell r="DM359" t="str">
            <v>Wesley Leksell</v>
          </cell>
          <cell r="DN359" t="str">
            <v>Bradshaw</v>
          </cell>
          <cell r="DO359"/>
          <cell r="DP359" t="str">
            <v>3c</v>
          </cell>
          <cell r="DQ359">
            <v>3</v>
          </cell>
          <cell r="DR359"/>
        </row>
        <row r="360">
          <cell r="C360">
            <v>90.4</v>
          </cell>
          <cell r="D360">
            <v>61</v>
          </cell>
          <cell r="E360"/>
          <cell r="F360"/>
          <cell r="G360"/>
          <cell r="H360" t="str">
            <v/>
          </cell>
          <cell r="I360" t="str">
            <v>Yes</v>
          </cell>
          <cell r="J360" t="str">
            <v/>
          </cell>
          <cell r="K360" t="str">
            <v/>
          </cell>
          <cell r="L360">
            <v>0</v>
          </cell>
          <cell r="M360" t="str">
            <v>Bradshaw</v>
          </cell>
          <cell r="N360" t="str">
            <v>Odorous Air Improvements, ph 2</v>
          </cell>
          <cell r="O360">
            <v>280940</v>
          </cell>
          <cell r="P360" t="str">
            <v>280940-PS04</v>
          </cell>
          <cell r="Q360">
            <v>140000</v>
          </cell>
          <cell r="R360"/>
          <cell r="S360"/>
          <cell r="T360">
            <v>44986</v>
          </cell>
          <cell r="U360">
            <v>45100</v>
          </cell>
          <cell r="V360">
            <v>0</v>
          </cell>
          <cell r="W360">
            <v>0</v>
          </cell>
          <cell r="X360">
            <v>45449</v>
          </cell>
          <cell r="Y360">
            <v>5250000</v>
          </cell>
          <cell r="Z360"/>
          <cell r="AA360">
            <v>5250000</v>
          </cell>
          <cell r="AB360" t="str">
            <v>Part B</v>
          </cell>
          <cell r="AC360"/>
          <cell r="AD360"/>
          <cell r="AE360"/>
          <cell r="AF360"/>
          <cell r="AG360">
            <v>0</v>
          </cell>
          <cell r="AH360"/>
          <cell r="AI360">
            <v>45809</v>
          </cell>
          <cell r="AJ360">
            <v>46082</v>
          </cell>
          <cell r="AK360"/>
          <cell r="AL360">
            <v>5250000</v>
          </cell>
          <cell r="AM360"/>
          <cell r="AN360"/>
          <cell r="AO360"/>
          <cell r="AP360"/>
          <cell r="AQ360"/>
          <cell r="AR360"/>
          <cell r="AS360">
            <v>0</v>
          </cell>
          <cell r="AT360">
            <v>0</v>
          </cell>
          <cell r="AU360">
            <v>5250000</v>
          </cell>
          <cell r="AV360">
            <v>5250000</v>
          </cell>
          <cell r="AW360"/>
          <cell r="AX360"/>
          <cell r="AY360">
            <v>5250000</v>
          </cell>
          <cell r="AZ360"/>
          <cell r="BA360"/>
          <cell r="BB360"/>
          <cell r="BC360"/>
          <cell r="BD360"/>
          <cell r="BE360"/>
          <cell r="BF360">
            <v>0</v>
          </cell>
          <cell r="BG360">
            <v>0</v>
          </cell>
          <cell r="BH360"/>
          <cell r="BI360">
            <v>0</v>
          </cell>
          <cell r="BJ360"/>
          <cell r="BK360">
            <v>0</v>
          </cell>
          <cell r="BL360"/>
          <cell r="BM360"/>
          <cell r="BN360"/>
          <cell r="BO360"/>
          <cell r="BP360"/>
          <cell r="BQ360"/>
          <cell r="BR360"/>
          <cell r="BS360"/>
          <cell r="BT360"/>
          <cell r="BU360">
            <v>0</v>
          </cell>
          <cell r="BV360"/>
          <cell r="BW360">
            <v>0</v>
          </cell>
          <cell r="BX360">
            <v>0</v>
          </cell>
          <cell r="BY360"/>
          <cell r="BZ360"/>
          <cell r="CA360"/>
          <cell r="CB360">
            <v>0</v>
          </cell>
          <cell r="CC360"/>
          <cell r="CD360"/>
          <cell r="CE360"/>
          <cell r="CF360"/>
          <cell r="CG360"/>
          <cell r="CH360"/>
          <cell r="CI360"/>
          <cell r="CJ360"/>
          <cell r="CK360"/>
          <cell r="CL360"/>
          <cell r="CM360">
            <v>0</v>
          </cell>
          <cell r="CN360"/>
          <cell r="CO360"/>
          <cell r="CP360"/>
          <cell r="CQ360"/>
          <cell r="CR360"/>
          <cell r="CS360"/>
          <cell r="CT360"/>
          <cell r="CU360">
            <v>0</v>
          </cell>
          <cell r="CV360"/>
          <cell r="CW360"/>
          <cell r="CX360"/>
          <cell r="CY360"/>
          <cell r="CZ360"/>
          <cell r="DA360"/>
          <cell r="DB360"/>
          <cell r="DC360"/>
          <cell r="DD360"/>
          <cell r="DE360"/>
          <cell r="DF360"/>
          <cell r="DG360"/>
          <cell r="DH360"/>
          <cell r="DI360"/>
          <cell r="DJ360"/>
          <cell r="DK360"/>
          <cell r="DL360"/>
          <cell r="DM360" t="str">
            <v>Wesley Leksell</v>
          </cell>
          <cell r="DN360" t="str">
            <v>Bradshaw</v>
          </cell>
          <cell r="DO360"/>
          <cell r="DP360" t="str">
            <v>3c</v>
          </cell>
          <cell r="DQ360">
            <v>3</v>
          </cell>
          <cell r="DR360"/>
        </row>
        <row r="361">
          <cell r="C361">
            <v>10</v>
          </cell>
          <cell r="D361">
            <v>83</v>
          </cell>
          <cell r="E361">
            <v>4</v>
          </cell>
          <cell r="F361">
            <v>93</v>
          </cell>
          <cell r="G361"/>
          <cell r="H361" t="str">
            <v/>
          </cell>
          <cell r="I361" t="str">
            <v/>
          </cell>
          <cell r="J361" t="str">
            <v/>
          </cell>
          <cell r="K361" t="str">
            <v/>
          </cell>
          <cell r="L361" t="str">
            <v>PER Submitted</v>
          </cell>
          <cell r="M361" t="str">
            <v>Berrens</v>
          </cell>
          <cell r="N361" t="str">
            <v>Rehab treatment, collection ph 2</v>
          </cell>
          <cell r="O361">
            <v>280534</v>
          </cell>
          <cell r="P361" t="str">
            <v>280534-PS02</v>
          </cell>
          <cell r="Q361">
            <v>439</v>
          </cell>
          <cell r="R361"/>
          <cell r="S361"/>
          <cell r="T361">
            <v>43270</v>
          </cell>
          <cell r="U361">
            <v>44119</v>
          </cell>
          <cell r="V361">
            <v>44013</v>
          </cell>
          <cell r="W361">
            <v>44119</v>
          </cell>
          <cell r="X361"/>
          <cell r="Y361"/>
          <cell r="Z361"/>
          <cell r="AA361">
            <v>0</v>
          </cell>
          <cell r="AB361"/>
          <cell r="AC361"/>
          <cell r="AD361"/>
          <cell r="AE361"/>
          <cell r="AF361"/>
          <cell r="AG361">
            <v>0</v>
          </cell>
          <cell r="AH361"/>
          <cell r="AI361">
            <v>45047</v>
          </cell>
          <cell r="AJ361">
            <v>45596</v>
          </cell>
          <cell r="AK361"/>
          <cell r="AL361">
            <v>4735745</v>
          </cell>
          <cell r="AM361"/>
          <cell r="AN361"/>
          <cell r="AO361"/>
          <cell r="AP361"/>
          <cell r="AQ361"/>
          <cell r="AR361"/>
          <cell r="AS361">
            <v>0</v>
          </cell>
          <cell r="AT361">
            <v>0</v>
          </cell>
          <cell r="AU361">
            <v>4735745</v>
          </cell>
          <cell r="AV361">
            <v>0</v>
          </cell>
          <cell r="AW361"/>
          <cell r="AX361"/>
          <cell r="AY361">
            <v>0</v>
          </cell>
          <cell r="AZ361"/>
          <cell r="BA361"/>
          <cell r="BB361"/>
          <cell r="BC361"/>
          <cell r="BD361"/>
          <cell r="BE361"/>
          <cell r="BF361" t="str">
            <v>2019 Survey</v>
          </cell>
          <cell r="BG361">
            <v>0</v>
          </cell>
          <cell r="BH361"/>
          <cell r="BI361"/>
          <cell r="BJ361"/>
          <cell r="BK361"/>
          <cell r="BL361">
            <v>45502</v>
          </cell>
          <cell r="BM361">
            <v>870151</v>
          </cell>
          <cell r="BN361">
            <v>0.17399999999999999</v>
          </cell>
          <cell r="BO361" t="str">
            <v>FY25 new</v>
          </cell>
          <cell r="BP361"/>
          <cell r="BQ361"/>
          <cell r="BR361"/>
          <cell r="BS361" t="str">
            <v/>
          </cell>
          <cell r="BT361"/>
          <cell r="BU361">
            <v>4735745</v>
          </cell>
          <cell r="BV361"/>
          <cell r="BW361">
            <v>824019.62999999989</v>
          </cell>
          <cell r="BX361">
            <v>659215.70399999991</v>
          </cell>
          <cell r="BY361"/>
          <cell r="BZ361"/>
          <cell r="CA361"/>
          <cell r="CB361">
            <v>0</v>
          </cell>
          <cell r="CC361"/>
          <cell r="CD361"/>
          <cell r="CE361"/>
          <cell r="CF361"/>
          <cell r="CG361"/>
          <cell r="CH361"/>
          <cell r="CI361"/>
          <cell r="CJ361"/>
          <cell r="CK361"/>
          <cell r="CL361"/>
          <cell r="CM361">
            <v>0</v>
          </cell>
          <cell r="CN361"/>
          <cell r="CO361"/>
          <cell r="CP361"/>
          <cell r="CQ361"/>
          <cell r="CR361"/>
          <cell r="CS361"/>
          <cell r="CT361"/>
          <cell r="CU361">
            <v>0</v>
          </cell>
          <cell r="CV361" t="str">
            <v>PER Submitted</v>
          </cell>
          <cell r="CW361">
            <v>2024</v>
          </cell>
          <cell r="CX361"/>
          <cell r="CY361"/>
          <cell r="CZ361"/>
          <cell r="DA361">
            <v>170</v>
          </cell>
          <cell r="DB361">
            <v>24</v>
          </cell>
          <cell r="DC361">
            <v>4535745</v>
          </cell>
          <cell r="DD361">
            <v>3876529.2960000001</v>
          </cell>
          <cell r="DE361">
            <v>200000</v>
          </cell>
          <cell r="DF361">
            <v>4076529.2960000001</v>
          </cell>
          <cell r="DG361"/>
          <cell r="DH361"/>
          <cell r="DI361"/>
          <cell r="DJ361"/>
          <cell r="DK361"/>
          <cell r="DL361"/>
          <cell r="DM361" t="str">
            <v>Abram Peterson</v>
          </cell>
          <cell r="DN361" t="str">
            <v>Berrens</v>
          </cell>
          <cell r="DO361" t="str">
            <v>Lafontaine</v>
          </cell>
          <cell r="DP361" t="str">
            <v>6W</v>
          </cell>
          <cell r="DQ361">
            <v>5</v>
          </cell>
          <cell r="DR361"/>
        </row>
        <row r="362">
          <cell r="C362">
            <v>5.0999999999999996</v>
          </cell>
          <cell r="D362">
            <v>88</v>
          </cell>
          <cell r="E362">
            <v>6.1</v>
          </cell>
          <cell r="F362">
            <v>88</v>
          </cell>
          <cell r="G362"/>
          <cell r="H362" t="str">
            <v/>
          </cell>
          <cell r="I362" t="str">
            <v/>
          </cell>
          <cell r="J362" t="str">
            <v/>
          </cell>
          <cell r="K362"/>
          <cell r="L362">
            <v>0</v>
          </cell>
          <cell r="M362" t="str">
            <v>Barrett</v>
          </cell>
          <cell r="N362" t="str">
            <v>Adv trmt ph 1 - biosolids imp</v>
          </cell>
          <cell r="O362">
            <v>280937</v>
          </cell>
          <cell r="P362" t="str">
            <v>280937-PS01</v>
          </cell>
          <cell r="Q362">
            <v>6189</v>
          </cell>
          <cell r="R362"/>
          <cell r="S362"/>
          <cell r="T362">
            <v>44988</v>
          </cell>
          <cell r="U362">
            <v>45169</v>
          </cell>
          <cell r="V362">
            <v>0</v>
          </cell>
          <cell r="W362">
            <v>0</v>
          </cell>
          <cell r="X362"/>
          <cell r="Y362"/>
          <cell r="Z362"/>
          <cell r="AA362">
            <v>0</v>
          </cell>
          <cell r="AB362"/>
          <cell r="AC362"/>
          <cell r="AD362">
            <v>45078</v>
          </cell>
          <cell r="AE362">
            <v>3634000</v>
          </cell>
          <cell r="AF362"/>
          <cell r="AG362">
            <v>3634000</v>
          </cell>
          <cell r="AH362" t="str">
            <v>Part B</v>
          </cell>
          <cell r="AI362"/>
          <cell r="AJ362"/>
          <cell r="AK362"/>
          <cell r="AL362">
            <v>3634000</v>
          </cell>
          <cell r="AM362"/>
          <cell r="AN362"/>
          <cell r="AO362"/>
          <cell r="AP362"/>
          <cell r="AQ362"/>
          <cell r="AR362"/>
          <cell r="AS362">
            <v>0</v>
          </cell>
          <cell r="AT362">
            <v>0</v>
          </cell>
          <cell r="AU362">
            <v>3634000</v>
          </cell>
          <cell r="AV362">
            <v>0</v>
          </cell>
          <cell r="AW362"/>
          <cell r="AX362"/>
          <cell r="AY362">
            <v>0</v>
          </cell>
          <cell r="AZ362"/>
          <cell r="BA362"/>
          <cell r="BB362"/>
          <cell r="BC362"/>
          <cell r="BD362"/>
          <cell r="BE362"/>
          <cell r="BF362">
            <v>0</v>
          </cell>
          <cell r="BG362">
            <v>0</v>
          </cell>
          <cell r="BH362"/>
          <cell r="BI362">
            <v>0</v>
          </cell>
          <cell r="BJ362"/>
          <cell r="BK362">
            <v>0</v>
          </cell>
          <cell r="BL362"/>
          <cell r="BM362"/>
          <cell r="BN362"/>
          <cell r="BO362"/>
          <cell r="BP362"/>
          <cell r="BQ362"/>
          <cell r="BR362"/>
          <cell r="BS362"/>
          <cell r="BT362"/>
          <cell r="BU362">
            <v>0</v>
          </cell>
          <cell r="BV362"/>
          <cell r="BW362">
            <v>0</v>
          </cell>
          <cell r="BX362">
            <v>0</v>
          </cell>
          <cell r="BY362"/>
          <cell r="BZ362"/>
          <cell r="CA362"/>
          <cell r="CB362">
            <v>0</v>
          </cell>
          <cell r="CC362"/>
          <cell r="CD362"/>
          <cell r="CE362"/>
          <cell r="CF362"/>
          <cell r="CG362"/>
          <cell r="CH362"/>
          <cell r="CI362"/>
          <cell r="CJ362"/>
          <cell r="CK362"/>
          <cell r="CL362"/>
          <cell r="CM362">
            <v>0</v>
          </cell>
          <cell r="CN362"/>
          <cell r="CO362"/>
          <cell r="CP362"/>
          <cell r="CQ362"/>
          <cell r="CR362"/>
          <cell r="CS362"/>
          <cell r="CT362"/>
          <cell r="CU362">
            <v>0</v>
          </cell>
          <cell r="CV362"/>
          <cell r="CW362"/>
          <cell r="CX362"/>
          <cell r="CY362"/>
          <cell r="CZ362"/>
          <cell r="DA362"/>
          <cell r="DB362"/>
          <cell r="DC362"/>
          <cell r="DD362"/>
          <cell r="DE362"/>
          <cell r="DF362"/>
          <cell r="DG362"/>
          <cell r="DH362"/>
          <cell r="DI362"/>
          <cell r="DJ362"/>
          <cell r="DK362"/>
          <cell r="DL362"/>
          <cell r="DM362" t="str">
            <v>Aaron Kilpo</v>
          </cell>
          <cell r="DN362" t="str">
            <v>Barrett</v>
          </cell>
          <cell r="DO362" t="str">
            <v>Lafontaine</v>
          </cell>
          <cell r="DP362" t="str">
            <v>7W</v>
          </cell>
          <cell r="DQ362">
            <v>4</v>
          </cell>
          <cell r="DR362"/>
        </row>
        <row r="363">
          <cell r="C363">
            <v>5.2</v>
          </cell>
          <cell r="D363">
            <v>88</v>
          </cell>
          <cell r="E363">
            <v>6.2</v>
          </cell>
          <cell r="F363">
            <v>88</v>
          </cell>
          <cell r="G363"/>
          <cell r="H363" t="str">
            <v/>
          </cell>
          <cell r="I363" t="str">
            <v/>
          </cell>
          <cell r="J363" t="str">
            <v/>
          </cell>
          <cell r="K363" t="str">
            <v/>
          </cell>
          <cell r="L363">
            <v>0</v>
          </cell>
          <cell r="M363" t="str">
            <v>Barrett</v>
          </cell>
          <cell r="N363" t="str">
            <v>Adv trmt ph 2 - phos, continuous activated sludge</v>
          </cell>
          <cell r="O363">
            <v>280937</v>
          </cell>
          <cell r="P363" t="str">
            <v>280937-PS02</v>
          </cell>
          <cell r="Q363">
            <v>6189</v>
          </cell>
          <cell r="R363"/>
          <cell r="S363"/>
          <cell r="T363">
            <v>44988</v>
          </cell>
          <cell r="U363">
            <v>45169</v>
          </cell>
          <cell r="V363">
            <v>0</v>
          </cell>
          <cell r="W363">
            <v>0</v>
          </cell>
          <cell r="X363"/>
          <cell r="Y363"/>
          <cell r="Z363"/>
          <cell r="AA363">
            <v>0</v>
          </cell>
          <cell r="AB363"/>
          <cell r="AC363"/>
          <cell r="AD363">
            <v>45078</v>
          </cell>
          <cell r="AE363">
            <v>17099350</v>
          </cell>
          <cell r="AF363"/>
          <cell r="AG363">
            <v>17099350</v>
          </cell>
          <cell r="AH363" t="str">
            <v>2026 project</v>
          </cell>
          <cell r="AI363">
            <v>46054</v>
          </cell>
          <cell r="AJ363">
            <v>46661</v>
          </cell>
          <cell r="AK363"/>
          <cell r="AL363">
            <v>17099350</v>
          </cell>
          <cell r="AM363"/>
          <cell r="AN363"/>
          <cell r="AO363"/>
          <cell r="AP363"/>
          <cell r="AQ363"/>
          <cell r="AR363"/>
          <cell r="AS363">
            <v>0</v>
          </cell>
          <cell r="AT363">
            <v>0</v>
          </cell>
          <cell r="AU363">
            <v>17099350</v>
          </cell>
          <cell r="AV363">
            <v>0</v>
          </cell>
          <cell r="AW363"/>
          <cell r="AX363"/>
          <cell r="AY363">
            <v>0</v>
          </cell>
          <cell r="AZ363"/>
          <cell r="BA363"/>
          <cell r="BB363"/>
          <cell r="BC363"/>
          <cell r="BD363"/>
          <cell r="BE363"/>
          <cell r="BF363">
            <v>0</v>
          </cell>
          <cell r="BG363">
            <v>0</v>
          </cell>
          <cell r="BH363"/>
          <cell r="BI363">
            <v>0</v>
          </cell>
          <cell r="BJ363"/>
          <cell r="BK363">
            <v>0</v>
          </cell>
          <cell r="BL363"/>
          <cell r="BM363"/>
          <cell r="BN363"/>
          <cell r="BO363"/>
          <cell r="BP363"/>
          <cell r="BQ363"/>
          <cell r="BR363"/>
          <cell r="BS363"/>
          <cell r="BT363"/>
          <cell r="BU363">
            <v>0</v>
          </cell>
          <cell r="BV363"/>
          <cell r="BW363">
            <v>0</v>
          </cell>
          <cell r="BX363">
            <v>0</v>
          </cell>
          <cell r="BY363"/>
          <cell r="BZ363"/>
          <cell r="CA363"/>
          <cell r="CB363">
            <v>0</v>
          </cell>
          <cell r="CC363"/>
          <cell r="CD363"/>
          <cell r="CE363"/>
          <cell r="CF363"/>
          <cell r="CG363"/>
          <cell r="CH363"/>
          <cell r="CI363"/>
          <cell r="CJ363"/>
          <cell r="CK363"/>
          <cell r="CL363"/>
          <cell r="CM363">
            <v>0</v>
          </cell>
          <cell r="CN363"/>
          <cell r="CO363"/>
          <cell r="CP363"/>
          <cell r="CQ363"/>
          <cell r="CR363"/>
          <cell r="CS363"/>
          <cell r="CT363"/>
          <cell r="CU363">
            <v>0</v>
          </cell>
          <cell r="CV363"/>
          <cell r="CW363"/>
          <cell r="CX363"/>
          <cell r="CY363"/>
          <cell r="CZ363"/>
          <cell r="DA363"/>
          <cell r="DB363"/>
          <cell r="DC363"/>
          <cell r="DD363"/>
          <cell r="DE363"/>
          <cell r="DF363"/>
          <cell r="DG363"/>
          <cell r="DH363"/>
          <cell r="DI363"/>
          <cell r="DJ363"/>
          <cell r="DK363"/>
          <cell r="DL363"/>
          <cell r="DM363" t="str">
            <v>Aaron Kilpo</v>
          </cell>
          <cell r="DN363" t="str">
            <v>Barrett</v>
          </cell>
          <cell r="DO363" t="str">
            <v>Lafontaine</v>
          </cell>
          <cell r="DP363" t="str">
            <v>7W</v>
          </cell>
          <cell r="DQ363">
            <v>4</v>
          </cell>
          <cell r="DR363"/>
        </row>
        <row r="364">
          <cell r="C364">
            <v>16</v>
          </cell>
          <cell r="D364">
            <v>79</v>
          </cell>
          <cell r="E364"/>
          <cell r="F364"/>
          <cell r="G364"/>
          <cell r="H364" t="str">
            <v/>
          </cell>
          <cell r="I364" t="str">
            <v/>
          </cell>
          <cell r="J364"/>
          <cell r="K364"/>
          <cell r="L364">
            <v>0</v>
          </cell>
          <cell r="M364" t="str">
            <v>Brooksbank</v>
          </cell>
          <cell r="N364" t="str">
            <v xml:space="preserve">Unsewered, LSTS with nitrogen trmt </v>
          </cell>
          <cell r="O364">
            <v>280550</v>
          </cell>
          <cell r="P364" t="str">
            <v>280550-PS01</v>
          </cell>
          <cell r="Q364">
            <v>200</v>
          </cell>
          <cell r="R364"/>
          <cell r="S364"/>
          <cell r="T364"/>
          <cell r="U364"/>
          <cell r="V364"/>
          <cell r="W364"/>
          <cell r="X364"/>
          <cell r="Y364"/>
          <cell r="Z364"/>
          <cell r="AA364">
            <v>0</v>
          </cell>
          <cell r="AB364"/>
          <cell r="AC364"/>
          <cell r="AD364"/>
          <cell r="AE364"/>
          <cell r="AF364"/>
          <cell r="AG364"/>
          <cell r="AH364"/>
          <cell r="AI364"/>
          <cell r="AJ364"/>
          <cell r="AK364"/>
          <cell r="AL364">
            <v>7418687.5</v>
          </cell>
          <cell r="AM364"/>
          <cell r="AN364"/>
          <cell r="AO364"/>
          <cell r="AP364"/>
          <cell r="AQ364"/>
          <cell r="AR364"/>
          <cell r="AS364">
            <v>0</v>
          </cell>
          <cell r="AT364">
            <v>0</v>
          </cell>
          <cell r="AU364">
            <v>7418687.5</v>
          </cell>
          <cell r="AV364">
            <v>0</v>
          </cell>
          <cell r="AW364"/>
          <cell r="AX364"/>
          <cell r="AY364">
            <v>0</v>
          </cell>
          <cell r="AZ364"/>
          <cell r="BA364"/>
          <cell r="BB364"/>
          <cell r="BC364"/>
          <cell r="BD364"/>
          <cell r="BE364"/>
          <cell r="BF364">
            <v>0</v>
          </cell>
          <cell r="BG364">
            <v>0</v>
          </cell>
          <cell r="BH364"/>
          <cell r="BI364">
            <v>0</v>
          </cell>
          <cell r="BJ364"/>
          <cell r="BK364">
            <v>0</v>
          </cell>
          <cell r="BL364"/>
          <cell r="BM364"/>
          <cell r="BN364"/>
          <cell r="BO364"/>
          <cell r="BP364"/>
          <cell r="BQ364"/>
          <cell r="BR364"/>
          <cell r="BS364"/>
          <cell r="BT364"/>
          <cell r="BU364">
            <v>0</v>
          </cell>
          <cell r="BV364"/>
          <cell r="BW364">
            <v>0</v>
          </cell>
          <cell r="BX364">
            <v>0</v>
          </cell>
          <cell r="BY364"/>
          <cell r="BZ364"/>
          <cell r="CA364"/>
          <cell r="CB364">
            <v>0</v>
          </cell>
          <cell r="CC364"/>
          <cell r="CD364"/>
          <cell r="CE364"/>
          <cell r="CF364"/>
          <cell r="CG364"/>
          <cell r="CH364"/>
          <cell r="CI364"/>
          <cell r="CJ364"/>
          <cell r="CK364"/>
          <cell r="CL364"/>
          <cell r="CM364">
            <v>0</v>
          </cell>
          <cell r="CN364"/>
          <cell r="CO364"/>
          <cell r="CP364"/>
          <cell r="CQ364"/>
          <cell r="CR364"/>
          <cell r="CS364"/>
          <cell r="CT364"/>
          <cell r="CU364">
            <v>0</v>
          </cell>
          <cell r="CV364"/>
          <cell r="CW364"/>
          <cell r="CX364"/>
          <cell r="CY364"/>
          <cell r="CZ364"/>
          <cell r="DA364"/>
          <cell r="DB364"/>
          <cell r="DC364"/>
          <cell r="DD364"/>
          <cell r="DE364"/>
          <cell r="DF364"/>
          <cell r="DG364"/>
          <cell r="DH364"/>
          <cell r="DI364"/>
          <cell r="DJ364"/>
          <cell r="DK364"/>
          <cell r="DL364"/>
          <cell r="DM364"/>
          <cell r="DN364" t="str">
            <v>Brooksbank</v>
          </cell>
          <cell r="DO364"/>
          <cell r="DP364">
            <v>10</v>
          </cell>
          <cell r="DQ364"/>
          <cell r="DR364"/>
        </row>
        <row r="365">
          <cell r="C365">
            <v>192</v>
          </cell>
          <cell r="D365">
            <v>49</v>
          </cell>
          <cell r="E365">
            <v>180</v>
          </cell>
          <cell r="F365">
            <v>49</v>
          </cell>
          <cell r="G365"/>
          <cell r="H365" t="str">
            <v/>
          </cell>
          <cell r="I365" t="str">
            <v/>
          </cell>
          <cell r="J365" t="str">
            <v/>
          </cell>
          <cell r="K365" t="str">
            <v/>
          </cell>
          <cell r="L365">
            <v>0</v>
          </cell>
          <cell r="M365" t="str">
            <v>Brooksbank</v>
          </cell>
          <cell r="N365" t="str">
            <v>New North Zumbro San Dist WWTP</v>
          </cell>
          <cell r="O365">
            <v>280812</v>
          </cell>
          <cell r="P365" t="str">
            <v>280812-PS01</v>
          </cell>
          <cell r="Q365">
            <v>3500</v>
          </cell>
          <cell r="R365"/>
          <cell r="S365"/>
          <cell r="T365">
            <v>45349</v>
          </cell>
          <cell r="U365">
            <v>45568</v>
          </cell>
          <cell r="V365">
            <v>0</v>
          </cell>
          <cell r="W365">
            <v>0</v>
          </cell>
          <cell r="X365"/>
          <cell r="Y365"/>
          <cell r="Z365"/>
          <cell r="AA365">
            <v>0</v>
          </cell>
          <cell r="AB365"/>
          <cell r="AC365"/>
          <cell r="AD365"/>
          <cell r="AE365"/>
          <cell r="AF365"/>
          <cell r="AG365">
            <v>0</v>
          </cell>
          <cell r="AH365"/>
          <cell r="AI365">
            <v>46113</v>
          </cell>
          <cell r="AJ365"/>
          <cell r="AK365"/>
          <cell r="AL365">
            <v>36818514</v>
          </cell>
          <cell r="AM365"/>
          <cell r="AN365"/>
          <cell r="AO365"/>
          <cell r="AP365"/>
          <cell r="AQ365"/>
          <cell r="AR365"/>
          <cell r="AS365">
            <v>0</v>
          </cell>
          <cell r="AT365">
            <v>0</v>
          </cell>
          <cell r="AU365">
            <v>36818514</v>
          </cell>
          <cell r="AV365">
            <v>0</v>
          </cell>
          <cell r="AW365"/>
          <cell r="AX365"/>
          <cell r="AY365">
            <v>0</v>
          </cell>
          <cell r="AZ365"/>
          <cell r="BA365"/>
          <cell r="BB365"/>
          <cell r="BC365"/>
          <cell r="BD365"/>
          <cell r="BE365"/>
          <cell r="BF365">
            <v>0</v>
          </cell>
          <cell r="BG365">
            <v>0</v>
          </cell>
          <cell r="BH365"/>
          <cell r="BI365">
            <v>0</v>
          </cell>
          <cell r="BJ365"/>
          <cell r="BK365">
            <v>0</v>
          </cell>
          <cell r="BL365"/>
          <cell r="BM365"/>
          <cell r="BN365"/>
          <cell r="BO365"/>
          <cell r="BP365"/>
          <cell r="BQ365"/>
          <cell r="BR365"/>
          <cell r="BS365" t="str">
            <v/>
          </cell>
          <cell r="BT365"/>
          <cell r="BU365">
            <v>0</v>
          </cell>
          <cell r="BV365"/>
          <cell r="BW365">
            <v>0</v>
          </cell>
          <cell r="BX365">
            <v>0</v>
          </cell>
          <cell r="BY365"/>
          <cell r="BZ365"/>
          <cell r="CA365"/>
          <cell r="CB365">
            <v>0</v>
          </cell>
          <cell r="CC365"/>
          <cell r="CD365"/>
          <cell r="CE365"/>
          <cell r="CF365"/>
          <cell r="CG365"/>
          <cell r="CH365"/>
          <cell r="CI365"/>
          <cell r="CJ365"/>
          <cell r="CK365"/>
          <cell r="CL365"/>
          <cell r="CM365">
            <v>0</v>
          </cell>
          <cell r="CN365"/>
          <cell r="CO365"/>
          <cell r="CP365"/>
          <cell r="CQ365"/>
          <cell r="CR365"/>
          <cell r="CS365"/>
          <cell r="CT365"/>
          <cell r="CU365">
            <v>0</v>
          </cell>
          <cell r="CV365"/>
          <cell r="CW365"/>
          <cell r="CX365"/>
          <cell r="CY365"/>
          <cell r="CZ365"/>
          <cell r="DA365"/>
          <cell r="DB365"/>
          <cell r="DC365"/>
          <cell r="DD365"/>
          <cell r="DE365"/>
          <cell r="DF365">
            <v>0</v>
          </cell>
          <cell r="DG365"/>
          <cell r="DH365"/>
          <cell r="DI365">
            <v>10000000</v>
          </cell>
          <cell r="DJ365" t="str">
            <v>23 SPAP</v>
          </cell>
          <cell r="DK365"/>
          <cell r="DL365" t="str">
            <v>23 SPAP</v>
          </cell>
          <cell r="DM365" t="str">
            <v>Corey Hower</v>
          </cell>
          <cell r="DN365" t="str">
            <v>Brooksbank</v>
          </cell>
          <cell r="DO365" t="str">
            <v>Lafontaine</v>
          </cell>
          <cell r="DP365">
            <v>10</v>
          </cell>
          <cell r="DQ365">
            <v>7</v>
          </cell>
          <cell r="DR365"/>
        </row>
        <row r="366">
          <cell r="C366"/>
          <cell r="D366"/>
          <cell r="E366"/>
          <cell r="F366"/>
          <cell r="G366" t="str">
            <v>space</v>
          </cell>
          <cell r="H366"/>
          <cell r="I366"/>
          <cell r="J366" t="str">
            <v>space</v>
          </cell>
          <cell r="K366" t="str">
            <v>space</v>
          </cell>
          <cell r="L366" t="str">
            <v>space</v>
          </cell>
          <cell r="M366"/>
          <cell r="N366" t="str">
            <v>space</v>
          </cell>
          <cell r="O366" t="str">
            <v>space</v>
          </cell>
          <cell r="P366" t="str">
            <v>space</v>
          </cell>
          <cell r="Q366"/>
          <cell r="R366" t="str">
            <v>space</v>
          </cell>
          <cell r="S366"/>
          <cell r="T366" t="str">
            <v>space</v>
          </cell>
          <cell r="U366" t="str">
            <v>space</v>
          </cell>
          <cell r="V366" t="str">
            <v>space</v>
          </cell>
          <cell r="W366" t="str">
            <v>space</v>
          </cell>
          <cell r="X366" t="str">
            <v>space</v>
          </cell>
          <cell r="Y366" t="str">
            <v>space</v>
          </cell>
          <cell r="Z366" t="str">
            <v>space</v>
          </cell>
          <cell r="AA366" t="str">
            <v>space</v>
          </cell>
          <cell r="AB366" t="str">
            <v>space</v>
          </cell>
          <cell r="AC366" t="str">
            <v>space</v>
          </cell>
          <cell r="AD366" t="str">
            <v>space</v>
          </cell>
          <cell r="AE366" t="str">
            <v>space</v>
          </cell>
          <cell r="AF366" t="str">
            <v>space</v>
          </cell>
          <cell r="AG366"/>
          <cell r="AH366" t="str">
            <v>space</v>
          </cell>
          <cell r="AI366" t="str">
            <v>space</v>
          </cell>
          <cell r="AJ366" t="str">
            <v>space</v>
          </cell>
          <cell r="AK366" t="str">
            <v>space</v>
          </cell>
          <cell r="AL366" t="str">
            <v>space</v>
          </cell>
          <cell r="AM366" t="str">
            <v>space</v>
          </cell>
          <cell r="AN366" t="str">
            <v>space</v>
          </cell>
          <cell r="AO366" t="str">
            <v>space</v>
          </cell>
          <cell r="AP366" t="str">
            <v>space</v>
          </cell>
          <cell r="AQ366" t="str">
            <v>space</v>
          </cell>
          <cell r="AR366" t="str">
            <v>space</v>
          </cell>
          <cell r="AS366" t="str">
            <v>space</v>
          </cell>
          <cell r="AT366" t="str">
            <v>space</v>
          </cell>
          <cell r="AU366" t="str">
            <v>space</v>
          </cell>
          <cell r="AV366" t="str">
            <v>space</v>
          </cell>
          <cell r="AW366" t="str">
            <v>space</v>
          </cell>
          <cell r="AX366" t="str">
            <v>space</v>
          </cell>
          <cell r="AY366" t="str">
            <v>space</v>
          </cell>
          <cell r="AZ366" t="str">
            <v>space</v>
          </cell>
          <cell r="BA366" t="str">
            <v>space</v>
          </cell>
          <cell r="BB366" t="str">
            <v>space</v>
          </cell>
          <cell r="BC366" t="str">
            <v>space</v>
          </cell>
          <cell r="BD366" t="str">
            <v>space</v>
          </cell>
          <cell r="BE366" t="str">
            <v>space</v>
          </cell>
          <cell r="BF366" t="str">
            <v>space</v>
          </cell>
          <cell r="BG366" t="str">
            <v>space</v>
          </cell>
          <cell r="BH366" t="str">
            <v>space</v>
          </cell>
          <cell r="BI366" t="str">
            <v>space</v>
          </cell>
          <cell r="BJ366" t="str">
            <v>space</v>
          </cell>
          <cell r="BK366" t="str">
            <v>space</v>
          </cell>
          <cell r="BL366" t="str">
            <v>space</v>
          </cell>
          <cell r="BM366" t="str">
            <v>space</v>
          </cell>
          <cell r="BN366" t="str">
            <v>space</v>
          </cell>
          <cell r="BO366" t="str">
            <v>space</v>
          </cell>
          <cell r="BP366" t="str">
            <v>space</v>
          </cell>
          <cell r="BQ366" t="str">
            <v>space</v>
          </cell>
          <cell r="BR366"/>
          <cell r="BS366" t="str">
            <v>space</v>
          </cell>
          <cell r="BT366"/>
          <cell r="BU366"/>
          <cell r="BV366" t="str">
            <v>space</v>
          </cell>
          <cell r="BW366" t="str">
            <v>space</v>
          </cell>
          <cell r="BX366" t="str">
            <v>space</v>
          </cell>
          <cell r="BY366" t="str">
            <v>space</v>
          </cell>
          <cell r="BZ366" t="str">
            <v>space</v>
          </cell>
          <cell r="CA366" t="str">
            <v>space</v>
          </cell>
          <cell r="CB366"/>
          <cell r="CC366" t="str">
            <v>space</v>
          </cell>
          <cell r="CD366" t="str">
            <v>space</v>
          </cell>
          <cell r="CE366" t="str">
            <v>space</v>
          </cell>
          <cell r="CF366" t="str">
            <v>space</v>
          </cell>
          <cell r="CG366" t="str">
            <v>space</v>
          </cell>
          <cell r="CH366" t="str">
            <v>space</v>
          </cell>
          <cell r="CI366" t="str">
            <v>space</v>
          </cell>
          <cell r="CJ366" t="str">
            <v>space</v>
          </cell>
          <cell r="CK366" t="str">
            <v>space</v>
          </cell>
          <cell r="CL366" t="str">
            <v>space</v>
          </cell>
          <cell r="CM366" t="str">
            <v>space</v>
          </cell>
          <cell r="CN366" t="str">
            <v>space</v>
          </cell>
          <cell r="CO366" t="str">
            <v>space</v>
          </cell>
          <cell r="CP366" t="str">
            <v>space</v>
          </cell>
          <cell r="CQ366" t="str">
            <v>space</v>
          </cell>
          <cell r="CR366" t="str">
            <v>space</v>
          </cell>
          <cell r="CS366" t="str">
            <v>space</v>
          </cell>
          <cell r="CT366" t="str">
            <v>space</v>
          </cell>
          <cell r="CU366" t="str">
            <v>space</v>
          </cell>
          <cell r="CV366" t="str">
            <v>space</v>
          </cell>
          <cell r="CW366" t="str">
            <v>space</v>
          </cell>
          <cell r="CX366" t="str">
            <v>space</v>
          </cell>
          <cell r="CY366" t="str">
            <v>space</v>
          </cell>
          <cell r="CZ366" t="str">
            <v>space</v>
          </cell>
          <cell r="DA366" t="str">
            <v>space</v>
          </cell>
          <cell r="DB366" t="str">
            <v>space</v>
          </cell>
          <cell r="DC366" t="str">
            <v>space</v>
          </cell>
          <cell r="DD366" t="str">
            <v>space</v>
          </cell>
          <cell r="DE366" t="str">
            <v>space</v>
          </cell>
          <cell r="DF366" t="str">
            <v>space</v>
          </cell>
          <cell r="DG366" t="str">
            <v>space</v>
          </cell>
          <cell r="DH366" t="str">
            <v>space</v>
          </cell>
          <cell r="DI366" t="str">
            <v>space</v>
          </cell>
          <cell r="DJ366" t="str">
            <v>space</v>
          </cell>
          <cell r="DK366"/>
          <cell r="DL366"/>
          <cell r="DM366" t="str">
            <v>space</v>
          </cell>
          <cell r="DN366" t="str">
            <v>space</v>
          </cell>
          <cell r="DO366"/>
          <cell r="DP366" t="str">
            <v>space</v>
          </cell>
          <cell r="DQ366" t="str">
            <v>space</v>
          </cell>
          <cell r="DR366" t="str">
            <v>space</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oject Data"/>
      <sheetName val="staff lookup"/>
      <sheetName val="DW WIF-PF Calc"/>
      <sheetName val="Prelim 25 WIF List"/>
      <sheetName val="2025 Draft IUP - Reg&amp;EC"/>
      <sheetName val="2025 Draft IUP - LSL "/>
      <sheetName val="2025 DW Rpt"/>
      <sheetName val="2023 IUP as approved"/>
      <sheetName val="DWRF awarded"/>
      <sheetName val="MHI"/>
    </sheetNames>
    <sheetDataSet>
      <sheetData sheetId="0">
        <row r="6">
          <cell r="C6" t="str">
            <v>2025 MDH PPL Rank</v>
          </cell>
          <cell r="D6" t="str">
            <v>2025 MDH PPL Points</v>
          </cell>
          <cell r="E6" t="str">
            <v>2024 MDH PPL Rank</v>
          </cell>
          <cell r="F6" t="str">
            <v>2024 MDH PPL Points</v>
          </cell>
          <cell r="G6" t="str">
            <v>IUP Year</v>
          </cell>
          <cell r="H6" t="str">
            <v>2025 IUP Part A, Carryover Project</v>
          </cell>
          <cell r="I6" t="str">
            <v>2025 IUP Part B, Potential New Project</v>
          </cell>
          <cell r="J6" t="str">
            <v>2024 IUP - Carryover Project</v>
          </cell>
          <cell r="K6" t="str">
            <v>2024 IUP - Potential New Project</v>
          </cell>
          <cell r="L6" t="str">
            <v>Poss RD Project</v>
          </cell>
          <cell r="M6" t="str">
            <v>Loan Officer</v>
          </cell>
          <cell r="N6" t="str">
            <v>Project Description</v>
          </cell>
          <cell r="O6" t="str">
            <v>MDH Project Number</v>
          </cell>
          <cell r="P6" t="str">
            <v>MDH:                         Public Health Pts (MN Rule 4720.9020)</v>
          </cell>
          <cell r="Q6" t="str">
            <v>MDH:     Population</v>
          </cell>
          <cell r="R6" t="str">
            <v>Project Type: Reg / 
LSL / 
EC</v>
          </cell>
          <cell r="S6" t="str">
            <v xml:space="preserve"> OLD  BABAA Exempt (on PPL 2023 or prior)</v>
          </cell>
          <cell r="T6" t="str">
            <v>BABA Applies to All But 2023 Carryovers</v>
          </cell>
          <cell r="U6" t="str">
            <v>Plan and Spec Receipt Date</v>
          </cell>
          <cell r="V6" t="str">
            <v>2025 IUP Request Received (date)</v>
          </cell>
          <cell r="W6" t="str">
            <v>2025 IUP Requested Amount (USE TOTAL PROJECT COST, Check with Jeff if Q)</v>
          </cell>
          <cell r="X6" t="str">
            <v>Net Amount 2025 IUP Request (minus reserved/committed grants)</v>
          </cell>
          <cell r="Y6" t="str">
            <v>2025 IUP Status</v>
          </cell>
          <cell r="Z6" t="str">
            <v>IUP Notes</v>
          </cell>
          <cell r="AA6" t="str">
            <v>Estimated Const Start Date</v>
          </cell>
          <cell r="AB6" t="str">
            <v>Estimated Const End Date</v>
          </cell>
          <cell r="AC6" t="str">
            <v>If LSL Project, Est $ for PUBLIC Side</v>
          </cell>
          <cell r="AD6" t="str">
            <v>If LSL Project, Est $ for PRIVATE Side</v>
          </cell>
          <cell r="AE6" t="str">
            <v>Project Notes</v>
          </cell>
          <cell r="AF6" t="str">
            <v>Current PFA Total Estimated Project Cost                ($)</v>
          </cell>
          <cell r="AG6" t="str">
            <v>Loan App. Receipt Date</v>
          </cell>
          <cell r="AH6" t="str">
            <v>MDH Certification Date</v>
          </cell>
          <cell r="AI6" t="str">
            <v>MDH EPC% based on Cert form</v>
          </cell>
          <cell r="AJ6" t="str">
            <v>Estimated Project Cost on Date of Certification</v>
          </cell>
          <cell r="AK6" t="str">
            <v>Approved for WIF award based on higher as-bid cost (based on avail $)</v>
          </cell>
          <cell r="AL6" t="str">
            <v>Current Total Project Cost  (from col AB)              ($)</v>
          </cell>
          <cell r="AM6" t="str">
            <v>DWRF Eligible Project Cost</v>
          </cell>
          <cell r="AN6" t="str">
            <v>ARRA Base PF</v>
          </cell>
          <cell r="AO6" t="str">
            <v>LSL PF Grant</v>
          </cell>
          <cell r="AP6" t="str">
            <v>EC PF Grant</v>
          </cell>
          <cell r="AQ6" t="str">
            <v>Dis Comm (affordability) PF Grant</v>
          </cell>
          <cell r="AR6" t="str">
            <v>DWRF Princ Forgiveness TOTAL</v>
          </cell>
          <cell r="AS6" t="str">
            <v>For Project Funding
State LSL Grant</v>
          </cell>
          <cell r="AT6" t="str">
            <v>DWRF Net Loan Amount</v>
          </cell>
          <cell r="AU6" t="str">
            <v>For Loan Repayment
State LSL Grant</v>
          </cell>
          <cell r="AV6" t="str">
            <v>PFA DW Award Date</v>
          </cell>
          <cell r="AW6" t="str">
            <v>Est. Binding Commt Date</v>
          </cell>
          <cell r="AX6" t="str">
            <v>FY of Contract or Const Start</v>
          </cell>
          <cell r="AY6" t="str">
            <v>Funding Contract Type</v>
          </cell>
          <cell r="AZ6" t="str">
            <v>WIF Reserved</v>
          </cell>
          <cell r="BA6" t="str">
            <v>WIF Reserved Date</v>
          </cell>
          <cell r="BB6" t="str">
            <v>Est WIF w/ PFA Loan - PROJ COST WHEN CERTIFIED</v>
          </cell>
          <cell r="BC6" t="str">
            <v>Est WIF w/ PFA Loan - CURRENT COST</v>
          </cell>
          <cell r="BD6" t="str">
            <v>Tentative RD/WIF Match Need CONFIRMED</v>
          </cell>
          <cell r="BE6" t="str">
            <v>Max Allowable RD-WIF Match</v>
          </cell>
          <cell r="BF6" t="str">
            <v>RD Status</v>
          </cell>
          <cell r="BG6" t="str">
            <v>Possible WIF Match For SFY</v>
          </cell>
          <cell r="BH6" t="str">
            <v>RD Commitment Date</v>
          </cell>
          <cell r="BI6" t="str">
            <v>Estimated Cost on Date of RD Commitment</v>
          </cell>
          <cell r="BJ6" t="str">
            <v>RD Current Estimated Cost</v>
          </cell>
          <cell r="BK6" t="str">
            <v>Res Connections</v>
          </cell>
          <cell r="BL6" t="str">
            <v>Non-Res Connections</v>
          </cell>
          <cell r="BM6" t="str">
            <v>RD Grant Need            ($)</v>
          </cell>
          <cell r="BN6" t="str">
            <v>Est. RD Grant ($)</v>
          </cell>
          <cell r="BO6" t="str">
            <v>Est. RD Loan ($)</v>
          </cell>
          <cell r="BP6" t="str">
            <v>RD Grant / Loan Total - Final Award</v>
          </cell>
          <cell r="BQ6" t="str">
            <v>SCDP</v>
          </cell>
          <cell r="BR6" t="str">
            <v>SCDP Notes</v>
          </cell>
          <cell r="BS6" t="str">
            <v>State or Fed Earmark</v>
          </cell>
          <cell r="BT6" t="str">
            <v>SPAP Year</v>
          </cell>
          <cell r="BU6" t="str">
            <v>Other ($)</v>
          </cell>
          <cell r="BV6" t="str">
            <v>Other Source</v>
          </cell>
          <cell r="BW6" t="str">
            <v>PFA Loan Officer</v>
          </cell>
          <cell r="BX6" t="str">
            <v>Previous PFA Loan Officer</v>
          </cell>
          <cell r="BY6" t="str">
            <v>Region</v>
          </cell>
        </row>
        <row r="7">
          <cell r="C7">
            <v>390</v>
          </cell>
          <cell r="D7">
            <v>10</v>
          </cell>
          <cell r="E7">
            <v>305</v>
          </cell>
          <cell r="F7">
            <v>10</v>
          </cell>
          <cell r="G7"/>
          <cell r="H7" t="str">
            <v/>
          </cell>
          <cell r="I7" t="str">
            <v/>
          </cell>
          <cell r="J7"/>
          <cell r="K7"/>
          <cell r="L7">
            <v>0</v>
          </cell>
          <cell r="M7" t="str">
            <v>Perez</v>
          </cell>
          <cell r="N7" t="str">
            <v>Watermain - Repl Various Areas</v>
          </cell>
          <cell r="O7" t="str">
            <v>1540001-3</v>
          </cell>
          <cell r="P7" t="str">
            <v xml:space="preserve">No </v>
          </cell>
          <cell r="Q7">
            <v>1709</v>
          </cell>
          <cell r="R7" t="str">
            <v>Reg</v>
          </cell>
          <cell r="S7" t="str">
            <v>Exempt</v>
          </cell>
          <cell r="T7"/>
          <cell r="U7">
            <v>0</v>
          </cell>
          <cell r="V7"/>
          <cell r="W7"/>
          <cell r="X7">
            <v>0</v>
          </cell>
          <cell r="Y7"/>
          <cell r="Z7"/>
          <cell r="AA7">
            <v>44682</v>
          </cell>
          <cell r="AB7">
            <v>44805</v>
          </cell>
          <cell r="AC7">
            <v>0</v>
          </cell>
          <cell r="AD7">
            <v>0</v>
          </cell>
          <cell r="AE7"/>
          <cell r="AF7">
            <v>1800000</v>
          </cell>
          <cell r="AG7"/>
          <cell r="AH7"/>
          <cell r="AI7"/>
          <cell r="AJ7"/>
          <cell r="AK7"/>
          <cell r="AL7">
            <v>1800000</v>
          </cell>
          <cell r="AM7">
            <v>0</v>
          </cell>
          <cell r="AN7"/>
          <cell r="AO7">
            <v>0</v>
          </cell>
          <cell r="AP7">
            <v>0</v>
          </cell>
          <cell r="AQ7"/>
          <cell r="AR7">
            <v>0</v>
          </cell>
          <cell r="AS7"/>
          <cell r="AT7">
            <v>0</v>
          </cell>
          <cell r="AU7">
            <v>0</v>
          </cell>
          <cell r="AV7"/>
          <cell r="AW7"/>
          <cell r="AX7"/>
          <cell r="AY7"/>
          <cell r="AZ7"/>
          <cell r="BA7"/>
          <cell r="BB7">
            <v>0</v>
          </cell>
          <cell r="BC7">
            <v>0</v>
          </cell>
          <cell r="BD7"/>
          <cell r="BE7">
            <v>0</v>
          </cell>
          <cell r="BF7"/>
          <cell r="BG7"/>
          <cell r="BH7"/>
          <cell r="BI7"/>
          <cell r="BJ7"/>
          <cell r="BK7"/>
          <cell r="BL7"/>
          <cell r="BM7"/>
          <cell r="BN7"/>
          <cell r="BO7"/>
          <cell r="BP7">
            <v>0</v>
          </cell>
          <cell r="BQ7"/>
          <cell r="BR7"/>
          <cell r="BS7"/>
          <cell r="BT7"/>
          <cell r="BU7"/>
          <cell r="BV7"/>
          <cell r="BW7" t="str">
            <v>Perez</v>
          </cell>
          <cell r="BX7" t="str">
            <v>Schultz</v>
          </cell>
          <cell r="BY7">
            <v>1</v>
          </cell>
        </row>
        <row r="8">
          <cell r="C8">
            <v>803</v>
          </cell>
          <cell r="D8">
            <v>7</v>
          </cell>
          <cell r="E8">
            <v>679</v>
          </cell>
          <cell r="F8">
            <v>7</v>
          </cell>
          <cell r="G8"/>
          <cell r="H8" t="str">
            <v/>
          </cell>
          <cell r="I8" t="str">
            <v>Yes</v>
          </cell>
          <cell r="J8"/>
          <cell r="K8"/>
          <cell r="L8">
            <v>0</v>
          </cell>
          <cell r="M8" t="str">
            <v>Brooksbank</v>
          </cell>
          <cell r="N8" t="str">
            <v>Watermain - Loop &amp; Connect Well No. 5</v>
          </cell>
          <cell r="O8" t="str">
            <v>1500001-2</v>
          </cell>
          <cell r="P8" t="str">
            <v xml:space="preserve">No </v>
          </cell>
          <cell r="Q8">
            <v>736</v>
          </cell>
          <cell r="R8" t="str">
            <v>Reg</v>
          </cell>
          <cell r="S8" t="str">
            <v>Exempt</v>
          </cell>
          <cell r="T8"/>
          <cell r="U8"/>
          <cell r="V8">
            <v>45457</v>
          </cell>
          <cell r="W8">
            <v>483595</v>
          </cell>
          <cell r="X8">
            <v>483595</v>
          </cell>
          <cell r="Y8" t="str">
            <v>Part B2</v>
          </cell>
          <cell r="Z8"/>
          <cell r="AA8">
            <v>45444</v>
          </cell>
          <cell r="AB8">
            <v>45627</v>
          </cell>
          <cell r="AC8">
            <v>0</v>
          </cell>
          <cell r="AD8">
            <v>0</v>
          </cell>
          <cell r="AE8"/>
          <cell r="AF8">
            <v>483595</v>
          </cell>
          <cell r="AG8"/>
          <cell r="AH8"/>
          <cell r="AI8"/>
          <cell r="AJ8"/>
          <cell r="AK8"/>
          <cell r="AL8">
            <v>483595</v>
          </cell>
          <cell r="AM8">
            <v>483595</v>
          </cell>
          <cell r="AN8"/>
          <cell r="AO8">
            <v>0</v>
          </cell>
          <cell r="AP8">
            <v>0</v>
          </cell>
          <cell r="AQ8"/>
          <cell r="AR8">
            <v>0</v>
          </cell>
          <cell r="AS8"/>
          <cell r="AT8">
            <v>483595</v>
          </cell>
          <cell r="AU8">
            <v>0</v>
          </cell>
          <cell r="AV8"/>
          <cell r="AW8"/>
          <cell r="AX8"/>
          <cell r="AY8"/>
          <cell r="AZ8"/>
          <cell r="BA8"/>
          <cell r="BB8">
            <v>0</v>
          </cell>
          <cell r="BC8">
            <v>0</v>
          </cell>
          <cell r="BD8"/>
          <cell r="BE8">
            <v>0</v>
          </cell>
          <cell r="BF8"/>
          <cell r="BG8"/>
          <cell r="BH8"/>
          <cell r="BI8"/>
          <cell r="BJ8"/>
          <cell r="BK8"/>
          <cell r="BL8"/>
          <cell r="BM8"/>
          <cell r="BN8"/>
          <cell r="BO8"/>
          <cell r="BP8">
            <v>0</v>
          </cell>
          <cell r="BQ8"/>
          <cell r="BR8"/>
          <cell r="BS8"/>
          <cell r="BT8"/>
          <cell r="BU8"/>
          <cell r="BV8"/>
          <cell r="BW8" t="str">
            <v>Brooksbank</v>
          </cell>
          <cell r="BX8" t="str">
            <v>Gallentine</v>
          </cell>
          <cell r="BY8">
            <v>10</v>
          </cell>
        </row>
        <row r="9">
          <cell r="C9">
            <v>804</v>
          </cell>
          <cell r="D9">
            <v>7</v>
          </cell>
          <cell r="E9">
            <v>681</v>
          </cell>
          <cell r="F9">
            <v>7</v>
          </cell>
          <cell r="G9"/>
          <cell r="H9" t="str">
            <v/>
          </cell>
          <cell r="I9" t="str">
            <v>Yes</v>
          </cell>
          <cell r="J9"/>
          <cell r="K9"/>
          <cell r="L9">
            <v>0</v>
          </cell>
          <cell r="M9" t="str">
            <v>Brooksbank</v>
          </cell>
          <cell r="N9" t="str">
            <v>Source - Well No. 5 &amp; Pumphouse, Ph 2</v>
          </cell>
          <cell r="O9" t="str">
            <v>1500001-7</v>
          </cell>
          <cell r="P9" t="str">
            <v xml:space="preserve">No </v>
          </cell>
          <cell r="Q9">
            <v>736</v>
          </cell>
          <cell r="R9" t="str">
            <v>Reg</v>
          </cell>
          <cell r="S9" t="str">
            <v>Exempt</v>
          </cell>
          <cell r="T9"/>
          <cell r="U9"/>
          <cell r="V9">
            <v>45457</v>
          </cell>
          <cell r="W9">
            <v>1404750</v>
          </cell>
          <cell r="X9">
            <v>1404750</v>
          </cell>
          <cell r="Y9" t="str">
            <v>Part B2</v>
          </cell>
          <cell r="Z9"/>
          <cell r="AA9">
            <v>45444</v>
          </cell>
          <cell r="AB9">
            <v>45627</v>
          </cell>
          <cell r="AC9">
            <v>0</v>
          </cell>
          <cell r="AD9">
            <v>0</v>
          </cell>
          <cell r="AE9"/>
          <cell r="AF9">
            <v>1404750</v>
          </cell>
          <cell r="AG9"/>
          <cell r="AH9"/>
          <cell r="AI9"/>
          <cell r="AJ9"/>
          <cell r="AK9"/>
          <cell r="AL9">
            <v>1404750</v>
          </cell>
          <cell r="AM9">
            <v>1404750</v>
          </cell>
          <cell r="AN9"/>
          <cell r="AO9">
            <v>0</v>
          </cell>
          <cell r="AP9">
            <v>0</v>
          </cell>
          <cell r="AQ9"/>
          <cell r="AR9">
            <v>0</v>
          </cell>
          <cell r="AS9"/>
          <cell r="AT9">
            <v>1404750</v>
          </cell>
          <cell r="AU9">
            <v>0</v>
          </cell>
          <cell r="AV9"/>
          <cell r="AW9"/>
          <cell r="AX9"/>
          <cell r="AY9"/>
          <cell r="AZ9"/>
          <cell r="BA9"/>
          <cell r="BB9">
            <v>0</v>
          </cell>
          <cell r="BC9">
            <v>0</v>
          </cell>
          <cell r="BD9"/>
          <cell r="BE9">
            <v>0</v>
          </cell>
          <cell r="BF9"/>
          <cell r="BG9"/>
          <cell r="BH9"/>
          <cell r="BI9"/>
          <cell r="BJ9"/>
          <cell r="BK9"/>
          <cell r="BL9"/>
          <cell r="BM9"/>
          <cell r="BN9"/>
          <cell r="BO9"/>
          <cell r="BP9">
            <v>0</v>
          </cell>
          <cell r="BQ9"/>
          <cell r="BR9"/>
          <cell r="BS9"/>
          <cell r="BT9"/>
          <cell r="BU9"/>
          <cell r="BV9"/>
          <cell r="BW9" t="str">
            <v>Brooksbank</v>
          </cell>
          <cell r="BX9" t="str">
            <v>Gallentine</v>
          </cell>
          <cell r="BY9">
            <v>10</v>
          </cell>
        </row>
        <row r="10">
          <cell r="C10">
            <v>836</v>
          </cell>
          <cell r="D10">
            <v>6</v>
          </cell>
          <cell r="E10">
            <v>706</v>
          </cell>
          <cell r="F10">
            <v>6</v>
          </cell>
          <cell r="G10"/>
          <cell r="H10" t="str">
            <v/>
          </cell>
          <cell r="I10" t="str">
            <v/>
          </cell>
          <cell r="J10"/>
          <cell r="K10"/>
          <cell r="L10">
            <v>0</v>
          </cell>
          <cell r="M10" t="str">
            <v>Brooksbank</v>
          </cell>
          <cell r="N10" t="str">
            <v>Storage - New 125,000 Gallon Tower</v>
          </cell>
          <cell r="O10" t="str">
            <v>1500001-4</v>
          </cell>
          <cell r="P10" t="str">
            <v xml:space="preserve">No </v>
          </cell>
          <cell r="Q10">
            <v>820</v>
          </cell>
          <cell r="R10" t="str">
            <v>Reg</v>
          </cell>
          <cell r="S10" t="str">
            <v>Exempt</v>
          </cell>
          <cell r="T10"/>
          <cell r="U10"/>
          <cell r="V10"/>
          <cell r="W10"/>
          <cell r="X10">
            <v>0</v>
          </cell>
          <cell r="Y10"/>
          <cell r="Z10"/>
          <cell r="AA10"/>
          <cell r="AB10"/>
          <cell r="AC10">
            <v>0</v>
          </cell>
          <cell r="AD10">
            <v>0</v>
          </cell>
          <cell r="AE10"/>
          <cell r="AF10">
            <v>1911000</v>
          </cell>
          <cell r="AG10"/>
          <cell r="AH10"/>
          <cell r="AI10"/>
          <cell r="AJ10"/>
          <cell r="AK10"/>
          <cell r="AL10">
            <v>1911000</v>
          </cell>
          <cell r="AM10">
            <v>0</v>
          </cell>
          <cell r="AN10"/>
          <cell r="AO10">
            <v>0</v>
          </cell>
          <cell r="AP10">
            <v>0</v>
          </cell>
          <cell r="AQ10"/>
          <cell r="AR10">
            <v>0</v>
          </cell>
          <cell r="AS10"/>
          <cell r="AT10">
            <v>0</v>
          </cell>
          <cell r="AU10">
            <v>0</v>
          </cell>
          <cell r="AV10"/>
          <cell r="AW10"/>
          <cell r="AX10"/>
          <cell r="AY10"/>
          <cell r="AZ10"/>
          <cell r="BA10"/>
          <cell r="BB10">
            <v>0</v>
          </cell>
          <cell r="BC10">
            <v>0</v>
          </cell>
          <cell r="BD10"/>
          <cell r="BE10">
            <v>0</v>
          </cell>
          <cell r="BF10"/>
          <cell r="BG10"/>
          <cell r="BH10"/>
          <cell r="BI10"/>
          <cell r="BJ10"/>
          <cell r="BK10"/>
          <cell r="BL10"/>
          <cell r="BM10"/>
          <cell r="BN10"/>
          <cell r="BO10"/>
          <cell r="BP10">
            <v>0</v>
          </cell>
          <cell r="BQ10"/>
          <cell r="BR10"/>
          <cell r="BS10"/>
          <cell r="BT10"/>
          <cell r="BU10"/>
          <cell r="BV10"/>
          <cell r="BW10" t="str">
            <v>Brooksbank</v>
          </cell>
          <cell r="BX10" t="str">
            <v>Gallentine</v>
          </cell>
          <cell r="BY10">
            <v>10</v>
          </cell>
        </row>
        <row r="11">
          <cell r="C11">
            <v>914</v>
          </cell>
          <cell r="D11">
            <v>5</v>
          </cell>
          <cell r="E11">
            <v>786</v>
          </cell>
          <cell r="F11">
            <v>5</v>
          </cell>
          <cell r="G11"/>
          <cell r="H11" t="str">
            <v/>
          </cell>
          <cell r="I11" t="str">
            <v/>
          </cell>
          <cell r="J11"/>
          <cell r="K11"/>
          <cell r="L11">
            <v>0</v>
          </cell>
          <cell r="M11" t="str">
            <v>Brooksbank</v>
          </cell>
          <cell r="N11" t="str">
            <v>Watermain - Water Extension/Replacement</v>
          </cell>
          <cell r="O11" t="str">
            <v>1500001-5</v>
          </cell>
          <cell r="P11" t="str">
            <v xml:space="preserve">No </v>
          </cell>
          <cell r="Q11">
            <v>736</v>
          </cell>
          <cell r="R11" t="str">
            <v>Reg</v>
          </cell>
          <cell r="S11"/>
          <cell r="T11"/>
          <cell r="U11"/>
          <cell r="V11">
            <v>45457</v>
          </cell>
          <cell r="W11">
            <v>255200</v>
          </cell>
          <cell r="X11">
            <v>255200</v>
          </cell>
          <cell r="Y11" t="str">
            <v>Below fundable range</v>
          </cell>
          <cell r="Z11"/>
          <cell r="AA11">
            <v>45444</v>
          </cell>
          <cell r="AB11">
            <v>45627</v>
          </cell>
          <cell r="AC11">
            <v>0</v>
          </cell>
          <cell r="AD11">
            <v>0</v>
          </cell>
          <cell r="AE11"/>
          <cell r="AF11">
            <v>255200</v>
          </cell>
          <cell r="AG11"/>
          <cell r="AH11"/>
          <cell r="AI11"/>
          <cell r="AJ11"/>
          <cell r="AK11"/>
          <cell r="AL11">
            <v>255200</v>
          </cell>
          <cell r="AM11">
            <v>0</v>
          </cell>
          <cell r="AN11"/>
          <cell r="AO11">
            <v>0</v>
          </cell>
          <cell r="AP11">
            <v>0</v>
          </cell>
          <cell r="AQ11"/>
          <cell r="AR11">
            <v>0</v>
          </cell>
          <cell r="AS11"/>
          <cell r="AT11">
            <v>0</v>
          </cell>
          <cell r="AU11">
            <v>0</v>
          </cell>
          <cell r="AV11"/>
          <cell r="AW11"/>
          <cell r="AX11"/>
          <cell r="AY11"/>
          <cell r="AZ11"/>
          <cell r="BA11"/>
          <cell r="BB11">
            <v>0</v>
          </cell>
          <cell r="BC11">
            <v>0</v>
          </cell>
          <cell r="BD11"/>
          <cell r="BE11">
            <v>0</v>
          </cell>
          <cell r="BF11"/>
          <cell r="BG11"/>
          <cell r="BH11"/>
          <cell r="BI11"/>
          <cell r="BJ11"/>
          <cell r="BK11"/>
          <cell r="BL11"/>
          <cell r="BM11"/>
          <cell r="BN11"/>
          <cell r="BO11"/>
          <cell r="BP11">
            <v>0</v>
          </cell>
          <cell r="BQ11"/>
          <cell r="BR11"/>
          <cell r="BS11"/>
          <cell r="BT11"/>
          <cell r="BU11"/>
          <cell r="BV11"/>
          <cell r="BW11" t="str">
            <v>Brooksbank</v>
          </cell>
          <cell r="BX11" t="str">
            <v>Gallentine</v>
          </cell>
          <cell r="BY11">
            <v>10</v>
          </cell>
        </row>
        <row r="12">
          <cell r="C12">
            <v>915</v>
          </cell>
          <cell r="D12">
            <v>5</v>
          </cell>
          <cell r="E12">
            <v>787</v>
          </cell>
          <cell r="F12">
            <v>5</v>
          </cell>
          <cell r="G12"/>
          <cell r="H12" t="str">
            <v/>
          </cell>
          <cell r="I12" t="str">
            <v/>
          </cell>
          <cell r="J12"/>
          <cell r="K12"/>
          <cell r="L12">
            <v>0</v>
          </cell>
          <cell r="M12" t="str">
            <v>Brooksbank</v>
          </cell>
          <cell r="N12" t="str">
            <v>Source - Pumphouse No. 4 Upgrades</v>
          </cell>
          <cell r="O12" t="str">
            <v>1500001-6</v>
          </cell>
          <cell r="P12" t="str">
            <v xml:space="preserve">No </v>
          </cell>
          <cell r="Q12">
            <v>736</v>
          </cell>
          <cell r="R12" t="str">
            <v>Reg</v>
          </cell>
          <cell r="S12"/>
          <cell r="T12"/>
          <cell r="U12"/>
          <cell r="V12"/>
          <cell r="W12"/>
          <cell r="X12">
            <v>0</v>
          </cell>
          <cell r="Y12"/>
          <cell r="Z12"/>
          <cell r="AA12"/>
          <cell r="AB12"/>
          <cell r="AC12">
            <v>0</v>
          </cell>
          <cell r="AD12">
            <v>0</v>
          </cell>
          <cell r="AE12"/>
          <cell r="AF12">
            <v>163000</v>
          </cell>
          <cell r="AG12"/>
          <cell r="AH12"/>
          <cell r="AI12"/>
          <cell r="AJ12"/>
          <cell r="AK12"/>
          <cell r="AL12">
            <v>163000</v>
          </cell>
          <cell r="AM12">
            <v>0</v>
          </cell>
          <cell r="AN12"/>
          <cell r="AO12">
            <v>0</v>
          </cell>
          <cell r="AP12">
            <v>0</v>
          </cell>
          <cell r="AQ12"/>
          <cell r="AR12">
            <v>0</v>
          </cell>
          <cell r="AS12"/>
          <cell r="AT12">
            <v>0</v>
          </cell>
          <cell r="AU12">
            <v>0</v>
          </cell>
          <cell r="AV12"/>
          <cell r="AW12"/>
          <cell r="AX12"/>
          <cell r="AY12"/>
          <cell r="AZ12"/>
          <cell r="BA12"/>
          <cell r="BB12">
            <v>0</v>
          </cell>
          <cell r="BC12">
            <v>0</v>
          </cell>
          <cell r="BD12"/>
          <cell r="BE12">
            <v>0</v>
          </cell>
          <cell r="BF12"/>
          <cell r="BG12"/>
          <cell r="BH12"/>
          <cell r="BI12"/>
          <cell r="BJ12"/>
          <cell r="BK12"/>
          <cell r="BL12"/>
          <cell r="BP12">
            <v>0</v>
          </cell>
          <cell r="BQ12"/>
          <cell r="BR12"/>
          <cell r="BT12"/>
          <cell r="BW12" t="str">
            <v>Brooksbank</v>
          </cell>
          <cell r="BX12" t="str">
            <v>Gallentine</v>
          </cell>
          <cell r="BY12">
            <v>10</v>
          </cell>
        </row>
        <row r="13">
          <cell r="C13">
            <v>704</v>
          </cell>
          <cell r="D13">
            <v>10</v>
          </cell>
          <cell r="E13">
            <v>596</v>
          </cell>
          <cell r="F13">
            <v>10</v>
          </cell>
          <cell r="G13">
            <v>2024</v>
          </cell>
          <cell r="H13" t="str">
            <v>Yes</v>
          </cell>
          <cell r="I13" t="str">
            <v/>
          </cell>
          <cell r="J13"/>
          <cell r="K13"/>
          <cell r="L13">
            <v>0</v>
          </cell>
          <cell r="M13" t="str">
            <v>Berrens</v>
          </cell>
          <cell r="N13" t="str">
            <v>Treatment - System Improvements</v>
          </cell>
          <cell r="O13" t="str">
            <v>1530001-2</v>
          </cell>
          <cell r="P13" t="str">
            <v xml:space="preserve">No </v>
          </cell>
          <cell r="Q13">
            <v>1127</v>
          </cell>
          <cell r="R13" t="str">
            <v>Reg</v>
          </cell>
          <cell r="S13"/>
          <cell r="T13"/>
          <cell r="U13"/>
          <cell r="V13">
            <v>45443</v>
          </cell>
          <cell r="W13">
            <v>805815</v>
          </cell>
          <cell r="X13">
            <v>805815</v>
          </cell>
          <cell r="Y13" t="str">
            <v>24 Carryover</v>
          </cell>
          <cell r="Z13"/>
          <cell r="AA13">
            <v>45536</v>
          </cell>
          <cell r="AB13">
            <v>45778</v>
          </cell>
          <cell r="AC13">
            <v>0</v>
          </cell>
          <cell r="AD13">
            <v>0</v>
          </cell>
          <cell r="AE13"/>
          <cell r="AF13">
            <v>805815</v>
          </cell>
          <cell r="AG13">
            <v>45498</v>
          </cell>
          <cell r="AH13">
            <v>45469</v>
          </cell>
          <cell r="AI13">
            <v>1</v>
          </cell>
          <cell r="AJ13">
            <v>804000</v>
          </cell>
          <cell r="AK13"/>
          <cell r="AL13">
            <v>805815</v>
          </cell>
          <cell r="AM13">
            <v>805815</v>
          </cell>
          <cell r="AN13"/>
          <cell r="AO13">
            <v>0</v>
          </cell>
          <cell r="AP13">
            <v>0</v>
          </cell>
          <cell r="AQ13"/>
          <cell r="AR13">
            <v>0</v>
          </cell>
          <cell r="AS13"/>
          <cell r="AT13">
            <v>805815</v>
          </cell>
          <cell r="AU13">
            <v>0</v>
          </cell>
          <cell r="AV13"/>
          <cell r="AW13"/>
          <cell r="AX13"/>
          <cell r="AY13"/>
          <cell r="AZ13"/>
          <cell r="BA13"/>
          <cell r="BB13">
            <v>0</v>
          </cell>
          <cell r="BC13">
            <v>0</v>
          </cell>
          <cell r="BD13"/>
          <cell r="BE13">
            <v>0</v>
          </cell>
          <cell r="BF13"/>
          <cell r="BG13"/>
          <cell r="BH13"/>
          <cell r="BI13"/>
          <cell r="BJ13"/>
          <cell r="BK13"/>
          <cell r="BL13"/>
          <cell r="BM13"/>
          <cell r="BN13"/>
          <cell r="BO13"/>
          <cell r="BP13">
            <v>0</v>
          </cell>
          <cell r="BQ13"/>
          <cell r="BR13"/>
          <cell r="BS13"/>
          <cell r="BT13"/>
          <cell r="BU13"/>
          <cell r="BV13"/>
          <cell r="BW13" t="str">
            <v>Berrens</v>
          </cell>
          <cell r="BX13"/>
          <cell r="BY13">
            <v>8</v>
          </cell>
        </row>
        <row r="14">
          <cell r="C14">
            <v>203</v>
          </cell>
          <cell r="D14">
            <v>13</v>
          </cell>
          <cell r="E14">
            <v>144</v>
          </cell>
          <cell r="F14">
            <v>13</v>
          </cell>
          <cell r="G14"/>
          <cell r="H14" t="str">
            <v/>
          </cell>
          <cell r="I14" t="str">
            <v/>
          </cell>
          <cell r="J14"/>
          <cell r="K14"/>
          <cell r="L14">
            <v>0</v>
          </cell>
          <cell r="M14" t="str">
            <v>Perez</v>
          </cell>
          <cell r="N14" t="str">
            <v>Source - Well Installation</v>
          </cell>
          <cell r="O14" t="str">
            <v>1010001-9</v>
          </cell>
          <cell r="P14" t="str">
            <v xml:space="preserve">No </v>
          </cell>
          <cell r="Q14">
            <v>2126</v>
          </cell>
          <cell r="R14" t="str">
            <v>Reg</v>
          </cell>
          <cell r="S14"/>
          <cell r="T14"/>
          <cell r="U14"/>
          <cell r="V14"/>
          <cell r="W14"/>
          <cell r="X14">
            <v>0</v>
          </cell>
          <cell r="Y14"/>
          <cell r="Z14"/>
          <cell r="AA14">
            <v>46143</v>
          </cell>
          <cell r="AB14">
            <v>46296</v>
          </cell>
          <cell r="AC14">
            <v>0</v>
          </cell>
          <cell r="AD14">
            <v>0</v>
          </cell>
          <cell r="AE14"/>
          <cell r="AF14">
            <v>456250</v>
          </cell>
          <cell r="AG14"/>
          <cell r="AH14"/>
          <cell r="AI14"/>
          <cell r="AJ14"/>
          <cell r="AK14"/>
          <cell r="AL14">
            <v>456250</v>
          </cell>
          <cell r="AM14">
            <v>0</v>
          </cell>
          <cell r="AN14"/>
          <cell r="AO14">
            <v>0</v>
          </cell>
          <cell r="AP14">
            <v>0</v>
          </cell>
          <cell r="AQ14"/>
          <cell r="AR14">
            <v>0</v>
          </cell>
          <cell r="AS14"/>
          <cell r="AT14">
            <v>0</v>
          </cell>
          <cell r="AU14">
            <v>0</v>
          </cell>
          <cell r="AV14"/>
          <cell r="AW14"/>
          <cell r="AX14"/>
          <cell r="AY14"/>
          <cell r="AZ14"/>
          <cell r="BA14"/>
          <cell r="BB14">
            <v>0</v>
          </cell>
          <cell r="BC14">
            <v>0</v>
          </cell>
          <cell r="BD14"/>
          <cell r="BE14">
            <v>0</v>
          </cell>
          <cell r="BF14"/>
          <cell r="BG14"/>
          <cell r="BH14"/>
          <cell r="BI14"/>
          <cell r="BJ14"/>
          <cell r="BK14"/>
          <cell r="BL14"/>
          <cell r="BM14"/>
          <cell r="BN14"/>
          <cell r="BO14"/>
          <cell r="BP14">
            <v>0</v>
          </cell>
          <cell r="BQ14"/>
          <cell r="BR14"/>
          <cell r="BS14"/>
          <cell r="BT14"/>
          <cell r="BU14"/>
          <cell r="BV14"/>
          <cell r="BW14" t="str">
            <v>Perez</v>
          </cell>
          <cell r="BX14"/>
          <cell r="BY14" t="str">
            <v>3b</v>
          </cell>
        </row>
        <row r="15">
          <cell r="C15">
            <v>376</v>
          </cell>
          <cell r="D15">
            <v>10</v>
          </cell>
          <cell r="E15">
            <v>291</v>
          </cell>
          <cell r="F15">
            <v>10</v>
          </cell>
          <cell r="G15">
            <v>2024</v>
          </cell>
          <cell r="H15" t="str">
            <v>Yes</v>
          </cell>
          <cell r="I15" t="str">
            <v/>
          </cell>
          <cell r="J15"/>
          <cell r="K15"/>
          <cell r="L15">
            <v>0</v>
          </cell>
          <cell r="M15" t="str">
            <v>Perez</v>
          </cell>
          <cell r="N15" t="str">
            <v>Storage - Water Tower Installation</v>
          </cell>
          <cell r="O15" t="str">
            <v>1010001-10</v>
          </cell>
          <cell r="P15" t="str">
            <v xml:space="preserve">No </v>
          </cell>
          <cell r="Q15">
            <v>2126</v>
          </cell>
          <cell r="R15" t="str">
            <v>Reg</v>
          </cell>
          <cell r="S15"/>
          <cell r="T15"/>
          <cell r="U15"/>
          <cell r="V15" t="str">
            <v>Certified</v>
          </cell>
          <cell r="W15">
            <v>5068190</v>
          </cell>
          <cell r="X15">
            <v>2748190</v>
          </cell>
          <cell r="Y15" t="str">
            <v>24 Carryover</v>
          </cell>
          <cell r="Z15"/>
          <cell r="AA15">
            <v>45413</v>
          </cell>
          <cell r="AB15">
            <v>45566</v>
          </cell>
          <cell r="AC15">
            <v>0</v>
          </cell>
          <cell r="AD15">
            <v>0</v>
          </cell>
          <cell r="AE15"/>
          <cell r="AF15">
            <v>5068190</v>
          </cell>
          <cell r="AG15">
            <v>45415</v>
          </cell>
          <cell r="AH15">
            <v>45467</v>
          </cell>
          <cell r="AI15">
            <v>1</v>
          </cell>
          <cell r="AJ15">
            <v>1875000</v>
          </cell>
          <cell r="AK15"/>
          <cell r="AL15">
            <v>5068190</v>
          </cell>
          <cell r="AM15">
            <v>2748190</v>
          </cell>
          <cell r="AN15"/>
          <cell r="AO15">
            <v>0</v>
          </cell>
          <cell r="AP15">
            <v>0</v>
          </cell>
          <cell r="AQ15"/>
          <cell r="AR15">
            <v>0</v>
          </cell>
          <cell r="AS15"/>
          <cell r="AT15">
            <v>2748190</v>
          </cell>
          <cell r="AU15">
            <v>0</v>
          </cell>
          <cell r="AV15"/>
          <cell r="AW15"/>
          <cell r="AX15"/>
          <cell r="AY15"/>
          <cell r="AZ15"/>
          <cell r="BA15"/>
          <cell r="BB15">
            <v>0</v>
          </cell>
          <cell r="BC15">
            <v>0</v>
          </cell>
          <cell r="BD15"/>
          <cell r="BE15">
            <v>0</v>
          </cell>
          <cell r="BF15"/>
          <cell r="BG15"/>
          <cell r="BH15"/>
          <cell r="BI15"/>
          <cell r="BJ15"/>
          <cell r="BK15"/>
          <cell r="BL15"/>
          <cell r="BM15"/>
          <cell r="BN15"/>
          <cell r="BO15"/>
          <cell r="BP15">
            <v>0</v>
          </cell>
          <cell r="BQ15"/>
          <cell r="BR15"/>
          <cell r="BS15">
            <v>2320000</v>
          </cell>
          <cell r="BT15" t="str">
            <v>23 Fed earmark</v>
          </cell>
          <cell r="BU15"/>
          <cell r="BV15" t="str">
            <v>23 Fed earmark</v>
          </cell>
          <cell r="BW15" t="str">
            <v>Perez</v>
          </cell>
          <cell r="BX15"/>
          <cell r="BY15" t="str">
            <v>3b</v>
          </cell>
        </row>
        <row r="16">
          <cell r="C16">
            <v>378</v>
          </cell>
          <cell r="D16">
            <v>10</v>
          </cell>
          <cell r="E16">
            <v>293</v>
          </cell>
          <cell r="F16">
            <v>10</v>
          </cell>
          <cell r="G16"/>
          <cell r="H16" t="str">
            <v/>
          </cell>
          <cell r="I16" t="str">
            <v/>
          </cell>
          <cell r="J16"/>
          <cell r="K16"/>
          <cell r="L16">
            <v>0</v>
          </cell>
          <cell r="M16" t="str">
            <v>Perez</v>
          </cell>
          <cell r="N16" t="str">
            <v>Other - Emergency Generator</v>
          </cell>
          <cell r="O16" t="str">
            <v>1290001-5</v>
          </cell>
          <cell r="P16" t="str">
            <v xml:space="preserve">No </v>
          </cell>
          <cell r="Q16">
            <v>386</v>
          </cell>
          <cell r="R16" t="str">
            <v>Reg</v>
          </cell>
          <cell r="S16" t="str">
            <v>Exempt</v>
          </cell>
          <cell r="T16"/>
          <cell r="U16"/>
          <cell r="V16"/>
          <cell r="W16"/>
          <cell r="X16">
            <v>0</v>
          </cell>
          <cell r="Y16"/>
          <cell r="Z16"/>
          <cell r="AA16">
            <v>45413</v>
          </cell>
          <cell r="AB16">
            <v>45565</v>
          </cell>
          <cell r="AC16">
            <v>0</v>
          </cell>
          <cell r="AD16">
            <v>0</v>
          </cell>
          <cell r="AE16"/>
          <cell r="AF16">
            <v>130000</v>
          </cell>
          <cell r="AG16"/>
          <cell r="AH16"/>
          <cell r="AI16"/>
          <cell r="AJ16"/>
          <cell r="AK16"/>
          <cell r="AL16">
            <v>130000</v>
          </cell>
          <cell r="AM16">
            <v>0</v>
          </cell>
          <cell r="AN16"/>
          <cell r="AO16">
            <v>0</v>
          </cell>
          <cell r="AP16">
            <v>0</v>
          </cell>
          <cell r="AQ16"/>
          <cell r="AR16">
            <v>0</v>
          </cell>
          <cell r="AS16"/>
          <cell r="AT16">
            <v>0</v>
          </cell>
          <cell r="AU16">
            <v>0</v>
          </cell>
          <cell r="AV16"/>
          <cell r="AW16"/>
          <cell r="AX16"/>
          <cell r="AY16"/>
          <cell r="AZ16"/>
          <cell r="BA16"/>
          <cell r="BB16">
            <v>0</v>
          </cell>
          <cell r="BC16">
            <v>0</v>
          </cell>
          <cell r="BD16"/>
          <cell r="BE16">
            <v>0</v>
          </cell>
          <cell r="BF16"/>
          <cell r="BG16"/>
          <cell r="BH16"/>
          <cell r="BI16"/>
          <cell r="BJ16"/>
          <cell r="BK16"/>
          <cell r="BL16"/>
          <cell r="BP16">
            <v>0</v>
          </cell>
          <cell r="BQ16"/>
          <cell r="BR16"/>
          <cell r="BT16"/>
          <cell r="BW16" t="str">
            <v>Perez</v>
          </cell>
          <cell r="BX16"/>
          <cell r="BY16">
            <v>2</v>
          </cell>
        </row>
        <row r="17">
          <cell r="C17">
            <v>379</v>
          </cell>
          <cell r="D17">
            <v>10</v>
          </cell>
          <cell r="E17">
            <v>294</v>
          </cell>
          <cell r="F17">
            <v>10</v>
          </cell>
          <cell r="G17"/>
          <cell r="H17" t="str">
            <v/>
          </cell>
          <cell r="I17" t="str">
            <v/>
          </cell>
          <cell r="J17"/>
          <cell r="K17"/>
          <cell r="L17">
            <v>0</v>
          </cell>
          <cell r="M17" t="str">
            <v>Perez</v>
          </cell>
          <cell r="N17" t="str">
            <v>Storage - Tower Rehab</v>
          </cell>
          <cell r="O17" t="str">
            <v>1290001-6</v>
          </cell>
          <cell r="P17" t="str">
            <v xml:space="preserve">No </v>
          </cell>
          <cell r="Q17">
            <v>386</v>
          </cell>
          <cell r="R17" t="str">
            <v>Reg</v>
          </cell>
          <cell r="S17" t="str">
            <v>Exempt</v>
          </cell>
          <cell r="T17"/>
          <cell r="U17"/>
          <cell r="V17"/>
          <cell r="W17"/>
          <cell r="X17">
            <v>0</v>
          </cell>
          <cell r="Y17"/>
          <cell r="Z17"/>
          <cell r="AA17">
            <v>45413</v>
          </cell>
          <cell r="AB17">
            <v>45565</v>
          </cell>
          <cell r="AC17">
            <v>0</v>
          </cell>
          <cell r="AD17">
            <v>0</v>
          </cell>
          <cell r="AE17"/>
          <cell r="AF17">
            <v>271000</v>
          </cell>
          <cell r="AG17"/>
          <cell r="AH17"/>
          <cell r="AI17"/>
          <cell r="AJ17"/>
          <cell r="AK17"/>
          <cell r="AL17">
            <v>271000</v>
          </cell>
          <cell r="AM17">
            <v>0</v>
          </cell>
          <cell r="AN17"/>
          <cell r="AO17">
            <v>0</v>
          </cell>
          <cell r="AP17">
            <v>0</v>
          </cell>
          <cell r="AQ17"/>
          <cell r="AR17">
            <v>0</v>
          </cell>
          <cell r="AS17"/>
          <cell r="AT17">
            <v>0</v>
          </cell>
          <cell r="AU17">
            <v>0</v>
          </cell>
          <cell r="AV17"/>
          <cell r="AW17"/>
          <cell r="AX17"/>
          <cell r="AY17"/>
          <cell r="AZ17"/>
          <cell r="BA17"/>
          <cell r="BB17">
            <v>0</v>
          </cell>
          <cell r="BC17">
            <v>0</v>
          </cell>
          <cell r="BD17"/>
          <cell r="BE17">
            <v>0</v>
          </cell>
          <cell r="BF17"/>
          <cell r="BG17"/>
          <cell r="BH17"/>
          <cell r="BI17"/>
          <cell r="BJ17"/>
          <cell r="BK17"/>
          <cell r="BL17"/>
          <cell r="BP17">
            <v>0</v>
          </cell>
          <cell r="BQ17"/>
          <cell r="BR17"/>
          <cell r="BT17"/>
          <cell r="BW17" t="str">
            <v>Perez</v>
          </cell>
          <cell r="BX17"/>
          <cell r="BY17">
            <v>2</v>
          </cell>
        </row>
        <row r="18">
          <cell r="C18">
            <v>380</v>
          </cell>
          <cell r="D18">
            <v>10</v>
          </cell>
          <cell r="E18">
            <v>295</v>
          </cell>
          <cell r="F18">
            <v>10</v>
          </cell>
          <cell r="G18"/>
          <cell r="H18" t="str">
            <v/>
          </cell>
          <cell r="I18" t="str">
            <v/>
          </cell>
          <cell r="J18"/>
          <cell r="K18"/>
          <cell r="L18">
            <v>0</v>
          </cell>
          <cell r="M18" t="str">
            <v>Perez</v>
          </cell>
          <cell r="N18" t="str">
            <v>Watermain - CIP Replacement</v>
          </cell>
          <cell r="O18" t="str">
            <v>1290001-7</v>
          </cell>
          <cell r="P18" t="str">
            <v xml:space="preserve">No </v>
          </cell>
          <cell r="Q18">
            <v>386</v>
          </cell>
          <cell r="R18" t="str">
            <v>Reg</v>
          </cell>
          <cell r="S18" t="str">
            <v>Exempt</v>
          </cell>
          <cell r="T18"/>
          <cell r="U18"/>
          <cell r="V18"/>
          <cell r="W18"/>
          <cell r="X18">
            <v>0</v>
          </cell>
          <cell r="Y18"/>
          <cell r="Z18"/>
          <cell r="AA18">
            <v>45413</v>
          </cell>
          <cell r="AB18">
            <v>45565</v>
          </cell>
          <cell r="AC18">
            <v>0</v>
          </cell>
          <cell r="AD18">
            <v>0</v>
          </cell>
          <cell r="AE18"/>
          <cell r="AF18">
            <v>675000</v>
          </cell>
          <cell r="AG18"/>
          <cell r="AH18"/>
          <cell r="AI18"/>
          <cell r="AJ18"/>
          <cell r="AK18"/>
          <cell r="AL18">
            <v>675000</v>
          </cell>
          <cell r="AM18">
            <v>0</v>
          </cell>
          <cell r="AN18"/>
          <cell r="AO18">
            <v>0</v>
          </cell>
          <cell r="AP18">
            <v>0</v>
          </cell>
          <cell r="AQ18"/>
          <cell r="AR18">
            <v>0</v>
          </cell>
          <cell r="AS18"/>
          <cell r="AT18">
            <v>0</v>
          </cell>
          <cell r="AU18">
            <v>0</v>
          </cell>
          <cell r="AV18"/>
          <cell r="AW18"/>
          <cell r="AX18"/>
          <cell r="AY18"/>
          <cell r="AZ18"/>
          <cell r="BA18"/>
          <cell r="BB18">
            <v>0</v>
          </cell>
          <cell r="BC18">
            <v>0</v>
          </cell>
          <cell r="BD18"/>
          <cell r="BE18">
            <v>0</v>
          </cell>
          <cell r="BF18"/>
          <cell r="BG18"/>
          <cell r="BH18"/>
          <cell r="BI18"/>
          <cell r="BJ18"/>
          <cell r="BK18"/>
          <cell r="BL18"/>
          <cell r="BP18">
            <v>0</v>
          </cell>
          <cell r="BQ18"/>
          <cell r="BR18"/>
          <cell r="BT18"/>
          <cell r="BW18" t="str">
            <v>Perez</v>
          </cell>
          <cell r="BX18"/>
          <cell r="BY18">
            <v>2</v>
          </cell>
        </row>
        <row r="19">
          <cell r="C19">
            <v>381</v>
          </cell>
          <cell r="D19">
            <v>10</v>
          </cell>
          <cell r="E19">
            <v>296</v>
          </cell>
          <cell r="F19">
            <v>10</v>
          </cell>
          <cell r="G19"/>
          <cell r="H19" t="str">
            <v/>
          </cell>
          <cell r="I19" t="str">
            <v/>
          </cell>
          <cell r="J19"/>
          <cell r="K19"/>
          <cell r="L19">
            <v>0</v>
          </cell>
          <cell r="M19" t="str">
            <v>Perez</v>
          </cell>
          <cell r="N19" t="str">
            <v>Conservation - Meter Replacement</v>
          </cell>
          <cell r="O19" t="str">
            <v>1290001-8</v>
          </cell>
          <cell r="P19" t="str">
            <v xml:space="preserve">No </v>
          </cell>
          <cell r="Q19">
            <v>386</v>
          </cell>
          <cell r="R19" t="str">
            <v>Reg</v>
          </cell>
          <cell r="S19" t="str">
            <v>Exempt</v>
          </cell>
          <cell r="T19"/>
          <cell r="U19"/>
          <cell r="V19"/>
          <cell r="W19"/>
          <cell r="X19">
            <v>0</v>
          </cell>
          <cell r="Y19"/>
          <cell r="Z19"/>
          <cell r="AA19">
            <v>45413</v>
          </cell>
          <cell r="AB19">
            <v>45565</v>
          </cell>
          <cell r="AC19">
            <v>0</v>
          </cell>
          <cell r="AD19">
            <v>0</v>
          </cell>
          <cell r="AE19"/>
          <cell r="AF19">
            <v>198000</v>
          </cell>
          <cell r="AG19"/>
          <cell r="AH19"/>
          <cell r="AI19"/>
          <cell r="AJ19"/>
          <cell r="AK19"/>
          <cell r="AL19">
            <v>198000</v>
          </cell>
          <cell r="AM19">
            <v>0</v>
          </cell>
          <cell r="AN19"/>
          <cell r="AO19">
            <v>0</v>
          </cell>
          <cell r="AP19">
            <v>0</v>
          </cell>
          <cell r="AQ19"/>
          <cell r="AR19">
            <v>0</v>
          </cell>
          <cell r="AS19"/>
          <cell r="AT19">
            <v>0</v>
          </cell>
          <cell r="AU19">
            <v>0</v>
          </cell>
          <cell r="AV19"/>
          <cell r="AW19"/>
          <cell r="AX19"/>
          <cell r="AY19"/>
          <cell r="AZ19"/>
          <cell r="BA19"/>
          <cell r="BB19">
            <v>0</v>
          </cell>
          <cell r="BC19">
            <v>0</v>
          </cell>
          <cell r="BD19"/>
          <cell r="BE19">
            <v>0</v>
          </cell>
          <cell r="BF19"/>
          <cell r="BG19"/>
          <cell r="BH19"/>
          <cell r="BI19"/>
          <cell r="BJ19"/>
          <cell r="BK19"/>
          <cell r="BL19"/>
          <cell r="BP19">
            <v>0</v>
          </cell>
          <cell r="BQ19"/>
          <cell r="BR19"/>
          <cell r="BT19"/>
          <cell r="BW19" t="str">
            <v>Perez</v>
          </cell>
          <cell r="BX19"/>
          <cell r="BY19">
            <v>2</v>
          </cell>
        </row>
        <row r="20">
          <cell r="C20">
            <v>57</v>
          </cell>
          <cell r="D20">
            <v>20</v>
          </cell>
          <cell r="E20">
            <v>49</v>
          </cell>
          <cell r="F20">
            <v>20</v>
          </cell>
          <cell r="G20">
            <v>2024</v>
          </cell>
          <cell r="H20" t="str">
            <v>Yes</v>
          </cell>
          <cell r="I20" t="str">
            <v/>
          </cell>
          <cell r="J20" t="str">
            <v/>
          </cell>
          <cell r="K20" t="str">
            <v>Yes</v>
          </cell>
          <cell r="L20">
            <v>0</v>
          </cell>
          <cell r="M20" t="str">
            <v>Brooksbank</v>
          </cell>
          <cell r="N20" t="str">
            <v>Other - LSL Replacement 2024</v>
          </cell>
          <cell r="O20" t="str">
            <v>1240001-4</v>
          </cell>
          <cell r="P20" t="str">
            <v>Yes</v>
          </cell>
          <cell r="Q20">
            <v>18433</v>
          </cell>
          <cell r="R20" t="str">
            <v>LSL</v>
          </cell>
          <cell r="S20"/>
          <cell r="T20"/>
          <cell r="U20"/>
          <cell r="V20">
            <v>45411</v>
          </cell>
          <cell r="W20">
            <v>1500000</v>
          </cell>
          <cell r="X20">
            <v>1500000</v>
          </cell>
          <cell r="Y20" t="str">
            <v>24 Carryover</v>
          </cell>
          <cell r="Z20" t="str">
            <v>171 LSL lines</v>
          </cell>
          <cell r="AA20">
            <v>45474</v>
          </cell>
          <cell r="AB20">
            <v>46327</v>
          </cell>
          <cell r="AC20">
            <v>1030781</v>
          </cell>
          <cell r="AD20">
            <v>579814</v>
          </cell>
          <cell r="AE20" t="str">
            <v>Private/Public cost breakdown?</v>
          </cell>
          <cell r="AF20">
            <v>1610595</v>
          </cell>
          <cell r="AG20">
            <v>45454</v>
          </cell>
          <cell r="AH20">
            <v>45446</v>
          </cell>
          <cell r="AI20"/>
          <cell r="AJ20">
            <v>1500000</v>
          </cell>
          <cell r="AK20"/>
          <cell r="AL20">
            <v>1610595</v>
          </cell>
          <cell r="AM20">
            <v>1610595</v>
          </cell>
          <cell r="AN20"/>
          <cell r="AO20">
            <v>579814</v>
          </cell>
          <cell r="AP20">
            <v>0</v>
          </cell>
          <cell r="AQ20"/>
          <cell r="AR20">
            <v>579814</v>
          </cell>
          <cell r="AS20"/>
          <cell r="AT20">
            <v>1030781</v>
          </cell>
          <cell r="AU20">
            <v>1030781</v>
          </cell>
          <cell r="AV20"/>
          <cell r="AW20"/>
          <cell r="AX20"/>
          <cell r="AY20"/>
          <cell r="AZ20"/>
          <cell r="BA20"/>
          <cell r="BB20">
            <v>0</v>
          </cell>
          <cell r="BC20">
            <v>0</v>
          </cell>
          <cell r="BD20"/>
          <cell r="BE20">
            <v>0</v>
          </cell>
          <cell r="BF20"/>
          <cell r="BG20"/>
          <cell r="BH20"/>
          <cell r="BI20"/>
          <cell r="BJ20"/>
          <cell r="BK20"/>
          <cell r="BL20"/>
          <cell r="BM20"/>
          <cell r="BN20"/>
          <cell r="BO20"/>
          <cell r="BP20">
            <v>0</v>
          </cell>
          <cell r="BQ20"/>
          <cell r="BR20"/>
          <cell r="BS20"/>
          <cell r="BT20"/>
          <cell r="BU20"/>
          <cell r="BV20"/>
          <cell r="BW20" t="str">
            <v>Brooksbank</v>
          </cell>
          <cell r="BX20" t="str">
            <v>Gallentine</v>
          </cell>
          <cell r="BY20">
            <v>10</v>
          </cell>
        </row>
        <row r="21">
          <cell r="C21">
            <v>58</v>
          </cell>
          <cell r="D21">
            <v>20</v>
          </cell>
          <cell r="E21">
            <v>49</v>
          </cell>
          <cell r="F21">
            <v>20</v>
          </cell>
          <cell r="G21">
            <v>2025</v>
          </cell>
          <cell r="H21" t="str">
            <v/>
          </cell>
          <cell r="I21" t="str">
            <v>Yes</v>
          </cell>
          <cell r="J21"/>
          <cell r="K21"/>
          <cell r="L21">
            <v>0</v>
          </cell>
          <cell r="M21" t="str">
            <v>Brooksbank</v>
          </cell>
          <cell r="N21" t="str">
            <v>Other - LSL Replacement 2025</v>
          </cell>
          <cell r="O21" t="str">
            <v>1240001-5</v>
          </cell>
          <cell r="P21" t="str">
            <v>Yes</v>
          </cell>
          <cell r="Q21">
            <v>18433</v>
          </cell>
          <cell r="R21" t="str">
            <v>LSL</v>
          </cell>
          <cell r="S21"/>
          <cell r="T21"/>
          <cell r="U21"/>
          <cell r="V21">
            <v>45411</v>
          </cell>
          <cell r="W21">
            <v>1500000</v>
          </cell>
          <cell r="X21">
            <v>1500000</v>
          </cell>
          <cell r="Y21" t="str">
            <v>Part B</v>
          </cell>
          <cell r="Z21" t="str">
            <v>171 LSL lines</v>
          </cell>
          <cell r="AA21">
            <v>45474</v>
          </cell>
          <cell r="AB21">
            <v>46327</v>
          </cell>
          <cell r="AC21">
            <v>1000000</v>
          </cell>
          <cell r="AD21">
            <v>500000</v>
          </cell>
          <cell r="AE21" t="str">
            <v>Private/Public cost breakdown?</v>
          </cell>
          <cell r="AF21">
            <v>1500000</v>
          </cell>
          <cell r="AG21"/>
          <cell r="AH21"/>
          <cell r="AI21"/>
          <cell r="AJ21">
            <v>1500000</v>
          </cell>
          <cell r="AK21"/>
          <cell r="AL21">
            <v>1500000</v>
          </cell>
          <cell r="AM21">
            <v>1500000</v>
          </cell>
          <cell r="AN21"/>
          <cell r="AO21">
            <v>500000</v>
          </cell>
          <cell r="AP21">
            <v>0</v>
          </cell>
          <cell r="AQ21"/>
          <cell r="AR21">
            <v>500000</v>
          </cell>
          <cell r="AS21"/>
          <cell r="AT21">
            <v>1000000</v>
          </cell>
          <cell r="AU21">
            <v>1000000</v>
          </cell>
          <cell r="AV21"/>
          <cell r="AW21"/>
          <cell r="AX21"/>
          <cell r="AY21"/>
          <cell r="AZ21"/>
          <cell r="BA21"/>
          <cell r="BB21">
            <v>0</v>
          </cell>
          <cell r="BC21" t="e">
            <v>#N/A</v>
          </cell>
          <cell r="BD21"/>
          <cell r="BE21">
            <v>0</v>
          </cell>
          <cell r="BF21"/>
          <cell r="BG21"/>
          <cell r="BH21"/>
          <cell r="BI21"/>
          <cell r="BJ21"/>
          <cell r="BK21"/>
          <cell r="BL21"/>
          <cell r="BM21"/>
          <cell r="BN21"/>
          <cell r="BO21"/>
          <cell r="BP21">
            <v>0</v>
          </cell>
          <cell r="BQ21"/>
          <cell r="BR21"/>
          <cell r="BS21"/>
          <cell r="BT21"/>
          <cell r="BU21"/>
          <cell r="BV21"/>
          <cell r="BW21" t="str">
            <v>Brooksbank</v>
          </cell>
          <cell r="BX21" t="str">
            <v>Gallentine</v>
          </cell>
          <cell r="BY21">
            <v>10</v>
          </cell>
        </row>
        <row r="22">
          <cell r="C22">
            <v>410</v>
          </cell>
          <cell r="D22">
            <v>10</v>
          </cell>
          <cell r="E22">
            <v>324</v>
          </cell>
          <cell r="F22">
            <v>10</v>
          </cell>
          <cell r="G22"/>
          <cell r="H22" t="str">
            <v/>
          </cell>
          <cell r="I22" t="str">
            <v/>
          </cell>
          <cell r="J22" t="str">
            <v/>
          </cell>
          <cell r="K22" t="str">
            <v/>
          </cell>
          <cell r="L22">
            <v>0</v>
          </cell>
          <cell r="M22" t="str">
            <v>Brooksbank</v>
          </cell>
          <cell r="N22" t="str">
            <v>Treatment - Nitrification Solution</v>
          </cell>
          <cell r="O22" t="str">
            <v>1240001-3</v>
          </cell>
          <cell r="P22" t="str">
            <v xml:space="preserve">No </v>
          </cell>
          <cell r="Q22">
            <v>18016</v>
          </cell>
          <cell r="R22" t="str">
            <v>Reg</v>
          </cell>
          <cell r="S22" t="str">
            <v>Exempt</v>
          </cell>
          <cell r="T22"/>
          <cell r="U22"/>
          <cell r="V22"/>
          <cell r="W22"/>
          <cell r="X22">
            <v>0</v>
          </cell>
          <cell r="Y22"/>
          <cell r="Z22"/>
          <cell r="AA22">
            <v>44440</v>
          </cell>
          <cell r="AB22">
            <v>44896</v>
          </cell>
          <cell r="AC22">
            <v>0</v>
          </cell>
          <cell r="AD22">
            <v>0</v>
          </cell>
          <cell r="AE22"/>
          <cell r="AF22">
            <v>700000</v>
          </cell>
          <cell r="AG22"/>
          <cell r="AH22"/>
          <cell r="AI22"/>
          <cell r="AJ22"/>
          <cell r="AK22"/>
          <cell r="AL22">
            <v>700000</v>
          </cell>
          <cell r="AM22">
            <v>0</v>
          </cell>
          <cell r="AN22"/>
          <cell r="AO22">
            <v>0</v>
          </cell>
          <cell r="AP22">
            <v>0</v>
          </cell>
          <cell r="AQ22"/>
          <cell r="AR22">
            <v>0</v>
          </cell>
          <cell r="AS22"/>
          <cell r="AT22">
            <v>0</v>
          </cell>
          <cell r="AU22">
            <v>0</v>
          </cell>
          <cell r="AV22"/>
          <cell r="AW22"/>
          <cell r="AX22"/>
          <cell r="AY22"/>
          <cell r="AZ22"/>
          <cell r="BA22"/>
          <cell r="BB22">
            <v>0</v>
          </cell>
          <cell r="BC22">
            <v>0</v>
          </cell>
          <cell r="BD22"/>
          <cell r="BE22">
            <v>0</v>
          </cell>
          <cell r="BF22"/>
          <cell r="BG22"/>
          <cell r="BH22"/>
          <cell r="BI22"/>
          <cell r="BJ22"/>
          <cell r="BK22"/>
          <cell r="BL22"/>
          <cell r="BP22">
            <v>0</v>
          </cell>
          <cell r="BQ22"/>
          <cell r="BR22"/>
          <cell r="BT22"/>
          <cell r="BW22" t="str">
            <v>Brooksbank</v>
          </cell>
          <cell r="BX22" t="str">
            <v>Gallentine</v>
          </cell>
          <cell r="BY22">
            <v>10</v>
          </cell>
        </row>
        <row r="23">
          <cell r="C23">
            <v>125</v>
          </cell>
          <cell r="D23">
            <v>20</v>
          </cell>
          <cell r="E23">
            <v>94</v>
          </cell>
          <cell r="F23">
            <v>20</v>
          </cell>
          <cell r="G23"/>
          <cell r="H23" t="str">
            <v/>
          </cell>
          <cell r="I23" t="str">
            <v/>
          </cell>
          <cell r="J23" t="str">
            <v/>
          </cell>
          <cell r="K23" t="str">
            <v/>
          </cell>
          <cell r="L23">
            <v>0</v>
          </cell>
          <cell r="M23" t="str">
            <v>Brooksbank</v>
          </cell>
          <cell r="N23" t="str">
            <v>Other - LSL Replacement</v>
          </cell>
          <cell r="O23" t="str">
            <v>1240004-8</v>
          </cell>
          <cell r="P23" t="str">
            <v>Yes</v>
          </cell>
          <cell r="Q23">
            <v>680</v>
          </cell>
          <cell r="R23" t="str">
            <v>LSL</v>
          </cell>
          <cell r="S23"/>
          <cell r="T23"/>
          <cell r="U23"/>
          <cell r="V23"/>
          <cell r="W23"/>
          <cell r="X23">
            <v>0</v>
          </cell>
          <cell r="Y23"/>
          <cell r="Z23"/>
          <cell r="AA23"/>
          <cell r="AB23"/>
          <cell r="AC23">
            <v>0</v>
          </cell>
          <cell r="AD23">
            <v>0</v>
          </cell>
          <cell r="AE23"/>
          <cell r="AF23">
            <v>200000</v>
          </cell>
          <cell r="AG23"/>
          <cell r="AH23"/>
          <cell r="AI23"/>
          <cell r="AJ23"/>
          <cell r="AK23"/>
          <cell r="AL23">
            <v>200000</v>
          </cell>
          <cell r="AM23">
            <v>0</v>
          </cell>
          <cell r="AN23"/>
          <cell r="AO23">
            <v>0</v>
          </cell>
          <cell r="AP23">
            <v>0</v>
          </cell>
          <cell r="AQ23"/>
          <cell r="AR23">
            <v>0</v>
          </cell>
          <cell r="AS23"/>
          <cell r="AT23">
            <v>0</v>
          </cell>
          <cell r="AU23">
            <v>0</v>
          </cell>
          <cell r="AV23"/>
          <cell r="AW23"/>
          <cell r="AX23"/>
          <cell r="AY23"/>
          <cell r="AZ23"/>
          <cell r="BA23"/>
          <cell r="BB23">
            <v>0</v>
          </cell>
          <cell r="BC23">
            <v>0</v>
          </cell>
          <cell r="BD23"/>
          <cell r="BE23">
            <v>0</v>
          </cell>
          <cell r="BF23"/>
          <cell r="BG23"/>
          <cell r="BH23"/>
          <cell r="BI23"/>
          <cell r="BJ23"/>
          <cell r="BK23"/>
          <cell r="BL23"/>
          <cell r="BP23">
            <v>0</v>
          </cell>
          <cell r="BQ23"/>
          <cell r="BR23"/>
          <cell r="BT23"/>
          <cell r="BW23" t="str">
            <v>Brooksbank</v>
          </cell>
          <cell r="BX23" t="str">
            <v>Gallentine</v>
          </cell>
          <cell r="BY23">
            <v>10</v>
          </cell>
        </row>
        <row r="24">
          <cell r="C24">
            <v>707</v>
          </cell>
          <cell r="D24">
            <v>10</v>
          </cell>
          <cell r="E24">
            <v>599</v>
          </cell>
          <cell r="F24">
            <v>10</v>
          </cell>
          <cell r="G24"/>
          <cell r="H24" t="str">
            <v/>
          </cell>
          <cell r="I24" t="str">
            <v/>
          </cell>
          <cell r="J24" t="str">
            <v/>
          </cell>
          <cell r="K24" t="str">
            <v/>
          </cell>
          <cell r="L24">
            <v>0</v>
          </cell>
          <cell r="M24" t="str">
            <v>Brooksbank</v>
          </cell>
          <cell r="N24" t="str">
            <v>Watermain - Citywide System Replacement</v>
          </cell>
          <cell r="O24" t="str">
            <v>1240004-5</v>
          </cell>
          <cell r="P24" t="str">
            <v xml:space="preserve">No </v>
          </cell>
          <cell r="Q24">
            <v>680</v>
          </cell>
          <cell r="R24" t="str">
            <v>Reg</v>
          </cell>
          <cell r="S24"/>
          <cell r="T24"/>
          <cell r="U24"/>
          <cell r="V24"/>
          <cell r="W24"/>
          <cell r="X24">
            <v>0</v>
          </cell>
          <cell r="Y24"/>
          <cell r="Z24"/>
          <cell r="AA24"/>
          <cell r="AB24"/>
          <cell r="AC24">
            <v>0</v>
          </cell>
          <cell r="AD24">
            <v>0</v>
          </cell>
          <cell r="AE24"/>
          <cell r="AF24">
            <v>8133000</v>
          </cell>
          <cell r="AG24"/>
          <cell r="AH24"/>
          <cell r="AI24"/>
          <cell r="AJ24"/>
          <cell r="AK24"/>
          <cell r="AL24">
            <v>8133000</v>
          </cell>
          <cell r="AM24">
            <v>0</v>
          </cell>
          <cell r="AN24"/>
          <cell r="AO24">
            <v>0</v>
          </cell>
          <cell r="AP24">
            <v>0</v>
          </cell>
          <cell r="AQ24"/>
          <cell r="AR24">
            <v>0</v>
          </cell>
          <cell r="AS24"/>
          <cell r="AT24">
            <v>0</v>
          </cell>
          <cell r="AU24">
            <v>0</v>
          </cell>
          <cell r="AV24"/>
          <cell r="AW24"/>
          <cell r="AX24"/>
          <cell r="AY24"/>
          <cell r="AZ24"/>
          <cell r="BA24"/>
          <cell r="BB24">
            <v>0</v>
          </cell>
          <cell r="BC24">
            <v>0</v>
          </cell>
          <cell r="BD24"/>
          <cell r="BE24">
            <v>0</v>
          </cell>
          <cell r="BF24"/>
          <cell r="BG24"/>
          <cell r="BH24"/>
          <cell r="BI24"/>
          <cell r="BJ24"/>
          <cell r="BK24"/>
          <cell r="BL24"/>
          <cell r="BP24">
            <v>0</v>
          </cell>
          <cell r="BQ24"/>
          <cell r="BR24"/>
          <cell r="BT24"/>
          <cell r="BW24" t="str">
            <v>Brooksbank</v>
          </cell>
          <cell r="BX24" t="str">
            <v>Gallentine</v>
          </cell>
          <cell r="BY24">
            <v>10</v>
          </cell>
        </row>
        <row r="25">
          <cell r="C25">
            <v>708</v>
          </cell>
          <cell r="D25">
            <v>10</v>
          </cell>
          <cell r="E25">
            <v>600</v>
          </cell>
          <cell r="F25">
            <v>10</v>
          </cell>
          <cell r="G25"/>
          <cell r="H25" t="str">
            <v/>
          </cell>
          <cell r="I25" t="str">
            <v/>
          </cell>
          <cell r="J25" t="str">
            <v/>
          </cell>
          <cell r="K25" t="str">
            <v/>
          </cell>
          <cell r="L25">
            <v>0</v>
          </cell>
          <cell r="M25" t="str">
            <v>Brooksbank</v>
          </cell>
          <cell r="N25" t="str">
            <v>Storage - Elevated Tank Replacement</v>
          </cell>
          <cell r="O25" t="str">
            <v>1240004-6</v>
          </cell>
          <cell r="P25" t="str">
            <v xml:space="preserve">No </v>
          </cell>
          <cell r="Q25">
            <v>680</v>
          </cell>
          <cell r="R25" t="str">
            <v>Reg</v>
          </cell>
          <cell r="S25"/>
          <cell r="T25"/>
          <cell r="U25"/>
          <cell r="V25"/>
          <cell r="W25"/>
          <cell r="X25">
            <v>0</v>
          </cell>
          <cell r="Y25"/>
          <cell r="Z25"/>
          <cell r="AA25"/>
          <cell r="AB25"/>
          <cell r="AC25">
            <v>0</v>
          </cell>
          <cell r="AD25">
            <v>0</v>
          </cell>
          <cell r="AE25"/>
          <cell r="AF25">
            <v>1200000</v>
          </cell>
          <cell r="AG25"/>
          <cell r="AH25"/>
          <cell r="AI25"/>
          <cell r="AJ25"/>
          <cell r="AK25"/>
          <cell r="AL25">
            <v>1200000</v>
          </cell>
          <cell r="AM25">
            <v>0</v>
          </cell>
          <cell r="AN25"/>
          <cell r="AO25">
            <v>0</v>
          </cell>
          <cell r="AP25">
            <v>0</v>
          </cell>
          <cell r="AQ25"/>
          <cell r="AR25">
            <v>0</v>
          </cell>
          <cell r="AS25"/>
          <cell r="AT25">
            <v>0</v>
          </cell>
          <cell r="AU25">
            <v>0</v>
          </cell>
          <cell r="AV25"/>
          <cell r="AW25"/>
          <cell r="AX25"/>
          <cell r="AY25"/>
          <cell r="AZ25"/>
          <cell r="BA25"/>
          <cell r="BB25">
            <v>0</v>
          </cell>
          <cell r="BC25">
            <v>0</v>
          </cell>
          <cell r="BD25"/>
          <cell r="BE25">
            <v>0</v>
          </cell>
          <cell r="BF25"/>
          <cell r="BG25"/>
          <cell r="BH25"/>
          <cell r="BI25"/>
          <cell r="BJ25"/>
          <cell r="BK25"/>
          <cell r="BL25"/>
          <cell r="BM25"/>
          <cell r="BN25"/>
          <cell r="BO25"/>
          <cell r="BP25">
            <v>0</v>
          </cell>
          <cell r="BQ25"/>
          <cell r="BR25"/>
          <cell r="BS25"/>
          <cell r="BT25"/>
          <cell r="BU25"/>
          <cell r="BV25"/>
          <cell r="BW25" t="str">
            <v>Brooksbank</v>
          </cell>
          <cell r="BX25" t="str">
            <v>Gallentine</v>
          </cell>
          <cell r="BY25">
            <v>10</v>
          </cell>
        </row>
        <row r="26">
          <cell r="C26">
            <v>709</v>
          </cell>
          <cell r="D26">
            <v>10</v>
          </cell>
          <cell r="E26">
            <v>601</v>
          </cell>
          <cell r="F26">
            <v>10</v>
          </cell>
          <cell r="G26"/>
          <cell r="H26" t="str">
            <v/>
          </cell>
          <cell r="I26" t="str">
            <v/>
          </cell>
          <cell r="J26" t="str">
            <v/>
          </cell>
          <cell r="K26" t="str">
            <v/>
          </cell>
          <cell r="L26">
            <v>0</v>
          </cell>
          <cell r="M26" t="str">
            <v>Brooksbank</v>
          </cell>
          <cell r="N26" t="str">
            <v>Storage - Clear Well Tank Addition</v>
          </cell>
          <cell r="O26" t="str">
            <v>1240004-7</v>
          </cell>
          <cell r="P26" t="str">
            <v xml:space="preserve">No </v>
          </cell>
          <cell r="Q26">
            <v>680</v>
          </cell>
          <cell r="R26" t="str">
            <v>Reg</v>
          </cell>
          <cell r="S26"/>
          <cell r="T26"/>
          <cell r="U26"/>
          <cell r="V26"/>
          <cell r="W26"/>
          <cell r="X26">
            <v>0</v>
          </cell>
          <cell r="Y26"/>
          <cell r="Z26"/>
          <cell r="AA26"/>
          <cell r="AB26"/>
          <cell r="AC26">
            <v>0</v>
          </cell>
          <cell r="AD26">
            <v>0</v>
          </cell>
          <cell r="AE26"/>
          <cell r="AF26">
            <v>800000</v>
          </cell>
          <cell r="AG26"/>
          <cell r="AH26"/>
          <cell r="AI26"/>
          <cell r="AJ26"/>
          <cell r="AK26"/>
          <cell r="AL26">
            <v>800000</v>
          </cell>
          <cell r="AM26">
            <v>0</v>
          </cell>
          <cell r="AN26"/>
          <cell r="AO26">
            <v>0</v>
          </cell>
          <cell r="AP26">
            <v>0</v>
          </cell>
          <cell r="AQ26"/>
          <cell r="AR26">
            <v>0</v>
          </cell>
          <cell r="AS26"/>
          <cell r="AT26">
            <v>0</v>
          </cell>
          <cell r="AU26">
            <v>0</v>
          </cell>
          <cell r="AV26"/>
          <cell r="AW26"/>
          <cell r="AX26"/>
          <cell r="AY26"/>
          <cell r="AZ26"/>
          <cell r="BA26"/>
          <cell r="BB26">
            <v>0</v>
          </cell>
          <cell r="BC26">
            <v>0</v>
          </cell>
          <cell r="BD26"/>
          <cell r="BE26">
            <v>0</v>
          </cell>
          <cell r="BF26"/>
          <cell r="BG26"/>
          <cell r="BH26"/>
          <cell r="BI26"/>
          <cell r="BJ26"/>
          <cell r="BK26"/>
          <cell r="BL26"/>
          <cell r="BM26"/>
          <cell r="BN26"/>
          <cell r="BO26"/>
          <cell r="BP26">
            <v>0</v>
          </cell>
          <cell r="BQ26"/>
          <cell r="BR26"/>
          <cell r="BS26"/>
          <cell r="BT26"/>
          <cell r="BU26"/>
          <cell r="BV26"/>
          <cell r="BW26" t="str">
            <v>Brooksbank</v>
          </cell>
          <cell r="BX26" t="str">
            <v>Gallentine</v>
          </cell>
          <cell r="BY26">
            <v>10</v>
          </cell>
        </row>
        <row r="27">
          <cell r="C27">
            <v>828</v>
          </cell>
          <cell r="D27">
            <v>7</v>
          </cell>
          <cell r="E27">
            <v>699</v>
          </cell>
          <cell r="F27">
            <v>7</v>
          </cell>
          <cell r="G27"/>
          <cell r="H27" t="str">
            <v/>
          </cell>
          <cell r="I27" t="str">
            <v/>
          </cell>
          <cell r="J27" t="str">
            <v/>
          </cell>
          <cell r="K27" t="str">
            <v/>
          </cell>
          <cell r="L27" t="str">
            <v>Refer to RD</v>
          </cell>
          <cell r="M27" t="str">
            <v>Berrens</v>
          </cell>
          <cell r="N27" t="str">
            <v>Treatment - Plant &amp; Well Rehab</v>
          </cell>
          <cell r="O27" t="str">
            <v>1320001-1</v>
          </cell>
          <cell r="P27" t="str">
            <v xml:space="preserve">No </v>
          </cell>
          <cell r="Q27">
            <v>162</v>
          </cell>
          <cell r="R27" t="str">
            <v>Reg</v>
          </cell>
          <cell r="S27" t="str">
            <v>Exempt</v>
          </cell>
          <cell r="T27"/>
          <cell r="U27"/>
          <cell r="V27"/>
          <cell r="W27"/>
          <cell r="X27">
            <v>-1000000</v>
          </cell>
          <cell r="Y27"/>
          <cell r="Z27"/>
          <cell r="AA27">
            <v>45444</v>
          </cell>
          <cell r="AB27">
            <v>45839</v>
          </cell>
          <cell r="AC27">
            <v>0</v>
          </cell>
          <cell r="AD27">
            <v>0</v>
          </cell>
          <cell r="AE27"/>
          <cell r="AF27">
            <v>2074950</v>
          </cell>
          <cell r="AG27"/>
          <cell r="AH27"/>
          <cell r="AI27"/>
          <cell r="AJ27"/>
          <cell r="AK27"/>
          <cell r="AL27">
            <v>2074950</v>
          </cell>
          <cell r="AM27">
            <v>0</v>
          </cell>
          <cell r="AN27"/>
          <cell r="AO27">
            <v>0</v>
          </cell>
          <cell r="AP27">
            <v>0</v>
          </cell>
          <cell r="AQ27"/>
          <cell r="AR27">
            <v>0</v>
          </cell>
          <cell r="AS27"/>
          <cell r="AT27">
            <v>0</v>
          </cell>
          <cell r="AU27">
            <v>0</v>
          </cell>
          <cell r="AV27"/>
          <cell r="AW27"/>
          <cell r="AX27"/>
          <cell r="AY27"/>
          <cell r="AZ27"/>
          <cell r="BA27"/>
          <cell r="BB27">
            <v>0</v>
          </cell>
          <cell r="BC27">
            <v>0</v>
          </cell>
          <cell r="BD27"/>
          <cell r="BE27">
            <v>0</v>
          </cell>
          <cell r="BF27" t="str">
            <v>Refer to RD</v>
          </cell>
          <cell r="BG27"/>
          <cell r="BH27"/>
          <cell r="BI27"/>
          <cell r="BJ27"/>
          <cell r="BK27"/>
          <cell r="BL27"/>
          <cell r="BM27"/>
          <cell r="BN27"/>
          <cell r="BO27"/>
          <cell r="BP27">
            <v>0</v>
          </cell>
          <cell r="BQ27"/>
          <cell r="BR27"/>
          <cell r="BS27">
            <v>1000000</v>
          </cell>
          <cell r="BT27" t="str">
            <v>24 CDS</v>
          </cell>
          <cell r="BU27"/>
          <cell r="BV27"/>
          <cell r="BW27" t="str">
            <v>Berrens</v>
          </cell>
          <cell r="BX27"/>
          <cell r="BY27">
            <v>8</v>
          </cell>
        </row>
        <row r="28">
          <cell r="C28">
            <v>964</v>
          </cell>
          <cell r="D28">
            <v>5</v>
          </cell>
          <cell r="E28">
            <v>834</v>
          </cell>
          <cell r="F28">
            <v>5</v>
          </cell>
          <cell r="G28"/>
          <cell r="H28" t="str">
            <v/>
          </cell>
          <cell r="I28" t="str">
            <v/>
          </cell>
          <cell r="J28" t="str">
            <v/>
          </cell>
          <cell r="K28" t="str">
            <v/>
          </cell>
          <cell r="L28" t="str">
            <v>Refer to RD</v>
          </cell>
          <cell r="M28" t="str">
            <v>Berrens</v>
          </cell>
          <cell r="N28" t="str">
            <v>Watermain - Replacement</v>
          </cell>
          <cell r="O28" t="str">
            <v>1320001-2</v>
          </cell>
          <cell r="P28" t="str">
            <v xml:space="preserve">No </v>
          </cell>
          <cell r="Q28">
            <v>162</v>
          </cell>
          <cell r="R28" t="str">
            <v>Reg</v>
          </cell>
          <cell r="S28" t="str">
            <v>Exempt</v>
          </cell>
          <cell r="T28"/>
          <cell r="U28"/>
          <cell r="V28"/>
          <cell r="W28"/>
          <cell r="X28">
            <v>0</v>
          </cell>
          <cell r="Y28"/>
          <cell r="Z28"/>
          <cell r="AA28">
            <v>45444</v>
          </cell>
          <cell r="AB28">
            <v>45901</v>
          </cell>
          <cell r="AC28">
            <v>0</v>
          </cell>
          <cell r="AD28">
            <v>0</v>
          </cell>
          <cell r="AE28"/>
          <cell r="AF28">
            <v>1381392</v>
          </cell>
          <cell r="AG28"/>
          <cell r="AH28"/>
          <cell r="AI28"/>
          <cell r="AJ28"/>
          <cell r="AK28"/>
          <cell r="AL28">
            <v>1381392</v>
          </cell>
          <cell r="AM28">
            <v>0</v>
          </cell>
          <cell r="AN28"/>
          <cell r="AO28">
            <v>0</v>
          </cell>
          <cell r="AP28">
            <v>0</v>
          </cell>
          <cell r="AQ28"/>
          <cell r="AR28">
            <v>0</v>
          </cell>
          <cell r="AS28"/>
          <cell r="AT28">
            <v>0</v>
          </cell>
          <cell r="AU28">
            <v>0</v>
          </cell>
          <cell r="AV28"/>
          <cell r="AW28"/>
          <cell r="AX28"/>
          <cell r="AY28"/>
          <cell r="AZ28"/>
          <cell r="BA28"/>
          <cell r="BB28">
            <v>0</v>
          </cell>
          <cell r="BC28">
            <v>0</v>
          </cell>
          <cell r="BD28"/>
          <cell r="BE28">
            <v>0</v>
          </cell>
          <cell r="BF28" t="str">
            <v>Refer to RD</v>
          </cell>
          <cell r="BG28"/>
          <cell r="BH28"/>
          <cell r="BI28"/>
          <cell r="BJ28"/>
          <cell r="BK28"/>
          <cell r="BL28"/>
          <cell r="BM28"/>
          <cell r="BN28"/>
          <cell r="BO28"/>
          <cell r="BP28">
            <v>0</v>
          </cell>
          <cell r="BQ28"/>
          <cell r="BR28"/>
          <cell r="BS28"/>
          <cell r="BT28"/>
          <cell r="BU28"/>
          <cell r="BV28"/>
          <cell r="BW28" t="str">
            <v>Berrens</v>
          </cell>
          <cell r="BX28"/>
          <cell r="BY28">
            <v>8</v>
          </cell>
        </row>
        <row r="29">
          <cell r="C29">
            <v>112</v>
          </cell>
          <cell r="D29">
            <v>20</v>
          </cell>
          <cell r="E29">
            <v>89</v>
          </cell>
          <cell r="F29">
            <v>20</v>
          </cell>
          <cell r="G29"/>
          <cell r="H29" t="str">
            <v/>
          </cell>
          <cell r="I29" t="str">
            <v/>
          </cell>
          <cell r="J29" t="str">
            <v/>
          </cell>
          <cell r="K29" t="str">
            <v>Yes</v>
          </cell>
          <cell r="L29">
            <v>0</v>
          </cell>
          <cell r="M29" t="str">
            <v>Brooksbank</v>
          </cell>
          <cell r="N29" t="str">
            <v>Other - LSL Replacement</v>
          </cell>
          <cell r="O29" t="str">
            <v>1850018-4</v>
          </cell>
          <cell r="P29" t="str">
            <v>Yes</v>
          </cell>
          <cell r="Q29">
            <v>373</v>
          </cell>
          <cell r="R29" t="str">
            <v>LSL</v>
          </cell>
          <cell r="S29"/>
          <cell r="T29"/>
          <cell r="U29"/>
          <cell r="V29"/>
          <cell r="W29"/>
          <cell r="X29">
            <v>0</v>
          </cell>
          <cell r="Y29"/>
          <cell r="Z29" t="str">
            <v>Wil not submit 2025 IUP</v>
          </cell>
          <cell r="AA29">
            <v>45413</v>
          </cell>
          <cell r="AB29">
            <v>45626</v>
          </cell>
          <cell r="AC29">
            <v>126500</v>
          </cell>
          <cell r="AD29">
            <v>57500</v>
          </cell>
          <cell r="AE29" t="str">
            <v>added IUP request during cmt period</v>
          </cell>
          <cell r="AF29">
            <v>184000</v>
          </cell>
          <cell r="AG29"/>
          <cell r="AH29"/>
          <cell r="AI29"/>
          <cell r="AJ29"/>
          <cell r="AK29"/>
          <cell r="AL29">
            <v>184000</v>
          </cell>
          <cell r="AM29">
            <v>0</v>
          </cell>
          <cell r="AN29"/>
          <cell r="AO29">
            <v>57500</v>
          </cell>
          <cell r="AP29">
            <v>0</v>
          </cell>
          <cell r="AQ29"/>
          <cell r="AR29">
            <v>57500</v>
          </cell>
          <cell r="AS29"/>
          <cell r="AT29">
            <v>0</v>
          </cell>
          <cell r="AU29">
            <v>0</v>
          </cell>
          <cell r="AV29"/>
          <cell r="AW29"/>
          <cell r="AX29"/>
          <cell r="AY29"/>
          <cell r="AZ29"/>
          <cell r="BA29"/>
          <cell r="BB29">
            <v>0</v>
          </cell>
          <cell r="BC29">
            <v>0</v>
          </cell>
          <cell r="BD29"/>
          <cell r="BE29">
            <v>0</v>
          </cell>
          <cell r="BF29"/>
          <cell r="BG29"/>
          <cell r="BH29"/>
          <cell r="BI29"/>
          <cell r="BJ29"/>
          <cell r="BK29"/>
          <cell r="BL29"/>
          <cell r="BM29"/>
          <cell r="BN29"/>
          <cell r="BO29"/>
          <cell r="BP29">
            <v>0</v>
          </cell>
          <cell r="BQ29"/>
          <cell r="BR29"/>
          <cell r="BS29"/>
          <cell r="BT29"/>
          <cell r="BU29"/>
          <cell r="BV29"/>
          <cell r="BW29" t="str">
            <v>Brooksbank</v>
          </cell>
          <cell r="BX29" t="str">
            <v>Gallentine</v>
          </cell>
          <cell r="BY29">
            <v>10</v>
          </cell>
        </row>
        <row r="30">
          <cell r="C30">
            <v>241</v>
          </cell>
          <cell r="D30">
            <v>12</v>
          </cell>
          <cell r="E30">
            <v>173</v>
          </cell>
          <cell r="F30">
            <v>12</v>
          </cell>
          <cell r="G30"/>
          <cell r="H30" t="str">
            <v/>
          </cell>
          <cell r="I30" t="str">
            <v/>
          </cell>
          <cell r="J30" t="str">
            <v/>
          </cell>
          <cell r="K30" t="str">
            <v/>
          </cell>
          <cell r="L30" t="str">
            <v>Referred to RD</v>
          </cell>
          <cell r="M30" t="str">
            <v>Brooksbank</v>
          </cell>
          <cell r="N30" t="str">
            <v>Treatment - RO for Chlorides</v>
          </cell>
          <cell r="O30" t="str">
            <v>1070001-2</v>
          </cell>
          <cell r="P30" t="str">
            <v xml:space="preserve">No </v>
          </cell>
          <cell r="Q30">
            <v>507</v>
          </cell>
          <cell r="R30" t="str">
            <v>Reg</v>
          </cell>
          <cell r="S30" t="str">
            <v>Exempt</v>
          </cell>
          <cell r="T30"/>
          <cell r="U30"/>
          <cell r="V30"/>
          <cell r="W30"/>
          <cell r="X30">
            <v>0</v>
          </cell>
          <cell r="Y30"/>
          <cell r="Z30"/>
          <cell r="AA30">
            <v>44501</v>
          </cell>
          <cell r="AB30">
            <v>44866</v>
          </cell>
          <cell r="AC30">
            <v>0</v>
          </cell>
          <cell r="AD30">
            <v>0</v>
          </cell>
          <cell r="AE30" t="str">
            <v>80% PSIG for Chlorides; referred to RD in 2020</v>
          </cell>
          <cell r="AF30">
            <v>1749665</v>
          </cell>
          <cell r="AG30"/>
          <cell r="AH30"/>
          <cell r="AI30"/>
          <cell r="AJ30"/>
          <cell r="AK30"/>
          <cell r="AL30">
            <v>1749665</v>
          </cell>
          <cell r="AM30">
            <v>0</v>
          </cell>
          <cell r="AN30"/>
          <cell r="AO30">
            <v>0</v>
          </cell>
          <cell r="AP30">
            <v>0</v>
          </cell>
          <cell r="AQ30"/>
          <cell r="AR30">
            <v>0</v>
          </cell>
          <cell r="AS30"/>
          <cell r="AT30">
            <v>0</v>
          </cell>
          <cell r="AU30">
            <v>0</v>
          </cell>
          <cell r="AV30"/>
          <cell r="AW30"/>
          <cell r="AX30"/>
          <cell r="AY30"/>
          <cell r="AZ30"/>
          <cell r="BA30"/>
          <cell r="BB30">
            <v>0</v>
          </cell>
          <cell r="BC30">
            <v>0</v>
          </cell>
          <cell r="BD30"/>
          <cell r="BE30">
            <v>0</v>
          </cell>
          <cell r="BF30" t="str">
            <v>Referred to RD</v>
          </cell>
          <cell r="BG30"/>
          <cell r="BH30"/>
          <cell r="BI30"/>
          <cell r="BJ30"/>
          <cell r="BK30"/>
          <cell r="BL30"/>
          <cell r="BM30"/>
          <cell r="BN30"/>
          <cell r="BO30"/>
          <cell r="BP30">
            <v>0</v>
          </cell>
          <cell r="BQ30"/>
          <cell r="BR30"/>
          <cell r="BS30"/>
          <cell r="BT30"/>
          <cell r="BU30"/>
          <cell r="BV30"/>
          <cell r="BW30" t="str">
            <v>Brooksbank</v>
          </cell>
          <cell r="BX30" t="str">
            <v>Gallentine</v>
          </cell>
          <cell r="BY30">
            <v>9</v>
          </cell>
        </row>
        <row r="31">
          <cell r="C31">
            <v>266</v>
          </cell>
          <cell r="D31">
            <v>12</v>
          </cell>
          <cell r="E31">
            <v>193</v>
          </cell>
          <cell r="F31">
            <v>12</v>
          </cell>
          <cell r="G31" t="str">
            <v/>
          </cell>
          <cell r="H31" t="str">
            <v/>
          </cell>
          <cell r="I31" t="str">
            <v/>
          </cell>
          <cell r="J31" t="str">
            <v/>
          </cell>
          <cell r="K31" t="str">
            <v/>
          </cell>
          <cell r="L31" t="str">
            <v>Referred to RD</v>
          </cell>
          <cell r="M31" t="str">
            <v>Brooksbank</v>
          </cell>
          <cell r="N31" t="str">
            <v>Watermain - Repl North St.,Loop Radke St</v>
          </cell>
          <cell r="O31" t="str">
            <v>1070001-1</v>
          </cell>
          <cell r="P31" t="str">
            <v xml:space="preserve">No </v>
          </cell>
          <cell r="Q31">
            <v>651</v>
          </cell>
          <cell r="R31" t="str">
            <v>Reg</v>
          </cell>
          <cell r="S31" t="str">
            <v>Exempt</v>
          </cell>
          <cell r="T31"/>
          <cell r="U31"/>
          <cell r="V31"/>
          <cell r="W31"/>
          <cell r="X31">
            <v>0</v>
          </cell>
          <cell r="Y31"/>
          <cell r="Z31"/>
          <cell r="AA31">
            <v>44682</v>
          </cell>
          <cell r="AB31">
            <v>44835</v>
          </cell>
          <cell r="AC31">
            <v>0</v>
          </cell>
          <cell r="AD31">
            <v>0</v>
          </cell>
          <cell r="AE31" t="str">
            <v>Referred to RD in 2020</v>
          </cell>
          <cell r="AF31">
            <v>1150875</v>
          </cell>
          <cell r="AG31"/>
          <cell r="AH31"/>
          <cell r="AI31"/>
          <cell r="AJ31"/>
          <cell r="AK31"/>
          <cell r="AL31">
            <v>1150875</v>
          </cell>
          <cell r="AM31">
            <v>0</v>
          </cell>
          <cell r="AN31"/>
          <cell r="AO31">
            <v>0</v>
          </cell>
          <cell r="AP31">
            <v>0</v>
          </cell>
          <cell r="AQ31"/>
          <cell r="AR31">
            <v>0</v>
          </cell>
          <cell r="AS31"/>
          <cell r="AT31">
            <v>0</v>
          </cell>
          <cell r="AU31">
            <v>0</v>
          </cell>
          <cell r="AV31"/>
          <cell r="AW31"/>
          <cell r="AX31"/>
          <cell r="AY31"/>
          <cell r="AZ31"/>
          <cell r="BA31"/>
          <cell r="BB31">
            <v>0</v>
          </cell>
          <cell r="BC31">
            <v>0</v>
          </cell>
          <cell r="BD31"/>
          <cell r="BE31">
            <v>0</v>
          </cell>
          <cell r="BF31" t="str">
            <v>Referred to RD</v>
          </cell>
          <cell r="BG31"/>
          <cell r="BH31"/>
          <cell r="BI31"/>
          <cell r="BJ31"/>
          <cell r="BK31"/>
          <cell r="BL31"/>
          <cell r="BP31">
            <v>0</v>
          </cell>
          <cell r="BQ31"/>
          <cell r="BR31"/>
          <cell r="BT31"/>
          <cell r="BW31" t="str">
            <v>Brooksbank</v>
          </cell>
          <cell r="BX31" t="str">
            <v>Gallentine</v>
          </cell>
          <cell r="BY31">
            <v>9</v>
          </cell>
        </row>
        <row r="32">
          <cell r="C32">
            <v>251</v>
          </cell>
          <cell r="D32">
            <v>12</v>
          </cell>
          <cell r="E32">
            <v>180</v>
          </cell>
          <cell r="F32">
            <v>12</v>
          </cell>
          <cell r="G32"/>
          <cell r="H32" t="str">
            <v/>
          </cell>
          <cell r="I32" t="str">
            <v/>
          </cell>
          <cell r="J32" t="str">
            <v/>
          </cell>
          <cell r="K32" t="str">
            <v/>
          </cell>
          <cell r="L32">
            <v>0</v>
          </cell>
          <cell r="M32" t="str">
            <v>Barrett</v>
          </cell>
          <cell r="N32" t="str">
            <v>Watermain - Repl Elm St. &amp; Loop Poplar.</v>
          </cell>
          <cell r="O32" t="str">
            <v>1860002-7</v>
          </cell>
          <cell r="P32" t="str">
            <v xml:space="preserve">No </v>
          </cell>
          <cell r="Q32">
            <v>3334</v>
          </cell>
          <cell r="R32" t="str">
            <v>Reg</v>
          </cell>
          <cell r="S32" t="str">
            <v>Exempt</v>
          </cell>
          <cell r="T32"/>
          <cell r="U32"/>
          <cell r="V32"/>
          <cell r="W32"/>
          <cell r="X32">
            <v>0</v>
          </cell>
          <cell r="Y32"/>
          <cell r="Z32"/>
          <cell r="AA32">
            <v>44440</v>
          </cell>
          <cell r="AB32">
            <v>44682</v>
          </cell>
          <cell r="AC32">
            <v>0</v>
          </cell>
          <cell r="AD32">
            <v>0</v>
          </cell>
          <cell r="AE32" t="str">
            <v>part of MDOT project so have to secure funding this IUP cycle</v>
          </cell>
          <cell r="AF32">
            <v>1724315</v>
          </cell>
          <cell r="AG32"/>
          <cell r="AH32"/>
          <cell r="AI32"/>
          <cell r="AJ32"/>
          <cell r="AK32"/>
          <cell r="AL32">
            <v>1724315</v>
          </cell>
          <cell r="AM32">
            <v>0</v>
          </cell>
          <cell r="AN32"/>
          <cell r="AO32">
            <v>0</v>
          </cell>
          <cell r="AP32">
            <v>0</v>
          </cell>
          <cell r="AQ32"/>
          <cell r="AR32">
            <v>0</v>
          </cell>
          <cell r="AS32"/>
          <cell r="AT32">
            <v>0</v>
          </cell>
          <cell r="AU32">
            <v>0</v>
          </cell>
          <cell r="AV32"/>
          <cell r="AW32"/>
          <cell r="AX32"/>
          <cell r="AY32"/>
          <cell r="AZ32"/>
          <cell r="BA32"/>
          <cell r="BB32">
            <v>0</v>
          </cell>
          <cell r="BC32">
            <v>0</v>
          </cell>
          <cell r="BD32"/>
          <cell r="BE32">
            <v>0</v>
          </cell>
          <cell r="BF32"/>
          <cell r="BG32"/>
          <cell r="BH32"/>
          <cell r="BI32"/>
          <cell r="BJ32"/>
          <cell r="BK32"/>
          <cell r="BL32"/>
          <cell r="BM32"/>
          <cell r="BN32"/>
          <cell r="BO32"/>
          <cell r="BP32">
            <v>0</v>
          </cell>
          <cell r="BQ32"/>
          <cell r="BR32"/>
          <cell r="BS32"/>
          <cell r="BT32"/>
          <cell r="BU32"/>
          <cell r="BV32"/>
          <cell r="BW32" t="str">
            <v>Barrett</v>
          </cell>
          <cell r="BX32" t="str">
            <v>Barrett</v>
          </cell>
          <cell r="BY32" t="str">
            <v>7W</v>
          </cell>
        </row>
        <row r="33">
          <cell r="C33">
            <v>473</v>
          </cell>
          <cell r="D33">
            <v>10</v>
          </cell>
          <cell r="E33">
            <v>387</v>
          </cell>
          <cell r="F33">
            <v>10</v>
          </cell>
          <cell r="G33">
            <v>2023</v>
          </cell>
          <cell r="H33" t="str">
            <v>Yes</v>
          </cell>
          <cell r="I33" t="str">
            <v/>
          </cell>
          <cell r="J33" t="str">
            <v>Yes</v>
          </cell>
          <cell r="K33" t="str">
            <v/>
          </cell>
          <cell r="L33">
            <v>0</v>
          </cell>
          <cell r="M33" t="str">
            <v>Barrett</v>
          </cell>
          <cell r="N33" t="str">
            <v>Storage - Tower Rehab</v>
          </cell>
          <cell r="O33" t="str">
            <v>1860002-8</v>
          </cell>
          <cell r="P33" t="str">
            <v xml:space="preserve">No </v>
          </cell>
          <cell r="Q33">
            <v>3420</v>
          </cell>
          <cell r="R33" t="str">
            <v>Reg</v>
          </cell>
          <cell r="S33" t="str">
            <v>Exempt</v>
          </cell>
          <cell r="T33"/>
          <cell r="U33"/>
          <cell r="V33" t="str">
            <v>Certified</v>
          </cell>
          <cell r="W33">
            <v>647864</v>
          </cell>
          <cell r="X33">
            <v>647864</v>
          </cell>
          <cell r="Y33" t="str">
            <v>23 Carryover</v>
          </cell>
          <cell r="Z33"/>
          <cell r="AA33">
            <v>45418</v>
          </cell>
          <cell r="AB33">
            <v>45597</v>
          </cell>
          <cell r="AC33">
            <v>0</v>
          </cell>
          <cell r="AD33">
            <v>0</v>
          </cell>
          <cell r="AE33"/>
          <cell r="AF33">
            <v>647864</v>
          </cell>
          <cell r="AG33">
            <v>45075</v>
          </cell>
          <cell r="AH33">
            <v>45106</v>
          </cell>
          <cell r="AI33">
            <v>1</v>
          </cell>
          <cell r="AJ33">
            <v>699000</v>
          </cell>
          <cell r="AK33"/>
          <cell r="AL33">
            <v>647864</v>
          </cell>
          <cell r="AM33">
            <v>647864</v>
          </cell>
          <cell r="AN33"/>
          <cell r="AO33">
            <v>0</v>
          </cell>
          <cell r="AP33">
            <v>0</v>
          </cell>
          <cell r="AQ33"/>
          <cell r="AR33">
            <v>0</v>
          </cell>
          <cell r="AS33"/>
          <cell r="AT33">
            <v>647864</v>
          </cell>
          <cell r="AU33">
            <v>0</v>
          </cell>
          <cell r="AV33">
            <v>45504</v>
          </cell>
          <cell r="AW33">
            <v>45535</v>
          </cell>
          <cell r="AX33">
            <v>2025</v>
          </cell>
          <cell r="AY33" t="str">
            <v>DWRF</v>
          </cell>
          <cell r="AZ33"/>
          <cell r="BA33"/>
          <cell r="BB33">
            <v>0</v>
          </cell>
          <cell r="BC33">
            <v>0</v>
          </cell>
          <cell r="BD33"/>
          <cell r="BE33">
            <v>0</v>
          </cell>
          <cell r="BF33"/>
          <cell r="BG33"/>
          <cell r="BH33"/>
          <cell r="BI33"/>
          <cell r="BJ33"/>
          <cell r="BK33"/>
          <cell r="BL33"/>
          <cell r="BM33"/>
          <cell r="BN33"/>
          <cell r="BO33"/>
          <cell r="BP33">
            <v>0</v>
          </cell>
          <cell r="BQ33"/>
          <cell r="BR33"/>
          <cell r="BS33"/>
          <cell r="BT33"/>
          <cell r="BU33"/>
          <cell r="BV33"/>
          <cell r="BW33" t="str">
            <v>Barrett</v>
          </cell>
          <cell r="BX33"/>
          <cell r="BY33" t="str">
            <v>7W</v>
          </cell>
        </row>
        <row r="34">
          <cell r="C34">
            <v>136</v>
          </cell>
          <cell r="D34">
            <v>20</v>
          </cell>
          <cell r="E34">
            <v>103</v>
          </cell>
          <cell r="F34">
            <v>20</v>
          </cell>
          <cell r="G34"/>
          <cell r="H34" t="str">
            <v/>
          </cell>
          <cell r="I34" t="str">
            <v/>
          </cell>
          <cell r="J34" t="str">
            <v/>
          </cell>
          <cell r="K34" t="str">
            <v>Yes</v>
          </cell>
          <cell r="L34">
            <v>0</v>
          </cell>
          <cell r="M34" t="str">
            <v>Montoya</v>
          </cell>
          <cell r="N34" t="str">
            <v>Other - LSL Replacement (2024 St Area)</v>
          </cell>
          <cell r="O34" t="str">
            <v>1020001-1</v>
          </cell>
          <cell r="P34" t="str">
            <v>Yes</v>
          </cell>
          <cell r="Q34">
            <v>17749</v>
          </cell>
          <cell r="R34" t="str">
            <v>LSL</v>
          </cell>
          <cell r="S34"/>
          <cell r="T34"/>
          <cell r="U34"/>
          <cell r="V34"/>
          <cell r="W34"/>
          <cell r="X34">
            <v>0</v>
          </cell>
          <cell r="Y34"/>
          <cell r="Z34"/>
          <cell r="AA34"/>
          <cell r="AB34"/>
          <cell r="AC34">
            <v>0</v>
          </cell>
          <cell r="AD34">
            <v>0</v>
          </cell>
          <cell r="AE34"/>
          <cell r="AF34">
            <v>250000</v>
          </cell>
          <cell r="AG34"/>
          <cell r="AH34"/>
          <cell r="AI34"/>
          <cell r="AJ34"/>
          <cell r="AK34"/>
          <cell r="AL34">
            <v>250000</v>
          </cell>
          <cell r="AM34">
            <v>0</v>
          </cell>
          <cell r="AN34"/>
          <cell r="AO34">
            <v>0</v>
          </cell>
          <cell r="AP34">
            <v>0</v>
          </cell>
          <cell r="AQ34"/>
          <cell r="AR34">
            <v>0</v>
          </cell>
          <cell r="AS34"/>
          <cell r="AT34">
            <v>0</v>
          </cell>
          <cell r="AU34">
            <v>0</v>
          </cell>
          <cell r="AV34"/>
          <cell r="AW34"/>
          <cell r="AX34"/>
          <cell r="AY34"/>
          <cell r="AZ34"/>
          <cell r="BA34"/>
          <cell r="BB34">
            <v>0</v>
          </cell>
          <cell r="BC34">
            <v>0</v>
          </cell>
          <cell r="BD34"/>
          <cell r="BE34">
            <v>0</v>
          </cell>
          <cell r="BF34"/>
          <cell r="BG34"/>
          <cell r="BH34"/>
          <cell r="BI34"/>
          <cell r="BJ34"/>
          <cell r="BK34"/>
          <cell r="BL34"/>
          <cell r="BM34"/>
          <cell r="BN34"/>
          <cell r="BO34"/>
          <cell r="BP34"/>
          <cell r="BQ34"/>
          <cell r="BR34"/>
          <cell r="BS34"/>
          <cell r="BT34"/>
          <cell r="BU34"/>
          <cell r="BV34"/>
          <cell r="BW34" t="str">
            <v>Montoya</v>
          </cell>
          <cell r="BX34"/>
          <cell r="BY34">
            <v>11</v>
          </cell>
        </row>
        <row r="35">
          <cell r="C35">
            <v>137</v>
          </cell>
          <cell r="D35">
            <v>20</v>
          </cell>
          <cell r="E35">
            <v>104</v>
          </cell>
          <cell r="F35">
            <v>20</v>
          </cell>
          <cell r="G35">
            <v>2024</v>
          </cell>
          <cell r="H35" t="str">
            <v>Yes</v>
          </cell>
          <cell r="I35" t="str">
            <v/>
          </cell>
          <cell r="J35" t="str">
            <v/>
          </cell>
          <cell r="K35" t="str">
            <v>Yes</v>
          </cell>
          <cell r="L35">
            <v>0</v>
          </cell>
          <cell r="M35" t="str">
            <v>Montoya</v>
          </cell>
          <cell r="N35" t="str">
            <v>Other - LSL Replacement (2000-14 Street)</v>
          </cell>
          <cell r="O35" t="str">
            <v>1020001-3</v>
          </cell>
          <cell r="P35" t="str">
            <v>Yes</v>
          </cell>
          <cell r="Q35">
            <v>17749</v>
          </cell>
          <cell r="R35" t="str">
            <v>LSL</v>
          </cell>
          <cell r="S35"/>
          <cell r="T35"/>
          <cell r="U35">
            <v>45453</v>
          </cell>
          <cell r="V35" t="str">
            <v>Certified</v>
          </cell>
          <cell r="W35">
            <v>925831</v>
          </cell>
          <cell r="X35">
            <v>925831</v>
          </cell>
          <cell r="Y35" t="str">
            <v>24 Carryover</v>
          </cell>
          <cell r="Z35"/>
          <cell r="AA35">
            <v>45323</v>
          </cell>
          <cell r="AB35">
            <v>45566</v>
          </cell>
          <cell r="AC35">
            <v>0</v>
          </cell>
          <cell r="AD35">
            <v>925831</v>
          </cell>
          <cell r="AE35"/>
          <cell r="AF35">
            <v>925831</v>
          </cell>
          <cell r="AG35">
            <v>45449</v>
          </cell>
          <cell r="AH35">
            <v>45460</v>
          </cell>
          <cell r="AI35"/>
          <cell r="AJ35">
            <v>925831</v>
          </cell>
          <cell r="AK35"/>
          <cell r="AL35">
            <v>925831</v>
          </cell>
          <cell r="AM35">
            <v>925831</v>
          </cell>
          <cell r="AN35"/>
          <cell r="AO35">
            <v>925831</v>
          </cell>
          <cell r="AP35">
            <v>0</v>
          </cell>
          <cell r="AQ35"/>
          <cell r="AR35">
            <v>925831</v>
          </cell>
          <cell r="AS35"/>
          <cell r="AT35">
            <v>0</v>
          </cell>
          <cell r="AU35">
            <v>0</v>
          </cell>
          <cell r="AV35"/>
          <cell r="AW35"/>
          <cell r="AX35"/>
          <cell r="AY35"/>
          <cell r="AZ35"/>
          <cell r="BA35"/>
          <cell r="BB35">
            <v>0</v>
          </cell>
          <cell r="BC35">
            <v>0</v>
          </cell>
          <cell r="BD35"/>
          <cell r="BE35">
            <v>0</v>
          </cell>
          <cell r="BF35"/>
          <cell r="BG35"/>
          <cell r="BH35"/>
          <cell r="BI35"/>
          <cell r="BJ35"/>
          <cell r="BK35"/>
          <cell r="BL35"/>
          <cell r="BM35"/>
          <cell r="BN35"/>
          <cell r="BO35"/>
          <cell r="BP35"/>
          <cell r="BQ35"/>
          <cell r="BR35"/>
          <cell r="BS35"/>
          <cell r="BT35"/>
          <cell r="BU35"/>
          <cell r="BV35"/>
          <cell r="BW35" t="str">
            <v>Montoya</v>
          </cell>
          <cell r="BX35"/>
          <cell r="BY35">
            <v>11</v>
          </cell>
        </row>
        <row r="36">
          <cell r="C36">
            <v>147</v>
          </cell>
          <cell r="D36">
            <v>20</v>
          </cell>
          <cell r="E36"/>
          <cell r="F36"/>
          <cell r="G36">
            <v>2025</v>
          </cell>
          <cell r="H36" t="str">
            <v/>
          </cell>
          <cell r="I36" t="str">
            <v>Yes</v>
          </cell>
          <cell r="J36"/>
          <cell r="K36"/>
          <cell r="L36"/>
          <cell r="M36" t="str">
            <v>Montoya</v>
          </cell>
          <cell r="N36" t="str">
            <v>Other - LSL Replacement (2000-14 Ph 2)</v>
          </cell>
          <cell r="O36" t="str">
            <v>1020001-4</v>
          </cell>
          <cell r="P36" t="str">
            <v>Yes</v>
          </cell>
          <cell r="Q36">
            <v>17892</v>
          </cell>
          <cell r="R36" t="str">
            <v>LSL</v>
          </cell>
          <cell r="S36"/>
          <cell r="T36"/>
          <cell r="U36"/>
          <cell r="V36">
            <v>45449</v>
          </cell>
          <cell r="W36">
            <v>1190000</v>
          </cell>
          <cell r="X36">
            <v>1190000</v>
          </cell>
          <cell r="Y36" t="str">
            <v>Part B</v>
          </cell>
          <cell r="Z36"/>
          <cell r="AA36">
            <v>45778</v>
          </cell>
          <cell r="AB36">
            <v>45931</v>
          </cell>
          <cell r="AC36">
            <v>0</v>
          </cell>
          <cell r="AD36">
            <v>1190000</v>
          </cell>
          <cell r="AE36"/>
          <cell r="AF36">
            <v>1190000</v>
          </cell>
          <cell r="AG36"/>
          <cell r="AH36"/>
          <cell r="AI36"/>
          <cell r="AJ36"/>
          <cell r="AK36"/>
          <cell r="AL36">
            <v>1190000</v>
          </cell>
          <cell r="AM36">
            <v>1190000</v>
          </cell>
          <cell r="AN36"/>
          <cell r="AO36">
            <v>1190000</v>
          </cell>
          <cell r="AP36">
            <v>0</v>
          </cell>
          <cell r="AQ36"/>
          <cell r="AR36">
            <v>1190000</v>
          </cell>
          <cell r="AS36"/>
          <cell r="AT36">
            <v>0</v>
          </cell>
          <cell r="AU36">
            <v>0</v>
          </cell>
          <cell r="AV36"/>
          <cell r="AW36"/>
          <cell r="AX36"/>
          <cell r="AY36"/>
          <cell r="AZ36"/>
          <cell r="BA36"/>
          <cell r="BB36">
            <v>0</v>
          </cell>
          <cell r="BC36">
            <v>0</v>
          </cell>
          <cell r="BD36"/>
          <cell r="BE36">
            <v>0</v>
          </cell>
          <cell r="BF36"/>
          <cell r="BG36"/>
          <cell r="BH36"/>
          <cell r="BI36"/>
          <cell r="BJ36"/>
          <cell r="BK36"/>
          <cell r="BL36"/>
          <cell r="BM36"/>
          <cell r="BN36"/>
          <cell r="BO36"/>
          <cell r="BP36">
            <v>0</v>
          </cell>
          <cell r="BQ36"/>
          <cell r="BR36"/>
          <cell r="BS36"/>
          <cell r="BT36"/>
          <cell r="BU36"/>
          <cell r="BV36"/>
          <cell r="BW36" t="str">
            <v>Montoya</v>
          </cell>
          <cell r="BX36"/>
          <cell r="BY36">
            <v>11</v>
          </cell>
        </row>
        <row r="37">
          <cell r="C37">
            <v>370</v>
          </cell>
          <cell r="D37">
            <v>10</v>
          </cell>
          <cell r="E37">
            <v>286.10000000000002</v>
          </cell>
          <cell r="F37">
            <v>10</v>
          </cell>
          <cell r="G37">
            <v>2022</v>
          </cell>
          <cell r="H37" t="str">
            <v>Yes</v>
          </cell>
          <cell r="I37" t="str">
            <v/>
          </cell>
          <cell r="J37" t="str">
            <v>Yes</v>
          </cell>
          <cell r="K37"/>
          <cell r="L37">
            <v>0</v>
          </cell>
          <cell r="M37" t="str">
            <v>Barrett</v>
          </cell>
          <cell r="N37" t="str">
            <v>Watermain - Replace Schlieman, Ph 1</v>
          </cell>
          <cell r="O37" t="str">
            <v>1760001-2</v>
          </cell>
          <cell r="P37" t="str">
            <v xml:space="preserve">No </v>
          </cell>
          <cell r="Q37">
            <v>1339</v>
          </cell>
          <cell r="R37" t="str">
            <v>Reg</v>
          </cell>
          <cell r="S37" t="str">
            <v>Exempt</v>
          </cell>
          <cell r="T37"/>
          <cell r="U37"/>
          <cell r="V37" t="str">
            <v>Certified</v>
          </cell>
          <cell r="W37">
            <v>2153940</v>
          </cell>
          <cell r="X37">
            <v>2153940</v>
          </cell>
          <cell r="Y37" t="str">
            <v>22 Carryover</v>
          </cell>
          <cell r="Z37"/>
          <cell r="AA37">
            <v>45413</v>
          </cell>
          <cell r="AB37">
            <v>45931</v>
          </cell>
          <cell r="AC37">
            <v>0</v>
          </cell>
          <cell r="AD37">
            <v>0</v>
          </cell>
          <cell r="AE37" t="str">
            <v>PHASE 1 &amp; 2: cw/dw project Schleiman Ave (this will be in two phases) current cost is for phase 1</v>
          </cell>
          <cell r="AF37">
            <v>2153940</v>
          </cell>
          <cell r="AG37">
            <v>44652</v>
          </cell>
          <cell r="AH37">
            <v>44677</v>
          </cell>
          <cell r="AI37"/>
          <cell r="AJ37">
            <v>2412163</v>
          </cell>
          <cell r="AK37"/>
          <cell r="AL37">
            <v>2153940</v>
          </cell>
          <cell r="AM37">
            <v>430788</v>
          </cell>
          <cell r="AN37"/>
          <cell r="AO37">
            <v>0</v>
          </cell>
          <cell r="AP37">
            <v>0</v>
          </cell>
          <cell r="AQ37"/>
          <cell r="AR37">
            <v>0</v>
          </cell>
          <cell r="AS37"/>
          <cell r="AT37">
            <v>430788</v>
          </cell>
          <cell r="AU37">
            <v>0</v>
          </cell>
          <cell r="AV37">
            <v>45457</v>
          </cell>
          <cell r="AW37">
            <v>45487</v>
          </cell>
          <cell r="AX37">
            <v>2025</v>
          </cell>
          <cell r="AY37" t="str">
            <v>DWRF/WIF</v>
          </cell>
          <cell r="AZ37">
            <v>1723152</v>
          </cell>
          <cell r="BA37">
            <v>44677</v>
          </cell>
          <cell r="BB37">
            <v>1929730.4000000001</v>
          </cell>
          <cell r="BC37">
            <v>1723152</v>
          </cell>
          <cell r="BD37"/>
          <cell r="BE37">
            <v>0</v>
          </cell>
          <cell r="BF37"/>
          <cell r="BG37"/>
          <cell r="BH37"/>
          <cell r="BI37"/>
          <cell r="BJ37"/>
          <cell r="BK37"/>
          <cell r="BL37"/>
          <cell r="BM37"/>
          <cell r="BN37"/>
          <cell r="BO37"/>
          <cell r="BP37">
            <v>0</v>
          </cell>
          <cell r="BQ37"/>
          <cell r="BR37"/>
          <cell r="BS37"/>
          <cell r="BT37"/>
          <cell r="BU37"/>
          <cell r="BV37"/>
          <cell r="BW37" t="str">
            <v>Berrens</v>
          </cell>
          <cell r="BX37"/>
          <cell r="BY37" t="str">
            <v>6W</v>
          </cell>
        </row>
        <row r="38">
          <cell r="C38">
            <v>371</v>
          </cell>
          <cell r="D38">
            <v>10</v>
          </cell>
          <cell r="E38">
            <v>287</v>
          </cell>
          <cell r="F38">
            <v>10</v>
          </cell>
          <cell r="G38"/>
          <cell r="H38" t="str">
            <v/>
          </cell>
          <cell r="I38" t="str">
            <v>Yes</v>
          </cell>
          <cell r="J38" t="str">
            <v/>
          </cell>
          <cell r="K38" t="str">
            <v>Yes</v>
          </cell>
          <cell r="L38">
            <v>0</v>
          </cell>
          <cell r="M38" t="str">
            <v>Berrens</v>
          </cell>
          <cell r="N38" t="str">
            <v>Watermain - Replace 20 Blocks</v>
          </cell>
          <cell r="O38" t="str">
            <v>1760001-3</v>
          </cell>
          <cell r="P38" t="str">
            <v xml:space="preserve">No </v>
          </cell>
          <cell r="Q38">
            <v>1339</v>
          </cell>
          <cell r="R38" t="str">
            <v>Reg</v>
          </cell>
          <cell r="S38" t="str">
            <v>Exempt</v>
          </cell>
          <cell r="T38"/>
          <cell r="U38"/>
          <cell r="V38">
            <v>45450</v>
          </cell>
          <cell r="W38">
            <v>28400000</v>
          </cell>
          <cell r="X38">
            <v>28400000</v>
          </cell>
          <cell r="Y38" t="str">
            <v>Part B2</v>
          </cell>
          <cell r="Z38"/>
          <cell r="AA38">
            <v>45778</v>
          </cell>
          <cell r="AB38">
            <v>46235</v>
          </cell>
          <cell r="AC38">
            <v>0</v>
          </cell>
          <cell r="AD38">
            <v>0</v>
          </cell>
          <cell r="AE38"/>
          <cell r="AF38">
            <v>28400000</v>
          </cell>
          <cell r="AG38"/>
          <cell r="AH38"/>
          <cell r="AI38"/>
          <cell r="AJ38"/>
          <cell r="AK38"/>
          <cell r="AL38">
            <v>28400000</v>
          </cell>
          <cell r="AM38">
            <v>28400000</v>
          </cell>
          <cell r="AN38"/>
          <cell r="AO38">
            <v>0</v>
          </cell>
          <cell r="AP38">
            <v>0</v>
          </cell>
          <cell r="AQ38"/>
          <cell r="AR38">
            <v>0</v>
          </cell>
          <cell r="AS38"/>
          <cell r="AT38">
            <v>28400000</v>
          </cell>
          <cell r="AU38">
            <v>0</v>
          </cell>
          <cell r="AV38"/>
          <cell r="AW38"/>
          <cell r="AX38"/>
          <cell r="AY38"/>
          <cell r="AZ38"/>
          <cell r="BA38"/>
          <cell r="BB38">
            <v>0</v>
          </cell>
          <cell r="BC38">
            <v>5000000</v>
          </cell>
          <cell r="BD38"/>
          <cell r="BE38">
            <v>0</v>
          </cell>
          <cell r="BF38"/>
          <cell r="BG38"/>
          <cell r="BH38"/>
          <cell r="BI38"/>
          <cell r="BJ38"/>
          <cell r="BK38"/>
          <cell r="BL38"/>
          <cell r="BP38">
            <v>0</v>
          </cell>
          <cell r="BQ38"/>
          <cell r="BR38"/>
          <cell r="BT38"/>
          <cell r="BW38" t="str">
            <v>Berrens</v>
          </cell>
          <cell r="BX38"/>
          <cell r="BY38" t="str">
            <v>6W</v>
          </cell>
        </row>
        <row r="39">
          <cell r="C39">
            <v>372</v>
          </cell>
          <cell r="D39">
            <v>10</v>
          </cell>
          <cell r="E39">
            <v>286.2</v>
          </cell>
          <cell r="F39">
            <v>10</v>
          </cell>
          <cell r="G39">
            <v>2022</v>
          </cell>
          <cell r="H39" t="str">
            <v>Yes</v>
          </cell>
          <cell r="I39" t="str">
            <v/>
          </cell>
          <cell r="J39" t="str">
            <v>Yes</v>
          </cell>
          <cell r="K39"/>
          <cell r="L39">
            <v>0</v>
          </cell>
          <cell r="M39" t="str">
            <v>Berrens</v>
          </cell>
          <cell r="N39" t="str">
            <v>Watermain - Replace Schlieman, Ph 2</v>
          </cell>
          <cell r="O39" t="str">
            <v>1760001-4</v>
          </cell>
          <cell r="P39" t="str">
            <v xml:space="preserve">No </v>
          </cell>
          <cell r="Q39">
            <v>1339</v>
          </cell>
          <cell r="R39" t="str">
            <v>Reg</v>
          </cell>
          <cell r="S39" t="str">
            <v>Exempt</v>
          </cell>
          <cell r="T39"/>
          <cell r="U39"/>
          <cell r="V39">
            <v>45450</v>
          </cell>
          <cell r="W39">
            <v>8950000</v>
          </cell>
          <cell r="X39">
            <v>8950000</v>
          </cell>
          <cell r="Y39" t="str">
            <v>24 Carryover</v>
          </cell>
          <cell r="Z39"/>
          <cell r="AA39">
            <v>45809</v>
          </cell>
          <cell r="AB39">
            <v>46235</v>
          </cell>
          <cell r="AC39">
            <v>0</v>
          </cell>
          <cell r="AD39">
            <v>0</v>
          </cell>
          <cell r="AE39" t="str">
            <v>PHASE 1 &amp; 2: cw/dw project Schleiman Ave (this will be in two phases) current cost is for phase 1</v>
          </cell>
          <cell r="AF39">
            <v>2593165</v>
          </cell>
          <cell r="AG39">
            <v>44652</v>
          </cell>
          <cell r="AH39">
            <v>44677</v>
          </cell>
          <cell r="AI39">
            <v>1</v>
          </cell>
          <cell r="AJ39">
            <v>6537837</v>
          </cell>
          <cell r="AK39"/>
          <cell r="AL39">
            <v>2593165</v>
          </cell>
          <cell r="AM39">
            <v>518633</v>
          </cell>
          <cell r="AN39"/>
          <cell r="AO39">
            <v>0</v>
          </cell>
          <cell r="AP39">
            <v>0</v>
          </cell>
          <cell r="AQ39"/>
          <cell r="AR39">
            <v>0</v>
          </cell>
          <cell r="AS39"/>
          <cell r="AT39">
            <v>518633</v>
          </cell>
          <cell r="AU39">
            <v>0</v>
          </cell>
          <cell r="AV39"/>
          <cell r="AW39"/>
          <cell r="AX39"/>
          <cell r="AY39"/>
          <cell r="AZ39">
            <v>2074532</v>
          </cell>
          <cell r="BA39">
            <v>44677</v>
          </cell>
          <cell r="BB39">
            <v>5000000</v>
          </cell>
          <cell r="BC39">
            <v>2074532</v>
          </cell>
          <cell r="BD39"/>
          <cell r="BE39">
            <v>0</v>
          </cell>
          <cell r="BF39"/>
          <cell r="BG39"/>
          <cell r="BH39"/>
          <cell r="BI39"/>
          <cell r="BJ39"/>
          <cell r="BK39"/>
          <cell r="BL39"/>
          <cell r="BP39">
            <v>0</v>
          </cell>
          <cell r="BQ39"/>
          <cell r="BR39"/>
          <cell r="BT39"/>
          <cell r="BW39" t="str">
            <v>Berrens</v>
          </cell>
          <cell r="BX39"/>
          <cell r="BY39" t="str">
            <v>6W</v>
          </cell>
        </row>
        <row r="40">
          <cell r="C40">
            <v>805</v>
          </cell>
          <cell r="D40">
            <v>7</v>
          </cell>
          <cell r="E40">
            <v>682</v>
          </cell>
          <cell r="F40">
            <v>7</v>
          </cell>
          <cell r="G40"/>
          <cell r="H40" t="str">
            <v/>
          </cell>
          <cell r="I40" t="str">
            <v/>
          </cell>
          <cell r="J40" t="str">
            <v/>
          </cell>
          <cell r="K40" t="str">
            <v/>
          </cell>
          <cell r="L40" t="str">
            <v>Referred to RD</v>
          </cell>
          <cell r="M40" t="str">
            <v>Perez</v>
          </cell>
          <cell r="N40" t="str">
            <v>Source - New Well</v>
          </cell>
          <cell r="O40" t="str">
            <v>1450002-3</v>
          </cell>
          <cell r="P40" t="str">
            <v xml:space="preserve">No </v>
          </cell>
          <cell r="Q40">
            <v>650</v>
          </cell>
          <cell r="R40" t="str">
            <v>Reg</v>
          </cell>
          <cell r="S40" t="str">
            <v>Exempt</v>
          </cell>
          <cell r="T40"/>
          <cell r="U40"/>
          <cell r="V40"/>
          <cell r="W40"/>
          <cell r="X40">
            <v>0</v>
          </cell>
          <cell r="Y40"/>
          <cell r="Z40"/>
          <cell r="AA40">
            <v>44317</v>
          </cell>
          <cell r="AB40">
            <v>44438</v>
          </cell>
          <cell r="AC40">
            <v>0</v>
          </cell>
          <cell r="AD40">
            <v>0</v>
          </cell>
          <cell r="AE40"/>
          <cell r="AF40">
            <v>219000</v>
          </cell>
          <cell r="AG40"/>
          <cell r="AH40"/>
          <cell r="AI40"/>
          <cell r="AJ40"/>
          <cell r="AK40"/>
          <cell r="AL40">
            <v>219000</v>
          </cell>
          <cell r="AM40">
            <v>0</v>
          </cell>
          <cell r="AN40"/>
          <cell r="AO40">
            <v>0</v>
          </cell>
          <cell r="AP40">
            <v>0</v>
          </cell>
          <cell r="AQ40"/>
          <cell r="AR40">
            <v>0</v>
          </cell>
          <cell r="AS40"/>
          <cell r="AT40">
            <v>0</v>
          </cell>
          <cell r="AU40">
            <v>0</v>
          </cell>
          <cell r="AV40"/>
          <cell r="AW40"/>
          <cell r="AX40"/>
          <cell r="AY40"/>
          <cell r="AZ40"/>
          <cell r="BA40"/>
          <cell r="BB40">
            <v>0</v>
          </cell>
          <cell r="BC40">
            <v>0</v>
          </cell>
          <cell r="BD40"/>
          <cell r="BE40">
            <v>0</v>
          </cell>
          <cell r="BF40" t="str">
            <v>Referred to RD</v>
          </cell>
          <cell r="BG40"/>
          <cell r="BH40"/>
          <cell r="BI40"/>
          <cell r="BJ40"/>
          <cell r="BK40"/>
          <cell r="BL40"/>
          <cell r="BP40">
            <v>0</v>
          </cell>
          <cell r="BQ40"/>
          <cell r="BR40"/>
          <cell r="BT40"/>
          <cell r="BW40" t="str">
            <v>Perez</v>
          </cell>
          <cell r="BX40"/>
          <cell r="BY40">
            <v>1</v>
          </cell>
        </row>
        <row r="41">
          <cell r="C41">
            <v>806</v>
          </cell>
          <cell r="D41">
            <v>7</v>
          </cell>
          <cell r="E41">
            <v>683</v>
          </cell>
          <cell r="F41">
            <v>7</v>
          </cell>
          <cell r="G41"/>
          <cell r="H41" t="str">
            <v/>
          </cell>
          <cell r="I41" t="str">
            <v/>
          </cell>
          <cell r="J41" t="str">
            <v/>
          </cell>
          <cell r="K41" t="str">
            <v/>
          </cell>
          <cell r="L41" t="str">
            <v>Referred to RD</v>
          </cell>
          <cell r="M41" t="str">
            <v>Perez</v>
          </cell>
          <cell r="N41" t="str">
            <v>Treatment - Plant Rehab + Softening</v>
          </cell>
          <cell r="O41" t="str">
            <v>1450002-4</v>
          </cell>
          <cell r="P41" t="str">
            <v xml:space="preserve">No </v>
          </cell>
          <cell r="Q41">
            <v>650</v>
          </cell>
          <cell r="R41" t="str">
            <v>Reg</v>
          </cell>
          <cell r="S41" t="str">
            <v>Exempt</v>
          </cell>
          <cell r="T41"/>
          <cell r="U41"/>
          <cell r="V41"/>
          <cell r="W41"/>
          <cell r="X41">
            <v>0</v>
          </cell>
          <cell r="Y41"/>
          <cell r="Z41"/>
          <cell r="AA41">
            <v>44348</v>
          </cell>
          <cell r="AB41">
            <v>44834</v>
          </cell>
          <cell r="AC41">
            <v>0</v>
          </cell>
          <cell r="AD41">
            <v>0</v>
          </cell>
          <cell r="AE41"/>
          <cell r="AF41">
            <v>1916000</v>
          </cell>
          <cell r="AG41"/>
          <cell r="AH41"/>
          <cell r="AI41"/>
          <cell r="AJ41"/>
          <cell r="AK41"/>
          <cell r="AL41">
            <v>1916000</v>
          </cell>
          <cell r="AM41">
            <v>0</v>
          </cell>
          <cell r="AN41"/>
          <cell r="AO41">
            <v>0</v>
          </cell>
          <cell r="AP41">
            <v>0</v>
          </cell>
          <cell r="AQ41"/>
          <cell r="AR41">
            <v>0</v>
          </cell>
          <cell r="AS41"/>
          <cell r="AT41">
            <v>0</v>
          </cell>
          <cell r="AU41">
            <v>0</v>
          </cell>
          <cell r="AV41"/>
          <cell r="AW41"/>
          <cell r="AX41"/>
          <cell r="AY41"/>
          <cell r="AZ41"/>
          <cell r="BA41"/>
          <cell r="BB41">
            <v>0</v>
          </cell>
          <cell r="BC41">
            <v>0</v>
          </cell>
          <cell r="BD41"/>
          <cell r="BE41">
            <v>0</v>
          </cell>
          <cell r="BF41" t="str">
            <v>Referred to RD</v>
          </cell>
          <cell r="BG41"/>
          <cell r="BH41"/>
          <cell r="BI41"/>
          <cell r="BJ41"/>
          <cell r="BK41"/>
          <cell r="BL41"/>
          <cell r="BM41"/>
          <cell r="BN41"/>
          <cell r="BO41"/>
          <cell r="BP41">
            <v>0</v>
          </cell>
          <cell r="BQ41"/>
          <cell r="BR41"/>
          <cell r="BS41"/>
          <cell r="BT41"/>
          <cell r="BU41"/>
          <cell r="BV41"/>
          <cell r="BW41" t="str">
            <v>Perez</v>
          </cell>
          <cell r="BX41"/>
          <cell r="BY41">
            <v>1</v>
          </cell>
        </row>
        <row r="42">
          <cell r="C42">
            <v>922</v>
          </cell>
          <cell r="D42">
            <v>5</v>
          </cell>
          <cell r="E42">
            <v>794</v>
          </cell>
          <cell r="F42">
            <v>5</v>
          </cell>
          <cell r="G42"/>
          <cell r="H42" t="str">
            <v/>
          </cell>
          <cell r="I42" t="str">
            <v/>
          </cell>
          <cell r="J42" t="str">
            <v/>
          </cell>
          <cell r="K42" t="str">
            <v/>
          </cell>
          <cell r="L42">
            <v>0</v>
          </cell>
          <cell r="M42" t="str">
            <v>Perez</v>
          </cell>
          <cell r="N42" t="str">
            <v>Storage - New 100,000 Gal Tower</v>
          </cell>
          <cell r="O42" t="str">
            <v>1450002-5</v>
          </cell>
          <cell r="P42" t="str">
            <v xml:space="preserve">No </v>
          </cell>
          <cell r="Q42">
            <v>650</v>
          </cell>
          <cell r="R42" t="str">
            <v>Reg</v>
          </cell>
          <cell r="S42" t="str">
            <v>Exempt</v>
          </cell>
          <cell r="T42"/>
          <cell r="U42"/>
          <cell r="V42"/>
          <cell r="W42"/>
          <cell r="X42">
            <v>0</v>
          </cell>
          <cell r="Y42"/>
          <cell r="Z42"/>
          <cell r="AA42">
            <v>44317</v>
          </cell>
          <cell r="AB42">
            <v>44438</v>
          </cell>
          <cell r="AC42">
            <v>0</v>
          </cell>
          <cell r="AD42">
            <v>0</v>
          </cell>
          <cell r="AE42"/>
          <cell r="AF42">
            <v>1738000</v>
          </cell>
          <cell r="AG42"/>
          <cell r="AH42"/>
          <cell r="AI42"/>
          <cell r="AJ42"/>
          <cell r="AK42"/>
          <cell r="AL42">
            <v>1738000</v>
          </cell>
          <cell r="AM42">
            <v>0</v>
          </cell>
          <cell r="AN42"/>
          <cell r="AO42">
            <v>0</v>
          </cell>
          <cell r="AP42">
            <v>0</v>
          </cell>
          <cell r="AQ42"/>
          <cell r="AR42">
            <v>0</v>
          </cell>
          <cell r="AS42"/>
          <cell r="AT42">
            <v>0</v>
          </cell>
          <cell r="AU42">
            <v>0</v>
          </cell>
          <cell r="AV42"/>
          <cell r="AW42"/>
          <cell r="AX42"/>
          <cell r="AY42"/>
          <cell r="AZ42"/>
          <cell r="BA42"/>
          <cell r="BB42">
            <v>0</v>
          </cell>
          <cell r="BC42">
            <v>0</v>
          </cell>
          <cell r="BD42"/>
          <cell r="BE42">
            <v>0</v>
          </cell>
          <cell r="BF42"/>
          <cell r="BG42"/>
          <cell r="BH42"/>
          <cell r="BI42"/>
          <cell r="BJ42"/>
          <cell r="BK42"/>
          <cell r="BL42"/>
          <cell r="BP42">
            <v>0</v>
          </cell>
          <cell r="BQ42"/>
          <cell r="BR42"/>
          <cell r="BT42"/>
          <cell r="BW42" t="str">
            <v>Perez</v>
          </cell>
          <cell r="BX42"/>
          <cell r="BY42">
            <v>1</v>
          </cell>
        </row>
        <row r="43">
          <cell r="C43">
            <v>923</v>
          </cell>
          <cell r="D43">
            <v>5</v>
          </cell>
          <cell r="E43">
            <v>795</v>
          </cell>
          <cell r="F43">
            <v>5</v>
          </cell>
          <cell r="G43"/>
          <cell r="H43" t="str">
            <v/>
          </cell>
          <cell r="I43" t="str">
            <v/>
          </cell>
          <cell r="J43" t="str">
            <v/>
          </cell>
          <cell r="K43" t="str">
            <v/>
          </cell>
          <cell r="L43">
            <v>0</v>
          </cell>
          <cell r="M43" t="str">
            <v>Perez</v>
          </cell>
          <cell r="N43" t="str">
            <v>Watermain - Repl Transmission Line</v>
          </cell>
          <cell r="O43" t="str">
            <v>1450002-6</v>
          </cell>
          <cell r="P43" t="str">
            <v xml:space="preserve">No </v>
          </cell>
          <cell r="Q43">
            <v>650</v>
          </cell>
          <cell r="R43" t="str">
            <v>Reg</v>
          </cell>
          <cell r="S43" t="str">
            <v>Exempt</v>
          </cell>
          <cell r="T43"/>
          <cell r="U43"/>
          <cell r="V43"/>
          <cell r="W43"/>
          <cell r="X43">
            <v>0</v>
          </cell>
          <cell r="Y43"/>
          <cell r="Z43"/>
          <cell r="AA43">
            <v>44317</v>
          </cell>
          <cell r="AB43">
            <v>44499</v>
          </cell>
          <cell r="AC43">
            <v>0</v>
          </cell>
          <cell r="AD43">
            <v>0</v>
          </cell>
          <cell r="AE43"/>
          <cell r="AF43">
            <v>720000</v>
          </cell>
          <cell r="AG43"/>
          <cell r="AH43"/>
          <cell r="AI43"/>
          <cell r="AJ43"/>
          <cell r="AK43"/>
          <cell r="AL43">
            <v>720000</v>
          </cell>
          <cell r="AM43">
            <v>0</v>
          </cell>
          <cell r="AN43"/>
          <cell r="AO43">
            <v>0</v>
          </cell>
          <cell r="AP43">
            <v>0</v>
          </cell>
          <cell r="AQ43"/>
          <cell r="AR43">
            <v>0</v>
          </cell>
          <cell r="AS43"/>
          <cell r="AT43">
            <v>0</v>
          </cell>
          <cell r="AU43">
            <v>0</v>
          </cell>
          <cell r="AV43"/>
          <cell r="AW43"/>
          <cell r="AX43"/>
          <cell r="AY43"/>
          <cell r="AZ43"/>
          <cell r="BA43"/>
          <cell r="BB43">
            <v>0</v>
          </cell>
          <cell r="BC43">
            <v>0</v>
          </cell>
          <cell r="BD43"/>
          <cell r="BE43">
            <v>0</v>
          </cell>
          <cell r="BF43"/>
          <cell r="BG43"/>
          <cell r="BH43"/>
          <cell r="BI43"/>
          <cell r="BJ43"/>
          <cell r="BK43"/>
          <cell r="BL43"/>
          <cell r="BP43">
            <v>0</v>
          </cell>
          <cell r="BQ43"/>
          <cell r="BR43"/>
          <cell r="BT43"/>
          <cell r="BW43" t="str">
            <v>Perez</v>
          </cell>
          <cell r="BX43"/>
          <cell r="BY43">
            <v>1</v>
          </cell>
        </row>
        <row r="44">
          <cell r="C44">
            <v>288</v>
          </cell>
          <cell r="D44">
            <v>12</v>
          </cell>
          <cell r="E44">
            <v>212</v>
          </cell>
          <cell r="F44">
            <v>12</v>
          </cell>
          <cell r="G44"/>
          <cell r="H44" t="str">
            <v/>
          </cell>
          <cell r="I44" t="str">
            <v/>
          </cell>
          <cell r="J44" t="str">
            <v/>
          </cell>
          <cell r="K44" t="str">
            <v/>
          </cell>
          <cell r="L44">
            <v>0</v>
          </cell>
          <cell r="M44" t="str">
            <v>Brooksbank</v>
          </cell>
          <cell r="N44" t="str">
            <v>Treatment - Rehab Plant &amp; Well 2</v>
          </cell>
          <cell r="O44" t="str">
            <v>1720001-2</v>
          </cell>
          <cell r="P44" t="str">
            <v xml:space="preserve">No </v>
          </cell>
          <cell r="Q44">
            <v>2230</v>
          </cell>
          <cell r="R44" t="str">
            <v>Reg</v>
          </cell>
          <cell r="S44" t="str">
            <v>Exempt</v>
          </cell>
          <cell r="T44"/>
          <cell r="U44">
            <v>0</v>
          </cell>
          <cell r="V44"/>
          <cell r="W44"/>
          <cell r="X44">
            <v>0</v>
          </cell>
          <cell r="Y44"/>
          <cell r="Z44"/>
          <cell r="AA44">
            <v>44348</v>
          </cell>
          <cell r="AB44">
            <v>44926</v>
          </cell>
          <cell r="AC44">
            <v>0</v>
          </cell>
          <cell r="AD44">
            <v>0</v>
          </cell>
          <cell r="AE44"/>
          <cell r="AF44">
            <v>3500000</v>
          </cell>
          <cell r="AG44"/>
          <cell r="AH44"/>
          <cell r="AI44"/>
          <cell r="AJ44"/>
          <cell r="AK44"/>
          <cell r="AL44">
            <v>3500000</v>
          </cell>
          <cell r="AM44">
            <v>0</v>
          </cell>
          <cell r="AN44"/>
          <cell r="AO44">
            <v>0</v>
          </cell>
          <cell r="AP44">
            <v>0</v>
          </cell>
          <cell r="AQ44"/>
          <cell r="AR44">
            <v>0</v>
          </cell>
          <cell r="AS44"/>
          <cell r="AT44">
            <v>0</v>
          </cell>
          <cell r="AU44">
            <v>0</v>
          </cell>
          <cell r="AV44"/>
          <cell r="AW44"/>
          <cell r="AX44"/>
          <cell r="AY44"/>
          <cell r="AZ44"/>
          <cell r="BA44"/>
          <cell r="BB44">
            <v>0</v>
          </cell>
          <cell r="BC44">
            <v>0</v>
          </cell>
          <cell r="BD44"/>
          <cell r="BE44">
            <v>0</v>
          </cell>
          <cell r="BF44"/>
          <cell r="BG44"/>
          <cell r="BH44"/>
          <cell r="BI44"/>
          <cell r="BJ44"/>
          <cell r="BK44"/>
          <cell r="BL44"/>
          <cell r="BP44">
            <v>0</v>
          </cell>
          <cell r="BQ44"/>
          <cell r="BR44"/>
          <cell r="BT44"/>
          <cell r="BW44" t="str">
            <v>Brooksbank</v>
          </cell>
          <cell r="BX44" t="str">
            <v>Gallentine</v>
          </cell>
          <cell r="BY44">
            <v>9</v>
          </cell>
        </row>
        <row r="45">
          <cell r="C45">
            <v>69</v>
          </cell>
          <cell r="D45">
            <v>20</v>
          </cell>
          <cell r="E45">
            <v>59</v>
          </cell>
          <cell r="F45">
            <v>20</v>
          </cell>
          <cell r="G45">
            <v>2024</v>
          </cell>
          <cell r="H45" t="str">
            <v>Yes</v>
          </cell>
          <cell r="I45" t="str">
            <v/>
          </cell>
          <cell r="J45" t="str">
            <v/>
          </cell>
          <cell r="K45" t="str">
            <v>Yes</v>
          </cell>
          <cell r="L45">
            <v>0</v>
          </cell>
          <cell r="M45" t="str">
            <v>Barrett</v>
          </cell>
          <cell r="N45" t="str">
            <v>Treatment - Manganese Treatment &amp; Well</v>
          </cell>
          <cell r="O45" t="str">
            <v>1340001-9</v>
          </cell>
          <cell r="P45" t="str">
            <v>Yes</v>
          </cell>
          <cell r="Q45">
            <v>1141</v>
          </cell>
          <cell r="R45" t="str">
            <v>EC</v>
          </cell>
          <cell r="S45" t="str">
            <v>Exempt</v>
          </cell>
          <cell r="T45"/>
          <cell r="U45"/>
          <cell r="V45" t="str">
            <v>Certified</v>
          </cell>
          <cell r="W45">
            <v>7303000</v>
          </cell>
          <cell r="X45">
            <v>7303000</v>
          </cell>
          <cell r="Y45" t="str">
            <v>24 Carryover</v>
          </cell>
          <cell r="Z45"/>
          <cell r="AA45">
            <v>45474</v>
          </cell>
          <cell r="AB45">
            <v>46113</v>
          </cell>
          <cell r="AC45">
            <v>0</v>
          </cell>
          <cell r="AD45">
            <v>0</v>
          </cell>
          <cell r="AE45" t="str">
            <v>already on PPL?? - need split</v>
          </cell>
          <cell r="AF45">
            <v>7303000</v>
          </cell>
          <cell r="AG45">
            <v>45450</v>
          </cell>
          <cell r="AH45">
            <v>45471</v>
          </cell>
          <cell r="AI45">
            <v>1</v>
          </cell>
          <cell r="AJ45">
            <v>7303000</v>
          </cell>
          <cell r="AK45"/>
          <cell r="AL45">
            <v>7303000</v>
          </cell>
          <cell r="AM45">
            <v>7303000</v>
          </cell>
          <cell r="AN45"/>
          <cell r="AO45">
            <v>0</v>
          </cell>
          <cell r="AP45">
            <v>3000000</v>
          </cell>
          <cell r="AQ45">
            <v>3442400</v>
          </cell>
          <cell r="AR45">
            <v>6442400</v>
          </cell>
          <cell r="AS45"/>
          <cell r="AT45">
            <v>860600</v>
          </cell>
          <cell r="AU45">
            <v>0</v>
          </cell>
          <cell r="AV45"/>
          <cell r="AW45"/>
          <cell r="AX45"/>
          <cell r="AY45"/>
          <cell r="AZ45"/>
          <cell r="BA45">
            <v>45471</v>
          </cell>
          <cell r="BB45">
            <v>3442400</v>
          </cell>
          <cell r="BC45">
            <v>3442400</v>
          </cell>
          <cell r="BD45"/>
          <cell r="BE45">
            <v>0</v>
          </cell>
          <cell r="BF45"/>
          <cell r="BG45"/>
          <cell r="BH45"/>
          <cell r="BI45"/>
          <cell r="BJ45"/>
          <cell r="BK45"/>
          <cell r="BL45"/>
          <cell r="BP45">
            <v>0</v>
          </cell>
          <cell r="BQ45"/>
          <cell r="BR45"/>
          <cell r="BT45"/>
          <cell r="BU45"/>
          <cell r="BV45"/>
          <cell r="BW45" t="str">
            <v>Barrett</v>
          </cell>
          <cell r="BX45"/>
          <cell r="BY45" t="str">
            <v>6E</v>
          </cell>
        </row>
        <row r="46">
          <cell r="C46">
            <v>84</v>
          </cell>
          <cell r="D46">
            <v>20</v>
          </cell>
          <cell r="E46">
            <v>70</v>
          </cell>
          <cell r="F46">
            <v>20</v>
          </cell>
          <cell r="G46">
            <v>2024</v>
          </cell>
          <cell r="H46" t="str">
            <v>Yes</v>
          </cell>
          <cell r="I46" t="str">
            <v/>
          </cell>
          <cell r="J46" t="str">
            <v/>
          </cell>
          <cell r="K46" t="str">
            <v>Yes</v>
          </cell>
          <cell r="L46">
            <v>0</v>
          </cell>
          <cell r="M46" t="str">
            <v>Barrett</v>
          </cell>
          <cell r="N46" t="str">
            <v>Other - LSL Replacement</v>
          </cell>
          <cell r="O46" t="str">
            <v>1340001-11</v>
          </cell>
          <cell r="P46" t="str">
            <v>Yes</v>
          </cell>
          <cell r="Q46">
            <v>1136</v>
          </cell>
          <cell r="R46" t="str">
            <v>LSL</v>
          </cell>
          <cell r="S46"/>
          <cell r="T46"/>
          <cell r="U46"/>
          <cell r="V46" t="str">
            <v>Certified</v>
          </cell>
          <cell r="W46">
            <v>243000</v>
          </cell>
          <cell r="X46">
            <v>243000</v>
          </cell>
          <cell r="Y46" t="str">
            <v>24 Carryover</v>
          </cell>
          <cell r="Z46"/>
          <cell r="AA46">
            <v>45444</v>
          </cell>
          <cell r="AB46">
            <v>46174</v>
          </cell>
          <cell r="AC46">
            <v>121500</v>
          </cell>
          <cell r="AD46">
            <v>121500</v>
          </cell>
          <cell r="AE46" t="str">
            <v>Northside</v>
          </cell>
          <cell r="AF46">
            <v>243000</v>
          </cell>
          <cell r="AG46">
            <v>45472</v>
          </cell>
          <cell r="AH46">
            <v>45467</v>
          </cell>
          <cell r="AI46"/>
          <cell r="AJ46">
            <v>243000</v>
          </cell>
          <cell r="AK46"/>
          <cell r="AL46">
            <v>243000</v>
          </cell>
          <cell r="AM46">
            <v>243000</v>
          </cell>
          <cell r="AN46"/>
          <cell r="AO46">
            <v>121500</v>
          </cell>
          <cell r="AP46">
            <v>0</v>
          </cell>
          <cell r="AQ46"/>
          <cell r="AR46">
            <v>121500</v>
          </cell>
          <cell r="AS46"/>
          <cell r="AT46">
            <v>121500</v>
          </cell>
          <cell r="AU46">
            <v>121500</v>
          </cell>
          <cell r="AV46"/>
          <cell r="AW46"/>
          <cell r="AX46"/>
          <cell r="AY46"/>
          <cell r="AZ46"/>
          <cell r="BA46"/>
          <cell r="BB46">
            <v>0</v>
          </cell>
          <cell r="BC46">
            <v>0</v>
          </cell>
          <cell r="BD46"/>
          <cell r="BE46">
            <v>0</v>
          </cell>
          <cell r="BF46"/>
          <cell r="BG46"/>
          <cell r="BH46"/>
          <cell r="BI46"/>
          <cell r="BJ46"/>
          <cell r="BK46"/>
          <cell r="BL46"/>
          <cell r="BM46"/>
          <cell r="BN46"/>
          <cell r="BO46"/>
          <cell r="BP46"/>
          <cell r="BQ46"/>
          <cell r="BR46"/>
          <cell r="BS46"/>
          <cell r="BT46"/>
          <cell r="BU46"/>
          <cell r="BV46"/>
          <cell r="BW46" t="str">
            <v>Barrett</v>
          </cell>
          <cell r="BX46"/>
          <cell r="BY46" t="str">
            <v>6E</v>
          </cell>
        </row>
        <row r="47">
          <cell r="C47">
            <v>281</v>
          </cell>
          <cell r="D47">
            <v>12</v>
          </cell>
          <cell r="E47">
            <v>206</v>
          </cell>
          <cell r="F47">
            <v>12</v>
          </cell>
          <cell r="G47"/>
          <cell r="H47" t="str">
            <v/>
          </cell>
          <cell r="I47" t="str">
            <v/>
          </cell>
          <cell r="J47" t="str">
            <v/>
          </cell>
          <cell r="K47" t="str">
            <v>Yes</v>
          </cell>
          <cell r="L47">
            <v>0</v>
          </cell>
          <cell r="M47" t="str">
            <v>Barrett</v>
          </cell>
          <cell r="N47" t="str">
            <v>Source - Well &amp; Wellhouse Improvements</v>
          </cell>
          <cell r="O47" t="str">
            <v>1340001-8</v>
          </cell>
          <cell r="P47" t="str">
            <v xml:space="preserve">No </v>
          </cell>
          <cell r="Q47">
            <v>1014</v>
          </cell>
          <cell r="R47" t="str">
            <v>Reg</v>
          </cell>
          <cell r="S47" t="str">
            <v>Exempt</v>
          </cell>
          <cell r="T47"/>
          <cell r="U47"/>
          <cell r="V47"/>
          <cell r="W47"/>
          <cell r="X47">
            <v>0</v>
          </cell>
          <cell r="Y47"/>
          <cell r="Z47"/>
          <cell r="AA47">
            <v>45474</v>
          </cell>
          <cell r="AB47">
            <v>46113</v>
          </cell>
          <cell r="AC47">
            <v>0</v>
          </cell>
          <cell r="AD47">
            <v>0</v>
          </cell>
          <cell r="AE47"/>
          <cell r="AF47">
            <v>1330000</v>
          </cell>
          <cell r="AG47"/>
          <cell r="AH47"/>
          <cell r="AI47"/>
          <cell r="AJ47"/>
          <cell r="AK47"/>
          <cell r="AL47">
            <v>1330000</v>
          </cell>
          <cell r="AM47">
            <v>0</v>
          </cell>
          <cell r="AN47"/>
          <cell r="AO47">
            <v>0</v>
          </cell>
          <cell r="AP47">
            <v>0</v>
          </cell>
          <cell r="AQ47"/>
          <cell r="AR47">
            <v>0</v>
          </cell>
          <cell r="AS47"/>
          <cell r="AT47">
            <v>0</v>
          </cell>
          <cell r="AU47">
            <v>0</v>
          </cell>
          <cell r="AV47"/>
          <cell r="AW47"/>
          <cell r="AX47"/>
          <cell r="AY47"/>
          <cell r="AZ47"/>
          <cell r="BA47"/>
          <cell r="BB47">
            <v>0</v>
          </cell>
          <cell r="BC47">
            <v>1064000</v>
          </cell>
          <cell r="BD47"/>
          <cell r="BE47">
            <v>0</v>
          </cell>
          <cell r="BF47"/>
          <cell r="BG47"/>
          <cell r="BH47"/>
          <cell r="BI47"/>
          <cell r="BJ47"/>
          <cell r="BK47"/>
          <cell r="BL47"/>
          <cell r="BP47">
            <v>0</v>
          </cell>
          <cell r="BQ47"/>
          <cell r="BR47"/>
          <cell r="BT47"/>
          <cell r="BW47" t="str">
            <v>Barrett</v>
          </cell>
          <cell r="BX47"/>
          <cell r="BY47" t="str">
            <v>6E</v>
          </cell>
        </row>
        <row r="48">
          <cell r="C48">
            <v>614</v>
          </cell>
          <cell r="D48">
            <v>10</v>
          </cell>
          <cell r="E48">
            <v>514</v>
          </cell>
          <cell r="F48">
            <v>10</v>
          </cell>
          <cell r="G48">
            <v>2023</v>
          </cell>
          <cell r="H48" t="str">
            <v>Yes</v>
          </cell>
          <cell r="I48" t="str">
            <v/>
          </cell>
          <cell r="J48" t="str">
            <v>Yes</v>
          </cell>
          <cell r="K48" t="str">
            <v/>
          </cell>
          <cell r="L48">
            <v>0</v>
          </cell>
          <cell r="M48" t="str">
            <v>Barrett</v>
          </cell>
          <cell r="N48" t="str">
            <v>Watermain - North Side Improvements</v>
          </cell>
          <cell r="O48" t="str">
            <v>1340001-10</v>
          </cell>
          <cell r="P48" t="str">
            <v xml:space="preserve">No </v>
          </cell>
          <cell r="Q48">
            <v>1141</v>
          </cell>
          <cell r="R48" t="str">
            <v>Reg</v>
          </cell>
          <cell r="S48" t="str">
            <v>Exempt</v>
          </cell>
          <cell r="T48"/>
          <cell r="U48"/>
          <cell r="V48" t="str">
            <v>Certified</v>
          </cell>
          <cell r="W48">
            <v>4362602</v>
          </cell>
          <cell r="X48">
            <v>4362602</v>
          </cell>
          <cell r="Y48" t="str">
            <v>23 Carryover</v>
          </cell>
          <cell r="Z48"/>
          <cell r="AA48">
            <v>45078</v>
          </cell>
          <cell r="AB48">
            <v>45809</v>
          </cell>
          <cell r="AC48">
            <v>0</v>
          </cell>
          <cell r="AD48">
            <v>0</v>
          </cell>
          <cell r="AE48" t="str">
            <v>cw/dw project (already on PPL??)</v>
          </cell>
          <cell r="AF48">
            <v>4362602</v>
          </cell>
          <cell r="AG48">
            <v>45075</v>
          </cell>
          <cell r="AH48">
            <v>45103</v>
          </cell>
          <cell r="AI48">
            <v>1</v>
          </cell>
          <cell r="AJ48">
            <v>4411621</v>
          </cell>
          <cell r="AK48"/>
          <cell r="AL48">
            <v>4362602</v>
          </cell>
          <cell r="AM48">
            <v>4362602</v>
          </cell>
          <cell r="AN48"/>
          <cell r="AO48">
            <v>0</v>
          </cell>
          <cell r="AP48">
            <v>0</v>
          </cell>
          <cell r="AQ48"/>
          <cell r="AR48">
            <v>0</v>
          </cell>
          <cell r="AS48"/>
          <cell r="AT48">
            <v>4362602</v>
          </cell>
          <cell r="AU48">
            <v>0</v>
          </cell>
          <cell r="AV48">
            <v>45485</v>
          </cell>
          <cell r="AW48">
            <v>45516</v>
          </cell>
          <cell r="AX48">
            <v>2025</v>
          </cell>
          <cell r="AY48" t="str">
            <v>DWRF</v>
          </cell>
          <cell r="AZ48">
            <v>0</v>
          </cell>
          <cell r="BA48">
            <v>45198</v>
          </cell>
          <cell r="BB48">
            <v>0</v>
          </cell>
          <cell r="BC48">
            <v>0</v>
          </cell>
          <cell r="BD48"/>
          <cell r="BE48">
            <v>0</v>
          </cell>
          <cell r="BF48"/>
          <cell r="BG48"/>
          <cell r="BH48"/>
          <cell r="BI48"/>
          <cell r="BJ48"/>
          <cell r="BK48"/>
          <cell r="BL48"/>
          <cell r="BM48"/>
          <cell r="BN48"/>
          <cell r="BO48"/>
          <cell r="BP48">
            <v>0</v>
          </cell>
          <cell r="BQ48"/>
          <cell r="BR48"/>
          <cell r="BS48"/>
          <cell r="BT48"/>
          <cell r="BU48"/>
          <cell r="BV48"/>
          <cell r="BW48" t="str">
            <v>Barrett</v>
          </cell>
          <cell r="BX48"/>
          <cell r="BY48" t="str">
            <v>6E</v>
          </cell>
        </row>
        <row r="49">
          <cell r="C49">
            <v>584</v>
          </cell>
          <cell r="D49">
            <v>10</v>
          </cell>
          <cell r="E49">
            <v>484</v>
          </cell>
          <cell r="F49">
            <v>10</v>
          </cell>
          <cell r="G49"/>
          <cell r="H49" t="str">
            <v/>
          </cell>
          <cell r="I49" t="str">
            <v/>
          </cell>
          <cell r="J49" t="str">
            <v/>
          </cell>
          <cell r="K49" t="str">
            <v/>
          </cell>
          <cell r="L49" t="str">
            <v>no app</v>
          </cell>
          <cell r="M49" t="str">
            <v>Bradshaw</v>
          </cell>
          <cell r="N49" t="str">
            <v>Storage - Tower Rehab</v>
          </cell>
          <cell r="O49" t="str">
            <v>1030001-5</v>
          </cell>
          <cell r="P49" t="str">
            <v xml:space="preserve">No </v>
          </cell>
          <cell r="Q49">
            <v>625</v>
          </cell>
          <cell r="R49" t="str">
            <v>Reg</v>
          </cell>
          <cell r="S49" t="str">
            <v>Exempt</v>
          </cell>
          <cell r="T49"/>
          <cell r="U49"/>
          <cell r="V49"/>
          <cell r="W49"/>
          <cell r="X49">
            <v>0</v>
          </cell>
          <cell r="Y49"/>
          <cell r="Z49"/>
          <cell r="AA49">
            <v>45047</v>
          </cell>
          <cell r="AB49">
            <v>45170</v>
          </cell>
          <cell r="AC49">
            <v>0</v>
          </cell>
          <cell r="AD49">
            <v>0</v>
          </cell>
          <cell r="AE49" t="str">
            <v>2022 referred to RD but reconsider for 2023</v>
          </cell>
          <cell r="AF49">
            <v>406000</v>
          </cell>
          <cell r="AG49"/>
          <cell r="AH49"/>
          <cell r="AI49"/>
          <cell r="AJ49"/>
          <cell r="AK49"/>
          <cell r="AL49">
            <v>406000</v>
          </cell>
          <cell r="AM49">
            <v>0</v>
          </cell>
          <cell r="AN49"/>
          <cell r="AO49">
            <v>0</v>
          </cell>
          <cell r="AP49">
            <v>0</v>
          </cell>
          <cell r="AQ49"/>
          <cell r="AR49">
            <v>0</v>
          </cell>
          <cell r="AS49"/>
          <cell r="AT49">
            <v>0</v>
          </cell>
          <cell r="AU49">
            <v>0</v>
          </cell>
          <cell r="AV49"/>
          <cell r="AW49"/>
          <cell r="AX49"/>
          <cell r="AY49"/>
          <cell r="AZ49"/>
          <cell r="BA49"/>
          <cell r="BB49">
            <v>0</v>
          </cell>
          <cell r="BC49">
            <v>324800</v>
          </cell>
          <cell r="BD49"/>
          <cell r="BE49">
            <v>0</v>
          </cell>
          <cell r="BF49" t="str">
            <v>no app</v>
          </cell>
          <cell r="BG49"/>
          <cell r="BH49"/>
          <cell r="BI49"/>
          <cell r="BJ49"/>
          <cell r="BK49">
            <v>288</v>
          </cell>
          <cell r="BL49"/>
          <cell r="BP49">
            <v>0</v>
          </cell>
          <cell r="BQ49"/>
          <cell r="BR49"/>
          <cell r="BT49"/>
          <cell r="BW49" t="str">
            <v>Bradshaw</v>
          </cell>
          <cell r="BX49" t="str">
            <v>Lafontaine</v>
          </cell>
          <cell r="BY49">
            <v>4</v>
          </cell>
        </row>
        <row r="50">
          <cell r="C50">
            <v>790</v>
          </cell>
          <cell r="D50">
            <v>7</v>
          </cell>
          <cell r="E50">
            <v>666</v>
          </cell>
          <cell r="F50">
            <v>7</v>
          </cell>
          <cell r="G50"/>
          <cell r="H50" t="str">
            <v/>
          </cell>
          <cell r="I50" t="str">
            <v/>
          </cell>
          <cell r="J50" t="str">
            <v/>
          </cell>
          <cell r="K50" t="str">
            <v/>
          </cell>
          <cell r="L50" t="str">
            <v>no app</v>
          </cell>
          <cell r="M50" t="str">
            <v>Bradshaw</v>
          </cell>
          <cell r="N50" t="str">
            <v>Watermain - Falcon Street Loop</v>
          </cell>
          <cell r="O50" t="str">
            <v>1030001-6</v>
          </cell>
          <cell r="P50" t="str">
            <v xml:space="preserve">No </v>
          </cell>
          <cell r="Q50">
            <v>519</v>
          </cell>
          <cell r="R50" t="str">
            <v>Reg</v>
          </cell>
          <cell r="S50" t="str">
            <v>Exempt</v>
          </cell>
          <cell r="T50"/>
          <cell r="U50"/>
          <cell r="V50"/>
          <cell r="W50"/>
          <cell r="X50">
            <v>0</v>
          </cell>
          <cell r="Y50"/>
          <cell r="Z50"/>
          <cell r="AA50">
            <v>43952</v>
          </cell>
          <cell r="AB50">
            <v>44075</v>
          </cell>
          <cell r="AC50">
            <v>0</v>
          </cell>
          <cell r="AD50">
            <v>0</v>
          </cell>
          <cell r="AE50"/>
          <cell r="AF50">
            <v>98000</v>
          </cell>
          <cell r="AG50"/>
          <cell r="AH50"/>
          <cell r="AI50"/>
          <cell r="AJ50"/>
          <cell r="AK50"/>
          <cell r="AL50">
            <v>98000</v>
          </cell>
          <cell r="AM50">
            <v>0</v>
          </cell>
          <cell r="AN50"/>
          <cell r="AO50">
            <v>0</v>
          </cell>
          <cell r="AP50">
            <v>0</v>
          </cell>
          <cell r="AQ50"/>
          <cell r="AR50">
            <v>0</v>
          </cell>
          <cell r="AS50"/>
          <cell r="AT50">
            <v>0</v>
          </cell>
          <cell r="AU50">
            <v>0</v>
          </cell>
          <cell r="AV50"/>
          <cell r="AW50"/>
          <cell r="AX50"/>
          <cell r="AY50"/>
          <cell r="AZ50"/>
          <cell r="BA50"/>
          <cell r="BB50">
            <v>0</v>
          </cell>
          <cell r="BC50">
            <v>78400</v>
          </cell>
          <cell r="BD50"/>
          <cell r="BE50">
            <v>0</v>
          </cell>
          <cell r="BF50" t="str">
            <v>no app</v>
          </cell>
          <cell r="BG50"/>
          <cell r="BH50"/>
          <cell r="BI50"/>
          <cell r="BJ50"/>
          <cell r="BK50">
            <v>288</v>
          </cell>
          <cell r="BL50"/>
          <cell r="BP50">
            <v>0</v>
          </cell>
          <cell r="BQ50"/>
          <cell r="BR50"/>
          <cell r="BT50"/>
          <cell r="BW50" t="str">
            <v>Bradshaw</v>
          </cell>
          <cell r="BX50" t="str">
            <v>Lafontaine</v>
          </cell>
          <cell r="BY50">
            <v>4</v>
          </cell>
        </row>
        <row r="51">
          <cell r="C51">
            <v>16</v>
          </cell>
          <cell r="D51">
            <v>20</v>
          </cell>
          <cell r="E51">
            <v>15</v>
          </cell>
          <cell r="F51">
            <v>20</v>
          </cell>
          <cell r="G51"/>
          <cell r="H51" t="str">
            <v/>
          </cell>
          <cell r="I51" t="str">
            <v/>
          </cell>
          <cell r="J51" t="str">
            <v/>
          </cell>
          <cell r="K51" t="str">
            <v>Yes</v>
          </cell>
          <cell r="L51">
            <v>0</v>
          </cell>
          <cell r="M51" t="str">
            <v>Bradshaw</v>
          </cell>
          <cell r="N51" t="str">
            <v>Other - LSL Replacement (W 3rd Ave/Main)</v>
          </cell>
          <cell r="O51" t="str">
            <v>1690002-10</v>
          </cell>
          <cell r="P51" t="str">
            <v>Yes</v>
          </cell>
          <cell r="Q51">
            <v>1709</v>
          </cell>
          <cell r="R51" t="str">
            <v>LSL</v>
          </cell>
          <cell r="S51"/>
          <cell r="T51"/>
          <cell r="U51"/>
          <cell r="V51"/>
          <cell r="W51"/>
          <cell r="X51">
            <v>0</v>
          </cell>
          <cell r="Y51"/>
          <cell r="Z51"/>
          <cell r="AA51">
            <v>45444</v>
          </cell>
          <cell r="AB51">
            <v>45566</v>
          </cell>
          <cell r="AC51">
            <v>120000</v>
          </cell>
          <cell r="AD51">
            <v>180000</v>
          </cell>
          <cell r="AE51" t="str">
            <v>Private/Public cost breakdown?</v>
          </cell>
          <cell r="AF51">
            <v>300000</v>
          </cell>
          <cell r="AG51"/>
          <cell r="AH51"/>
          <cell r="AI51"/>
          <cell r="AJ51"/>
          <cell r="AK51"/>
          <cell r="AL51">
            <v>300000</v>
          </cell>
          <cell r="AM51">
            <v>0</v>
          </cell>
          <cell r="AN51"/>
          <cell r="AO51">
            <v>180000</v>
          </cell>
          <cell r="AP51">
            <v>0</v>
          </cell>
          <cell r="AQ51"/>
          <cell r="AR51">
            <v>180000</v>
          </cell>
          <cell r="AS51"/>
          <cell r="AT51">
            <v>0</v>
          </cell>
          <cell r="AU51">
            <v>0</v>
          </cell>
          <cell r="AV51"/>
          <cell r="AW51"/>
          <cell r="AX51"/>
          <cell r="AY51"/>
          <cell r="AZ51"/>
          <cell r="BA51"/>
          <cell r="BB51">
            <v>0</v>
          </cell>
          <cell r="BC51">
            <v>0</v>
          </cell>
          <cell r="BD51"/>
          <cell r="BE51">
            <v>0</v>
          </cell>
          <cell r="BF51"/>
          <cell r="BG51"/>
          <cell r="BH51"/>
          <cell r="BI51"/>
          <cell r="BJ51"/>
          <cell r="BK51"/>
          <cell r="BL51"/>
          <cell r="BM51"/>
          <cell r="BN51"/>
          <cell r="BO51"/>
          <cell r="BP51"/>
          <cell r="BQ51"/>
          <cell r="BR51"/>
          <cell r="BS51"/>
          <cell r="BT51"/>
          <cell r="BU51"/>
          <cell r="BV51"/>
          <cell r="BW51" t="str">
            <v>Bradshaw</v>
          </cell>
          <cell r="BX51"/>
          <cell r="BY51" t="str">
            <v>3c</v>
          </cell>
        </row>
        <row r="52">
          <cell r="C52">
            <v>17</v>
          </cell>
          <cell r="D52">
            <v>20</v>
          </cell>
          <cell r="E52">
            <v>16</v>
          </cell>
          <cell r="F52">
            <v>20</v>
          </cell>
          <cell r="G52"/>
          <cell r="H52" t="str">
            <v/>
          </cell>
          <cell r="I52" t="str">
            <v/>
          </cell>
          <cell r="J52" t="str">
            <v/>
          </cell>
          <cell r="K52" t="str">
            <v>Yes</v>
          </cell>
          <cell r="L52">
            <v>0</v>
          </cell>
          <cell r="M52" t="str">
            <v>Bradshaw</v>
          </cell>
          <cell r="N52" t="str">
            <v>Other - LSL Replacement (W 1st Ave N)</v>
          </cell>
          <cell r="O52" t="str">
            <v>1690002-8</v>
          </cell>
          <cell r="P52" t="str">
            <v>Yes</v>
          </cell>
          <cell r="Q52">
            <v>1709</v>
          </cell>
          <cell r="R52" t="str">
            <v>LSL</v>
          </cell>
          <cell r="S52"/>
          <cell r="T52"/>
          <cell r="U52"/>
          <cell r="V52"/>
          <cell r="W52"/>
          <cell r="X52">
            <v>0</v>
          </cell>
          <cell r="Y52"/>
          <cell r="Z52"/>
          <cell r="AA52">
            <v>45444</v>
          </cell>
          <cell r="AB52">
            <v>45566</v>
          </cell>
          <cell r="AC52">
            <v>158400</v>
          </cell>
          <cell r="AD52">
            <v>237600</v>
          </cell>
          <cell r="AE52" t="str">
            <v>Private/Public cost breakdown?</v>
          </cell>
          <cell r="AF52">
            <v>396000</v>
          </cell>
          <cell r="AG52"/>
          <cell r="AH52"/>
          <cell r="AI52"/>
          <cell r="AJ52"/>
          <cell r="AK52"/>
          <cell r="AL52">
            <v>396000</v>
          </cell>
          <cell r="AM52">
            <v>0</v>
          </cell>
          <cell r="AN52"/>
          <cell r="AO52">
            <v>237600</v>
          </cell>
          <cell r="AP52">
            <v>0</v>
          </cell>
          <cell r="AQ52"/>
          <cell r="AR52">
            <v>237600</v>
          </cell>
          <cell r="AS52"/>
          <cell r="AT52">
            <v>0</v>
          </cell>
          <cell r="AU52">
            <v>0</v>
          </cell>
          <cell r="AV52"/>
          <cell r="AW52"/>
          <cell r="AX52"/>
          <cell r="AY52"/>
          <cell r="AZ52"/>
          <cell r="BA52"/>
          <cell r="BB52">
            <v>0</v>
          </cell>
          <cell r="BC52">
            <v>0</v>
          </cell>
          <cell r="BD52"/>
          <cell r="BE52">
            <v>0</v>
          </cell>
          <cell r="BF52"/>
          <cell r="BG52"/>
          <cell r="BH52"/>
          <cell r="BI52"/>
          <cell r="BJ52"/>
          <cell r="BK52"/>
          <cell r="BL52"/>
          <cell r="BM52"/>
          <cell r="BN52"/>
          <cell r="BO52"/>
          <cell r="BP52"/>
          <cell r="BQ52"/>
          <cell r="BR52"/>
          <cell r="BS52"/>
          <cell r="BT52"/>
          <cell r="BU52"/>
          <cell r="BV52"/>
          <cell r="BW52" t="str">
            <v>Bradshaw</v>
          </cell>
          <cell r="BX52"/>
          <cell r="BY52" t="str">
            <v>3c</v>
          </cell>
        </row>
        <row r="53">
          <cell r="C53">
            <v>165</v>
          </cell>
          <cell r="D53">
            <v>15</v>
          </cell>
          <cell r="E53">
            <v>116</v>
          </cell>
          <cell r="F53">
            <v>15</v>
          </cell>
          <cell r="G53">
            <v>2023</v>
          </cell>
          <cell r="H53" t="str">
            <v>Yes</v>
          </cell>
          <cell r="I53" t="str">
            <v/>
          </cell>
          <cell r="J53" t="str">
            <v>Yes</v>
          </cell>
          <cell r="K53" t="str">
            <v/>
          </cell>
          <cell r="L53">
            <v>0</v>
          </cell>
          <cell r="M53" t="str">
            <v>Bradshaw</v>
          </cell>
          <cell r="N53" t="str">
            <v>Consolidation - E Mesabi Joint Water Sys</v>
          </cell>
          <cell r="O53" t="str">
            <v>1690002-6</v>
          </cell>
          <cell r="P53" t="str">
            <v xml:space="preserve">No </v>
          </cell>
          <cell r="Q53">
            <v>2225</v>
          </cell>
          <cell r="R53" t="str">
            <v>Reg</v>
          </cell>
          <cell r="S53" t="str">
            <v>Exempt</v>
          </cell>
          <cell r="T53"/>
          <cell r="U53">
            <v>0</v>
          </cell>
          <cell r="V53" t="str">
            <v>Certified</v>
          </cell>
          <cell r="W53">
            <v>32997318</v>
          </cell>
          <cell r="X53">
            <v>18997318</v>
          </cell>
          <cell r="Y53" t="str">
            <v>23 Carryover</v>
          </cell>
          <cell r="Z53"/>
          <cell r="AA53">
            <v>45383</v>
          </cell>
          <cell r="AB53">
            <v>45931</v>
          </cell>
          <cell r="AC53">
            <v>0</v>
          </cell>
          <cell r="AD53">
            <v>0</v>
          </cell>
          <cell r="AE53"/>
          <cell r="AF53">
            <v>32997318</v>
          </cell>
          <cell r="AG53">
            <v>44608</v>
          </cell>
          <cell r="AH53">
            <v>45103</v>
          </cell>
          <cell r="AI53">
            <v>1</v>
          </cell>
          <cell r="AJ53">
            <v>27166202</v>
          </cell>
          <cell r="AK53"/>
          <cell r="AL53">
            <v>32997318</v>
          </cell>
          <cell r="AM53">
            <v>17347318</v>
          </cell>
          <cell r="AN53"/>
          <cell r="AO53">
            <v>0</v>
          </cell>
          <cell r="AP53">
            <v>0</v>
          </cell>
          <cell r="AQ53">
            <v>5000000</v>
          </cell>
          <cell r="AR53">
            <v>5000000</v>
          </cell>
          <cell r="AS53"/>
          <cell r="AT53">
            <v>12347318</v>
          </cell>
          <cell r="AU53">
            <v>0</v>
          </cell>
          <cell r="AV53">
            <v>45517</v>
          </cell>
          <cell r="AW53">
            <v>45548</v>
          </cell>
          <cell r="AX53">
            <v>2025</v>
          </cell>
          <cell r="AY53" t="str">
            <v>DWRF/PF/SPAP/Fed</v>
          </cell>
          <cell r="AZ53"/>
          <cell r="BA53">
            <v>45152</v>
          </cell>
          <cell r="BB53">
            <v>5000000</v>
          </cell>
          <cell r="BC53">
            <v>5000000</v>
          </cell>
          <cell r="BD53"/>
          <cell r="BE53">
            <v>0</v>
          </cell>
          <cell r="BF53"/>
          <cell r="BG53"/>
          <cell r="BH53"/>
          <cell r="BI53"/>
          <cell r="BJ53"/>
          <cell r="BK53"/>
          <cell r="BL53"/>
          <cell r="BP53">
            <v>0</v>
          </cell>
          <cell r="BQ53"/>
          <cell r="BR53"/>
          <cell r="BS53">
            <v>14000000</v>
          </cell>
          <cell r="BT53" t="str">
            <v>18-20 SPAP, 22-23 fed earmk</v>
          </cell>
          <cell r="BU53">
            <v>1650000</v>
          </cell>
          <cell r="BV53" t="str">
            <v>SPAP,fedearmk,IRRRB,CSBG</v>
          </cell>
          <cell r="BW53" t="str">
            <v>Bradshaw</v>
          </cell>
          <cell r="BX53" t="str">
            <v>Fletcher</v>
          </cell>
          <cell r="BY53" t="str">
            <v>3c</v>
          </cell>
        </row>
        <row r="54">
          <cell r="C54">
            <v>350</v>
          </cell>
          <cell r="D54">
            <v>10</v>
          </cell>
          <cell r="E54">
            <v>269</v>
          </cell>
          <cell r="F54">
            <v>10</v>
          </cell>
          <cell r="G54">
            <v>2024</v>
          </cell>
          <cell r="H54" t="str">
            <v>Yes</v>
          </cell>
          <cell r="I54" t="str">
            <v/>
          </cell>
          <cell r="J54" t="str">
            <v/>
          </cell>
          <cell r="K54" t="str">
            <v>Yes</v>
          </cell>
          <cell r="L54">
            <v>0</v>
          </cell>
          <cell r="M54" t="str">
            <v>Bradshaw</v>
          </cell>
          <cell r="N54" t="str">
            <v>Watermain - W 1st Ave. N. Reconstruction</v>
          </cell>
          <cell r="O54" t="str">
            <v>1690002-7</v>
          </cell>
          <cell r="P54" t="str">
            <v xml:space="preserve">No </v>
          </cell>
          <cell r="Q54">
            <v>1709</v>
          </cell>
          <cell r="R54" t="str">
            <v>Reg</v>
          </cell>
          <cell r="S54"/>
          <cell r="T54"/>
          <cell r="U54"/>
          <cell r="V54">
            <v>45449</v>
          </cell>
          <cell r="W54">
            <v>2611000</v>
          </cell>
          <cell r="X54">
            <v>2611000</v>
          </cell>
          <cell r="Y54" t="str">
            <v>24 Carryover</v>
          </cell>
          <cell r="Z54"/>
          <cell r="AA54">
            <v>45444</v>
          </cell>
          <cell r="AB54">
            <v>45566</v>
          </cell>
          <cell r="AC54">
            <v>0</v>
          </cell>
          <cell r="AD54">
            <v>0</v>
          </cell>
          <cell r="AE54"/>
          <cell r="AF54">
            <v>2611000</v>
          </cell>
          <cell r="AG54">
            <v>45449</v>
          </cell>
          <cell r="AH54">
            <v>45469</v>
          </cell>
          <cell r="AI54">
            <v>1</v>
          </cell>
          <cell r="AJ54">
            <v>2611000</v>
          </cell>
          <cell r="AK54"/>
          <cell r="AL54">
            <v>2611000</v>
          </cell>
          <cell r="AM54">
            <v>522200</v>
          </cell>
          <cell r="AN54"/>
          <cell r="AO54">
            <v>0</v>
          </cell>
          <cell r="AP54">
            <v>0</v>
          </cell>
          <cell r="AQ54"/>
          <cell r="AR54">
            <v>0</v>
          </cell>
          <cell r="AS54"/>
          <cell r="AT54">
            <v>522200</v>
          </cell>
          <cell r="AU54">
            <v>0</v>
          </cell>
          <cell r="AV54"/>
          <cell r="AW54"/>
          <cell r="AX54"/>
          <cell r="AY54"/>
          <cell r="AZ54">
            <v>2088800</v>
          </cell>
          <cell r="BA54">
            <v>45469</v>
          </cell>
          <cell r="BB54">
            <v>2088800</v>
          </cell>
          <cell r="BC54">
            <v>2088800</v>
          </cell>
          <cell r="BD54"/>
          <cell r="BE54">
            <v>0</v>
          </cell>
          <cell r="BF54"/>
          <cell r="BG54"/>
          <cell r="BH54"/>
          <cell r="BI54"/>
          <cell r="BJ54"/>
          <cell r="BK54"/>
          <cell r="BL54"/>
          <cell r="BM54"/>
          <cell r="BN54"/>
          <cell r="BO54"/>
          <cell r="BP54"/>
          <cell r="BQ54"/>
          <cell r="BR54"/>
          <cell r="BS54"/>
          <cell r="BT54"/>
          <cell r="BU54"/>
          <cell r="BV54"/>
          <cell r="BW54" t="str">
            <v>Bradshaw</v>
          </cell>
          <cell r="BX54"/>
          <cell r="BY54" t="str">
            <v>3c</v>
          </cell>
        </row>
        <row r="55">
          <cell r="C55">
            <v>351</v>
          </cell>
          <cell r="D55">
            <v>10</v>
          </cell>
          <cell r="E55">
            <v>270</v>
          </cell>
          <cell r="F55">
            <v>10</v>
          </cell>
          <cell r="G55">
            <v>2024</v>
          </cell>
          <cell r="H55" t="str">
            <v>Yes</v>
          </cell>
          <cell r="I55" t="str">
            <v/>
          </cell>
          <cell r="J55" t="str">
            <v/>
          </cell>
          <cell r="K55" t="str">
            <v>Yes</v>
          </cell>
          <cell r="L55">
            <v>0</v>
          </cell>
          <cell r="M55" t="str">
            <v>Bradshaw</v>
          </cell>
          <cell r="N55" t="str">
            <v>Watermain - W3rd Ave/Main St Replacement</v>
          </cell>
          <cell r="O55" t="str">
            <v>1690002-9</v>
          </cell>
          <cell r="P55" t="str">
            <v xml:space="preserve">No </v>
          </cell>
          <cell r="Q55">
            <v>1709</v>
          </cell>
          <cell r="R55" t="str">
            <v>Reg</v>
          </cell>
          <cell r="S55"/>
          <cell r="T55"/>
          <cell r="U55"/>
          <cell r="V55">
            <v>45449</v>
          </cell>
          <cell r="W55">
            <v>2431000</v>
          </cell>
          <cell r="X55">
            <v>2431000</v>
          </cell>
          <cell r="Y55" t="str">
            <v>24 Carryover</v>
          </cell>
          <cell r="Z55"/>
          <cell r="AA55">
            <v>45444</v>
          </cell>
          <cell r="AB55">
            <v>45566</v>
          </cell>
          <cell r="AC55">
            <v>0</v>
          </cell>
          <cell r="AD55">
            <v>0</v>
          </cell>
          <cell r="AE55"/>
          <cell r="AF55">
            <v>2431000</v>
          </cell>
          <cell r="AG55">
            <v>45449</v>
          </cell>
          <cell r="AH55">
            <v>45455</v>
          </cell>
          <cell r="AI55">
            <v>1</v>
          </cell>
          <cell r="AJ55">
            <v>2431000</v>
          </cell>
          <cell r="AK55"/>
          <cell r="AL55">
            <v>2431000</v>
          </cell>
          <cell r="AM55">
            <v>486200</v>
          </cell>
          <cell r="AN55"/>
          <cell r="AO55">
            <v>0</v>
          </cell>
          <cell r="AP55">
            <v>0</v>
          </cell>
          <cell r="AQ55"/>
          <cell r="AR55">
            <v>0</v>
          </cell>
          <cell r="AS55"/>
          <cell r="AT55">
            <v>486200</v>
          </cell>
          <cell r="AU55">
            <v>0</v>
          </cell>
          <cell r="AV55"/>
          <cell r="AW55"/>
          <cell r="AX55"/>
          <cell r="AY55"/>
          <cell r="AZ55">
            <v>1944800</v>
          </cell>
          <cell r="BA55">
            <v>45455</v>
          </cell>
          <cell r="BB55">
            <v>1944800</v>
          </cell>
          <cell r="BC55">
            <v>1944800</v>
          </cell>
          <cell r="BD55"/>
          <cell r="BE55">
            <v>0</v>
          </cell>
          <cell r="BF55"/>
          <cell r="BG55"/>
          <cell r="BH55"/>
          <cell r="BI55"/>
          <cell r="BJ55"/>
          <cell r="BK55"/>
          <cell r="BL55"/>
          <cell r="BM55"/>
          <cell r="BN55"/>
          <cell r="BO55"/>
          <cell r="BP55"/>
          <cell r="BQ55"/>
          <cell r="BR55"/>
          <cell r="BS55"/>
          <cell r="BT55"/>
          <cell r="BU55"/>
          <cell r="BV55"/>
          <cell r="BW55" t="str">
            <v>Bradshaw</v>
          </cell>
          <cell r="BX55"/>
          <cell r="BY55" t="str">
            <v>3c</v>
          </cell>
        </row>
        <row r="56">
          <cell r="C56">
            <v>12</v>
          </cell>
          <cell r="D56">
            <v>23</v>
          </cell>
          <cell r="E56">
            <v>11</v>
          </cell>
          <cell r="F56">
            <v>23</v>
          </cell>
          <cell r="G56">
            <v>2025</v>
          </cell>
          <cell r="H56" t="str">
            <v/>
          </cell>
          <cell r="I56" t="str">
            <v>Yes</v>
          </cell>
          <cell r="J56" t="str">
            <v/>
          </cell>
          <cell r="K56" t="str">
            <v/>
          </cell>
          <cell r="L56" t="str">
            <v>Applied</v>
          </cell>
          <cell r="M56" t="str">
            <v>Berrens</v>
          </cell>
          <cell r="N56" t="str">
            <v xml:space="preserve">Other - Manganese Connect to Red Rock </v>
          </cell>
          <cell r="O56" t="str">
            <v>1510001-1</v>
          </cell>
          <cell r="P56" t="str">
            <v>Yes</v>
          </cell>
          <cell r="Q56">
            <v>142</v>
          </cell>
          <cell r="R56" t="str">
            <v>EC</v>
          </cell>
          <cell r="S56" t="str">
            <v>Exempt</v>
          </cell>
          <cell r="T56"/>
          <cell r="U56"/>
          <cell r="V56">
            <v>45447</v>
          </cell>
          <cell r="W56">
            <v>795000</v>
          </cell>
          <cell r="X56">
            <v>795000</v>
          </cell>
          <cell r="Y56" t="str">
            <v>Part B1</v>
          </cell>
          <cell r="Z56"/>
          <cell r="AA56">
            <v>45778</v>
          </cell>
          <cell r="AB56">
            <v>45931</v>
          </cell>
          <cell r="AC56">
            <v>0</v>
          </cell>
          <cell r="AD56">
            <v>0</v>
          </cell>
          <cell r="AE56" t="str">
            <v>Referred to RD</v>
          </cell>
          <cell r="AF56">
            <v>795000</v>
          </cell>
          <cell r="AG56"/>
          <cell r="AH56"/>
          <cell r="AI56"/>
          <cell r="AJ56"/>
          <cell r="AK56"/>
          <cell r="AL56">
            <v>795000</v>
          </cell>
          <cell r="AM56">
            <v>795000</v>
          </cell>
          <cell r="AN56"/>
          <cell r="AO56">
            <v>0</v>
          </cell>
          <cell r="AP56">
            <v>397500</v>
          </cell>
          <cell r="AQ56"/>
          <cell r="AR56">
            <v>397500</v>
          </cell>
          <cell r="AS56"/>
          <cell r="AT56">
            <v>397500</v>
          </cell>
          <cell r="AU56">
            <v>0</v>
          </cell>
          <cell r="AV56"/>
          <cell r="AW56"/>
          <cell r="AX56"/>
          <cell r="AY56"/>
          <cell r="AZ56"/>
          <cell r="BA56"/>
          <cell r="BB56">
            <v>0</v>
          </cell>
          <cell r="BC56">
            <v>226845.50034367546</v>
          </cell>
          <cell r="BD56"/>
          <cell r="BE56">
            <v>0</v>
          </cell>
          <cell r="BF56" t="str">
            <v>Applied</v>
          </cell>
          <cell r="BG56"/>
          <cell r="BH56"/>
          <cell r="BI56"/>
          <cell r="BJ56"/>
          <cell r="BK56">
            <v>62</v>
          </cell>
          <cell r="BL56"/>
          <cell r="BM56"/>
          <cell r="BP56">
            <v>0</v>
          </cell>
          <cell r="BQ56"/>
          <cell r="BR56"/>
          <cell r="BT56"/>
          <cell r="BW56" t="str">
            <v>Berrens</v>
          </cell>
          <cell r="BX56" t="str">
            <v>Gallentine</v>
          </cell>
          <cell r="BY56">
            <v>8</v>
          </cell>
        </row>
        <row r="57">
          <cell r="C57">
            <v>90</v>
          </cell>
          <cell r="D57">
            <v>20</v>
          </cell>
          <cell r="E57">
            <v>75</v>
          </cell>
          <cell r="F57">
            <v>20</v>
          </cell>
          <cell r="G57"/>
          <cell r="H57" t="str">
            <v/>
          </cell>
          <cell r="I57" t="str">
            <v/>
          </cell>
          <cell r="J57" t="str">
            <v/>
          </cell>
          <cell r="K57" t="str">
            <v/>
          </cell>
          <cell r="L57">
            <v>0</v>
          </cell>
          <cell r="M57" t="str">
            <v>Berrens</v>
          </cell>
          <cell r="N57" t="str">
            <v>Treatment - Manganese TP &amp; Well Pump</v>
          </cell>
          <cell r="O57" t="str">
            <v>1510001-2</v>
          </cell>
          <cell r="P57" t="str">
            <v>Yes</v>
          </cell>
          <cell r="Q57">
            <v>142</v>
          </cell>
          <cell r="R57" t="str">
            <v>EC</v>
          </cell>
          <cell r="S57" t="str">
            <v>Exempt</v>
          </cell>
          <cell r="T57"/>
          <cell r="U57"/>
          <cell r="V57"/>
          <cell r="W57"/>
          <cell r="X57">
            <v>0</v>
          </cell>
          <cell r="Y57"/>
          <cell r="Z57"/>
          <cell r="AA57"/>
          <cell r="AB57"/>
          <cell r="AC57">
            <v>0</v>
          </cell>
          <cell r="AD57">
            <v>0</v>
          </cell>
          <cell r="AE57"/>
          <cell r="AF57">
            <v>210435</v>
          </cell>
          <cell r="AG57"/>
          <cell r="AH57"/>
          <cell r="AI57"/>
          <cell r="AJ57"/>
          <cell r="AK57"/>
          <cell r="AL57">
            <v>210435</v>
          </cell>
          <cell r="AM57">
            <v>0</v>
          </cell>
          <cell r="AN57"/>
          <cell r="AO57">
            <v>0</v>
          </cell>
          <cell r="AP57">
            <v>105217.5</v>
          </cell>
          <cell r="AQ57"/>
          <cell r="AR57">
            <v>105217.5</v>
          </cell>
          <cell r="AS57"/>
          <cell r="AT57">
            <v>0</v>
          </cell>
          <cell r="AU57">
            <v>0</v>
          </cell>
          <cell r="AV57"/>
          <cell r="AW57"/>
          <cell r="AX57"/>
          <cell r="AY57"/>
          <cell r="AZ57"/>
          <cell r="BA57"/>
          <cell r="BB57">
            <v>0</v>
          </cell>
          <cell r="BC57">
            <v>0</v>
          </cell>
          <cell r="BD57"/>
          <cell r="BE57">
            <v>0</v>
          </cell>
          <cell r="BF57"/>
          <cell r="BG57"/>
          <cell r="BH57"/>
          <cell r="BI57"/>
          <cell r="BJ57"/>
          <cell r="BK57"/>
          <cell r="BL57"/>
          <cell r="BM57"/>
          <cell r="BN57"/>
          <cell r="BO57"/>
          <cell r="BP57">
            <v>0</v>
          </cell>
          <cell r="BQ57"/>
          <cell r="BR57"/>
          <cell r="BS57"/>
          <cell r="BT57"/>
          <cell r="BU57"/>
          <cell r="BV57"/>
          <cell r="BW57" t="str">
            <v>Berrens</v>
          </cell>
          <cell r="BX57"/>
          <cell r="BY57">
            <v>8</v>
          </cell>
        </row>
        <row r="58">
          <cell r="C58">
            <v>850</v>
          </cell>
          <cell r="D58">
            <v>5</v>
          </cell>
          <cell r="E58"/>
          <cell r="F58"/>
          <cell r="G58"/>
          <cell r="H58" t="str">
            <v/>
          </cell>
          <cell r="I58" t="str">
            <v/>
          </cell>
          <cell r="J58" t="str">
            <v/>
          </cell>
          <cell r="K58" t="str">
            <v/>
          </cell>
          <cell r="L58"/>
          <cell r="M58" t="str">
            <v>Perez</v>
          </cell>
          <cell r="N58" t="str">
            <v>Treatment - Repl Plant Piping System</v>
          </cell>
          <cell r="O58" t="str">
            <v>1680001-2</v>
          </cell>
          <cell r="P58" t="str">
            <v xml:space="preserve">No </v>
          </cell>
          <cell r="Q58">
            <v>474</v>
          </cell>
          <cell r="R58" t="str">
            <v>Reg</v>
          </cell>
          <cell r="S58"/>
          <cell r="T58"/>
          <cell r="U58"/>
          <cell r="V58"/>
          <cell r="W58"/>
          <cell r="X58">
            <v>0</v>
          </cell>
          <cell r="Y58"/>
          <cell r="Z58"/>
          <cell r="AA58"/>
          <cell r="AB58"/>
          <cell r="AC58">
            <v>0</v>
          </cell>
          <cell r="AD58">
            <v>0</v>
          </cell>
          <cell r="AE58"/>
          <cell r="AF58">
            <v>102182</v>
          </cell>
          <cell r="AG58"/>
          <cell r="AH58"/>
          <cell r="AI58"/>
          <cell r="AJ58"/>
          <cell r="AK58"/>
          <cell r="AL58">
            <v>102182</v>
          </cell>
          <cell r="AM58">
            <v>0</v>
          </cell>
          <cell r="AN58"/>
          <cell r="AO58">
            <v>0</v>
          </cell>
          <cell r="AP58">
            <v>0</v>
          </cell>
          <cell r="AQ58"/>
          <cell r="AR58">
            <v>0</v>
          </cell>
          <cell r="AS58"/>
          <cell r="AT58">
            <v>0</v>
          </cell>
          <cell r="AU58">
            <v>0</v>
          </cell>
          <cell r="AV58"/>
          <cell r="AW58"/>
          <cell r="AX58"/>
          <cell r="AY58"/>
          <cell r="AZ58"/>
          <cell r="BA58"/>
          <cell r="BB58"/>
          <cell r="BC58"/>
          <cell r="BD58"/>
          <cell r="BE58"/>
          <cell r="BF58"/>
          <cell r="BG58"/>
          <cell r="BH58"/>
          <cell r="BI58"/>
          <cell r="BJ58"/>
          <cell r="BK58"/>
          <cell r="BL58"/>
          <cell r="BM58"/>
          <cell r="BN58"/>
          <cell r="BO58"/>
          <cell r="BP58"/>
          <cell r="BQ58"/>
          <cell r="BR58"/>
          <cell r="BS58"/>
          <cell r="BT58"/>
          <cell r="BU58"/>
          <cell r="BV58"/>
          <cell r="BW58" t="str">
            <v>Perez</v>
          </cell>
          <cell r="BX58"/>
          <cell r="BY58">
            <v>1</v>
          </cell>
        </row>
        <row r="59">
          <cell r="C59">
            <v>851</v>
          </cell>
          <cell r="D59">
            <v>5</v>
          </cell>
          <cell r="E59"/>
          <cell r="F59"/>
          <cell r="G59"/>
          <cell r="H59" t="str">
            <v/>
          </cell>
          <cell r="I59" t="str">
            <v/>
          </cell>
          <cell r="J59" t="str">
            <v/>
          </cell>
          <cell r="K59" t="str">
            <v/>
          </cell>
          <cell r="L59"/>
          <cell r="M59" t="str">
            <v>Perez</v>
          </cell>
          <cell r="N59" t="str">
            <v>Storage - Replace Riser Pipe</v>
          </cell>
          <cell r="O59" t="str">
            <v>1680001-3</v>
          </cell>
          <cell r="P59" t="str">
            <v xml:space="preserve">No </v>
          </cell>
          <cell r="Q59">
            <v>474</v>
          </cell>
          <cell r="R59" t="str">
            <v>Reg</v>
          </cell>
          <cell r="S59"/>
          <cell r="T59"/>
          <cell r="U59"/>
          <cell r="V59"/>
          <cell r="W59"/>
          <cell r="X59">
            <v>0</v>
          </cell>
          <cell r="Y59"/>
          <cell r="Z59"/>
          <cell r="AA59"/>
          <cell r="AB59"/>
          <cell r="AC59">
            <v>0</v>
          </cell>
          <cell r="AD59">
            <v>0</v>
          </cell>
          <cell r="AE59"/>
          <cell r="AF59">
            <v>38318</v>
          </cell>
          <cell r="AG59"/>
          <cell r="AH59"/>
          <cell r="AI59"/>
          <cell r="AJ59"/>
          <cell r="AK59"/>
          <cell r="AL59">
            <v>38318</v>
          </cell>
          <cell r="AM59">
            <v>0</v>
          </cell>
          <cell r="AN59"/>
          <cell r="AO59">
            <v>0</v>
          </cell>
          <cell r="AP59">
            <v>0</v>
          </cell>
          <cell r="AQ59"/>
          <cell r="AR59">
            <v>0</v>
          </cell>
          <cell r="AS59"/>
          <cell r="AT59">
            <v>0</v>
          </cell>
          <cell r="AU59">
            <v>0</v>
          </cell>
          <cell r="AV59"/>
          <cell r="AW59"/>
          <cell r="AX59"/>
          <cell r="AY59"/>
          <cell r="AZ59"/>
          <cell r="BA59"/>
          <cell r="BB59"/>
          <cell r="BC59"/>
          <cell r="BD59"/>
          <cell r="BE59"/>
          <cell r="BF59"/>
          <cell r="BG59"/>
          <cell r="BH59"/>
          <cell r="BI59"/>
          <cell r="BJ59"/>
          <cell r="BK59"/>
          <cell r="BL59"/>
          <cell r="BM59"/>
          <cell r="BN59"/>
          <cell r="BO59"/>
          <cell r="BP59"/>
          <cell r="BQ59"/>
          <cell r="BR59"/>
          <cell r="BS59"/>
          <cell r="BT59"/>
          <cell r="BU59"/>
          <cell r="BV59"/>
          <cell r="BW59" t="str">
            <v>Perez</v>
          </cell>
          <cell r="BX59"/>
          <cell r="BY59">
            <v>1</v>
          </cell>
        </row>
        <row r="60">
          <cell r="C60">
            <v>852</v>
          </cell>
          <cell r="D60">
            <v>5</v>
          </cell>
          <cell r="E60"/>
          <cell r="F60"/>
          <cell r="G60"/>
          <cell r="H60" t="str">
            <v/>
          </cell>
          <cell r="I60" t="str">
            <v/>
          </cell>
          <cell r="J60" t="str">
            <v/>
          </cell>
          <cell r="K60" t="str">
            <v/>
          </cell>
          <cell r="L60"/>
          <cell r="M60" t="str">
            <v>Perez</v>
          </cell>
          <cell r="N60" t="str">
            <v>Watermain - Repl Area 1</v>
          </cell>
          <cell r="O60" t="str">
            <v>1680001-4</v>
          </cell>
          <cell r="P60" t="str">
            <v xml:space="preserve">No </v>
          </cell>
          <cell r="Q60">
            <v>369</v>
          </cell>
          <cell r="R60" t="str">
            <v>Reg</v>
          </cell>
          <cell r="S60"/>
          <cell r="T60"/>
          <cell r="U60"/>
          <cell r="V60"/>
          <cell r="W60"/>
          <cell r="X60">
            <v>0</v>
          </cell>
          <cell r="Y60"/>
          <cell r="Z60"/>
          <cell r="AA60"/>
          <cell r="AB60"/>
          <cell r="AC60">
            <v>0</v>
          </cell>
          <cell r="AD60">
            <v>0</v>
          </cell>
          <cell r="AE60"/>
          <cell r="AF60">
            <v>836000</v>
          </cell>
          <cell r="AG60"/>
          <cell r="AH60"/>
          <cell r="AI60"/>
          <cell r="AJ60"/>
          <cell r="AK60"/>
          <cell r="AL60">
            <v>836000</v>
          </cell>
          <cell r="AM60">
            <v>0</v>
          </cell>
          <cell r="AN60"/>
          <cell r="AO60">
            <v>0</v>
          </cell>
          <cell r="AP60">
            <v>0</v>
          </cell>
          <cell r="AQ60"/>
          <cell r="AR60">
            <v>0</v>
          </cell>
          <cell r="AS60"/>
          <cell r="AT60">
            <v>0</v>
          </cell>
          <cell r="AU60">
            <v>0</v>
          </cell>
          <cell r="AV60"/>
          <cell r="AW60"/>
          <cell r="AX60"/>
          <cell r="AY60"/>
          <cell r="AZ60"/>
          <cell r="BA60"/>
          <cell r="BB60"/>
          <cell r="BC60"/>
          <cell r="BD60"/>
          <cell r="BE60"/>
          <cell r="BF60"/>
          <cell r="BG60"/>
          <cell r="BH60"/>
          <cell r="BI60"/>
          <cell r="BJ60"/>
          <cell r="BK60"/>
          <cell r="BL60"/>
          <cell r="BM60"/>
          <cell r="BN60"/>
          <cell r="BO60"/>
          <cell r="BP60"/>
          <cell r="BQ60"/>
          <cell r="BR60"/>
          <cell r="BS60"/>
          <cell r="BT60"/>
          <cell r="BU60"/>
          <cell r="BV60"/>
          <cell r="BW60" t="str">
            <v>Perez</v>
          </cell>
          <cell r="BX60"/>
          <cell r="BY60">
            <v>1</v>
          </cell>
        </row>
        <row r="61">
          <cell r="C61">
            <v>853</v>
          </cell>
          <cell r="D61">
            <v>5</v>
          </cell>
          <cell r="E61"/>
          <cell r="F61"/>
          <cell r="G61"/>
          <cell r="H61" t="str">
            <v/>
          </cell>
          <cell r="I61" t="str">
            <v/>
          </cell>
          <cell r="J61" t="str">
            <v/>
          </cell>
          <cell r="K61" t="str">
            <v/>
          </cell>
          <cell r="L61"/>
          <cell r="M61" t="str">
            <v>Perez</v>
          </cell>
          <cell r="N61" t="str">
            <v>Watermain - Repl Area 2</v>
          </cell>
          <cell r="O61" t="str">
            <v>1680001-5</v>
          </cell>
          <cell r="P61" t="str">
            <v xml:space="preserve">No </v>
          </cell>
          <cell r="Q61">
            <v>369</v>
          </cell>
          <cell r="R61" t="str">
            <v>Reg</v>
          </cell>
          <cell r="S61"/>
          <cell r="T61"/>
          <cell r="U61"/>
          <cell r="V61"/>
          <cell r="W61"/>
          <cell r="X61">
            <v>0</v>
          </cell>
          <cell r="Y61"/>
          <cell r="Z61"/>
          <cell r="AA61"/>
          <cell r="AB61"/>
          <cell r="AC61">
            <v>0</v>
          </cell>
          <cell r="AD61">
            <v>0</v>
          </cell>
          <cell r="AE61"/>
          <cell r="AF61">
            <v>667000</v>
          </cell>
          <cell r="AG61"/>
          <cell r="AH61"/>
          <cell r="AI61"/>
          <cell r="AJ61"/>
          <cell r="AK61"/>
          <cell r="AL61">
            <v>667000</v>
          </cell>
          <cell r="AM61">
            <v>0</v>
          </cell>
          <cell r="AN61"/>
          <cell r="AO61">
            <v>0</v>
          </cell>
          <cell r="AP61">
            <v>0</v>
          </cell>
          <cell r="AQ61"/>
          <cell r="AR61">
            <v>0</v>
          </cell>
          <cell r="AS61"/>
          <cell r="AT61">
            <v>0</v>
          </cell>
          <cell r="AU61">
            <v>0</v>
          </cell>
          <cell r="AV61"/>
          <cell r="AW61"/>
          <cell r="AX61"/>
          <cell r="AY61"/>
          <cell r="AZ61"/>
          <cell r="BA61"/>
          <cell r="BB61"/>
          <cell r="BC61"/>
          <cell r="BD61"/>
          <cell r="BE61"/>
          <cell r="BF61"/>
          <cell r="BG61"/>
          <cell r="BH61"/>
          <cell r="BI61"/>
          <cell r="BJ61"/>
          <cell r="BK61"/>
          <cell r="BL61"/>
          <cell r="BM61"/>
          <cell r="BN61"/>
          <cell r="BO61"/>
          <cell r="BP61"/>
          <cell r="BQ61"/>
          <cell r="BR61"/>
          <cell r="BS61"/>
          <cell r="BT61"/>
          <cell r="BU61"/>
          <cell r="BV61"/>
          <cell r="BW61" t="str">
            <v>Perez</v>
          </cell>
          <cell r="BX61"/>
          <cell r="BY61">
            <v>1</v>
          </cell>
        </row>
        <row r="62">
          <cell r="C62">
            <v>854</v>
          </cell>
          <cell r="D62">
            <v>5</v>
          </cell>
          <cell r="E62"/>
          <cell r="F62"/>
          <cell r="G62"/>
          <cell r="H62" t="str">
            <v/>
          </cell>
          <cell r="I62" t="str">
            <v/>
          </cell>
          <cell r="J62" t="str">
            <v/>
          </cell>
          <cell r="K62" t="str">
            <v/>
          </cell>
          <cell r="L62"/>
          <cell r="M62" t="str">
            <v>Perez</v>
          </cell>
          <cell r="N62" t="str">
            <v>Storage - Rehab Tower</v>
          </cell>
          <cell r="O62" t="str">
            <v>1680001-6</v>
          </cell>
          <cell r="P62" t="str">
            <v xml:space="preserve">No </v>
          </cell>
          <cell r="Q62">
            <v>369</v>
          </cell>
          <cell r="R62" t="str">
            <v>Reg</v>
          </cell>
          <cell r="S62"/>
          <cell r="T62"/>
          <cell r="U62"/>
          <cell r="V62"/>
          <cell r="W62"/>
          <cell r="X62">
            <v>0</v>
          </cell>
          <cell r="Y62"/>
          <cell r="Z62"/>
          <cell r="AA62"/>
          <cell r="AB62"/>
          <cell r="AC62">
            <v>0</v>
          </cell>
          <cell r="AD62">
            <v>0</v>
          </cell>
          <cell r="AE62"/>
          <cell r="AF62">
            <v>296000</v>
          </cell>
          <cell r="AG62"/>
          <cell r="AH62"/>
          <cell r="AI62"/>
          <cell r="AJ62"/>
          <cell r="AK62"/>
          <cell r="AL62">
            <v>296000</v>
          </cell>
          <cell r="AM62">
            <v>0</v>
          </cell>
          <cell r="AN62"/>
          <cell r="AO62">
            <v>0</v>
          </cell>
          <cell r="AP62">
            <v>0</v>
          </cell>
          <cell r="AQ62"/>
          <cell r="AR62">
            <v>0</v>
          </cell>
          <cell r="AS62"/>
          <cell r="AT62">
            <v>0</v>
          </cell>
          <cell r="AU62">
            <v>0</v>
          </cell>
          <cell r="AV62"/>
          <cell r="AW62"/>
          <cell r="AX62"/>
          <cell r="AY62"/>
          <cell r="AZ62"/>
          <cell r="BA62"/>
          <cell r="BB62"/>
          <cell r="BC62"/>
          <cell r="BD62"/>
          <cell r="BE62"/>
          <cell r="BF62"/>
          <cell r="BG62"/>
          <cell r="BH62"/>
          <cell r="BI62"/>
          <cell r="BJ62"/>
          <cell r="BK62"/>
          <cell r="BL62"/>
          <cell r="BM62"/>
          <cell r="BN62"/>
          <cell r="BO62"/>
          <cell r="BP62"/>
          <cell r="BQ62"/>
          <cell r="BR62"/>
          <cell r="BS62"/>
          <cell r="BT62"/>
          <cell r="BU62"/>
          <cell r="BV62"/>
          <cell r="BW62" t="str">
            <v>Perez</v>
          </cell>
          <cell r="BX62"/>
          <cell r="BY62">
            <v>1</v>
          </cell>
        </row>
        <row r="63">
          <cell r="C63">
            <v>399</v>
          </cell>
          <cell r="D63">
            <v>10</v>
          </cell>
          <cell r="E63"/>
          <cell r="F63"/>
          <cell r="G63"/>
          <cell r="H63" t="str">
            <v/>
          </cell>
          <cell r="I63" t="str">
            <v/>
          </cell>
          <cell r="J63" t="str">
            <v/>
          </cell>
          <cell r="K63" t="str">
            <v/>
          </cell>
          <cell r="L63"/>
          <cell r="M63" t="str">
            <v>Perez</v>
          </cell>
          <cell r="N63" t="str">
            <v>Treatment - Plant Rehab</v>
          </cell>
          <cell r="O63" t="str">
            <v>1150001-3</v>
          </cell>
          <cell r="P63" t="str">
            <v xml:space="preserve">No </v>
          </cell>
          <cell r="Q63">
            <v>1398</v>
          </cell>
          <cell r="R63" t="str">
            <v>Reg</v>
          </cell>
          <cell r="S63"/>
          <cell r="T63"/>
          <cell r="U63"/>
          <cell r="V63"/>
          <cell r="W63"/>
          <cell r="X63">
            <v>0</v>
          </cell>
          <cell r="Y63"/>
          <cell r="Z63"/>
          <cell r="AA63"/>
          <cell r="AB63"/>
          <cell r="AC63">
            <v>0</v>
          </cell>
          <cell r="AD63">
            <v>0</v>
          </cell>
          <cell r="AE63"/>
          <cell r="AF63">
            <v>143525</v>
          </cell>
          <cell r="AG63"/>
          <cell r="AH63"/>
          <cell r="AI63"/>
          <cell r="AJ63"/>
          <cell r="AK63"/>
          <cell r="AL63">
            <v>143525</v>
          </cell>
          <cell r="AM63">
            <v>0</v>
          </cell>
          <cell r="AN63"/>
          <cell r="AO63">
            <v>0</v>
          </cell>
          <cell r="AP63">
            <v>0</v>
          </cell>
          <cell r="AQ63"/>
          <cell r="AR63">
            <v>0</v>
          </cell>
          <cell r="AS63"/>
          <cell r="AT63">
            <v>0</v>
          </cell>
          <cell r="AU63">
            <v>0</v>
          </cell>
          <cell r="AV63"/>
          <cell r="AW63"/>
          <cell r="AX63"/>
          <cell r="AY63"/>
          <cell r="AZ63"/>
          <cell r="BA63"/>
          <cell r="BB63"/>
          <cell r="BC63"/>
          <cell r="BD63"/>
          <cell r="BE63"/>
          <cell r="BF63"/>
          <cell r="BG63"/>
          <cell r="BH63"/>
          <cell r="BI63"/>
          <cell r="BJ63"/>
          <cell r="BK63"/>
          <cell r="BL63"/>
          <cell r="BM63"/>
          <cell r="BN63"/>
          <cell r="BO63"/>
          <cell r="BP63"/>
          <cell r="BQ63"/>
          <cell r="BR63"/>
          <cell r="BS63"/>
          <cell r="BT63"/>
          <cell r="BU63"/>
          <cell r="BV63"/>
          <cell r="BW63" t="str">
            <v>Perez</v>
          </cell>
          <cell r="BX63"/>
          <cell r="BY63">
            <v>2</v>
          </cell>
        </row>
        <row r="64">
          <cell r="C64">
            <v>400</v>
          </cell>
          <cell r="D64">
            <v>10</v>
          </cell>
          <cell r="E64"/>
          <cell r="F64"/>
          <cell r="G64"/>
          <cell r="H64" t="str">
            <v/>
          </cell>
          <cell r="I64" t="str">
            <v/>
          </cell>
          <cell r="J64" t="str">
            <v/>
          </cell>
          <cell r="K64" t="str">
            <v/>
          </cell>
          <cell r="L64"/>
          <cell r="M64" t="str">
            <v>Perez</v>
          </cell>
          <cell r="N64" t="str">
            <v>Storage - tower rehab</v>
          </cell>
          <cell r="O64" t="str">
            <v>1150001-4</v>
          </cell>
          <cell r="P64" t="str">
            <v xml:space="preserve">No </v>
          </cell>
          <cell r="Q64">
            <v>1398</v>
          </cell>
          <cell r="R64" t="str">
            <v>Reg</v>
          </cell>
          <cell r="S64"/>
          <cell r="T64"/>
          <cell r="U64"/>
          <cell r="V64"/>
          <cell r="W64"/>
          <cell r="X64">
            <v>0</v>
          </cell>
          <cell r="Y64"/>
          <cell r="Z64"/>
          <cell r="AA64"/>
          <cell r="AB64"/>
          <cell r="AC64">
            <v>0</v>
          </cell>
          <cell r="AD64">
            <v>0</v>
          </cell>
          <cell r="AE64"/>
          <cell r="AF64">
            <v>546354</v>
          </cell>
          <cell r="AG64"/>
          <cell r="AH64"/>
          <cell r="AI64"/>
          <cell r="AJ64"/>
          <cell r="AK64"/>
          <cell r="AL64">
            <v>546354</v>
          </cell>
          <cell r="AM64">
            <v>0</v>
          </cell>
          <cell r="AN64"/>
          <cell r="AO64">
            <v>0</v>
          </cell>
          <cell r="AP64">
            <v>0</v>
          </cell>
          <cell r="AQ64"/>
          <cell r="AR64">
            <v>0</v>
          </cell>
          <cell r="AS64"/>
          <cell r="AT64">
            <v>0</v>
          </cell>
          <cell r="AU64">
            <v>0</v>
          </cell>
          <cell r="AV64"/>
          <cell r="AW64"/>
          <cell r="AX64"/>
          <cell r="AY64"/>
          <cell r="AZ64"/>
          <cell r="BA64"/>
          <cell r="BB64"/>
          <cell r="BC64"/>
          <cell r="BD64"/>
          <cell r="BE64"/>
          <cell r="BF64"/>
          <cell r="BG64"/>
          <cell r="BH64"/>
          <cell r="BI64"/>
          <cell r="BJ64"/>
          <cell r="BK64"/>
          <cell r="BL64"/>
          <cell r="BM64"/>
          <cell r="BN64"/>
          <cell r="BO64"/>
          <cell r="BP64"/>
          <cell r="BQ64"/>
          <cell r="BR64"/>
          <cell r="BS64"/>
          <cell r="BT64"/>
          <cell r="BU64"/>
          <cell r="BV64"/>
          <cell r="BW64" t="str">
            <v>Perez</v>
          </cell>
          <cell r="BX64"/>
          <cell r="BY64">
            <v>2</v>
          </cell>
        </row>
        <row r="65">
          <cell r="C65">
            <v>170</v>
          </cell>
          <cell r="D65">
            <v>15</v>
          </cell>
          <cell r="E65">
            <v>119</v>
          </cell>
          <cell r="F65">
            <v>15</v>
          </cell>
          <cell r="G65"/>
          <cell r="H65" t="str">
            <v/>
          </cell>
          <cell r="I65" t="str">
            <v/>
          </cell>
          <cell r="J65" t="str">
            <v/>
          </cell>
          <cell r="K65" t="str">
            <v/>
          </cell>
          <cell r="L65">
            <v>0</v>
          </cell>
          <cell r="M65" t="str">
            <v>Berrens</v>
          </cell>
          <cell r="N65" t="str">
            <v>Source - New Well &amp; Sealing</v>
          </cell>
          <cell r="O65" t="str">
            <v>1420001-3</v>
          </cell>
          <cell r="P65" t="str">
            <v xml:space="preserve">No </v>
          </cell>
          <cell r="Q65">
            <v>601</v>
          </cell>
          <cell r="R65" t="str">
            <v>Reg</v>
          </cell>
          <cell r="S65" t="str">
            <v>Exempt</v>
          </cell>
          <cell r="T65"/>
          <cell r="U65"/>
          <cell r="V65"/>
          <cell r="W65"/>
          <cell r="X65">
            <v>0</v>
          </cell>
          <cell r="Y65"/>
          <cell r="Z65"/>
          <cell r="AA65"/>
          <cell r="AB65"/>
          <cell r="AC65">
            <v>0</v>
          </cell>
          <cell r="AD65">
            <v>0</v>
          </cell>
          <cell r="AE65"/>
          <cell r="AF65">
            <v>568100</v>
          </cell>
          <cell r="AG65"/>
          <cell r="AH65"/>
          <cell r="AI65"/>
          <cell r="AJ65"/>
          <cell r="AK65"/>
          <cell r="AL65">
            <v>568100</v>
          </cell>
          <cell r="AM65">
            <v>0</v>
          </cell>
          <cell r="AN65"/>
          <cell r="AO65">
            <v>0</v>
          </cell>
          <cell r="AP65">
            <v>0</v>
          </cell>
          <cell r="AQ65"/>
          <cell r="AR65">
            <v>0</v>
          </cell>
          <cell r="AS65"/>
          <cell r="AT65">
            <v>0</v>
          </cell>
          <cell r="AU65">
            <v>0</v>
          </cell>
          <cell r="AV65"/>
          <cell r="AW65"/>
          <cell r="AX65"/>
          <cell r="AY65"/>
          <cell r="AZ65"/>
          <cell r="BA65"/>
          <cell r="BB65">
            <v>0</v>
          </cell>
          <cell r="BC65">
            <v>0</v>
          </cell>
          <cell r="BD65"/>
          <cell r="BE65">
            <v>0</v>
          </cell>
          <cell r="BF65"/>
          <cell r="BG65"/>
          <cell r="BH65"/>
          <cell r="BI65"/>
          <cell r="BJ65"/>
          <cell r="BK65"/>
          <cell r="BL65"/>
          <cell r="BM65"/>
          <cell r="BN65"/>
          <cell r="BO65"/>
          <cell r="BP65">
            <v>0</v>
          </cell>
          <cell r="BQ65"/>
          <cell r="BR65"/>
          <cell r="BS65"/>
          <cell r="BT65"/>
          <cell r="BU65"/>
          <cell r="BV65"/>
          <cell r="BW65" t="str">
            <v>Berrens</v>
          </cell>
          <cell r="BX65"/>
          <cell r="BY65">
            <v>8</v>
          </cell>
        </row>
        <row r="66">
          <cell r="C66">
            <v>265</v>
          </cell>
          <cell r="D66">
            <v>12</v>
          </cell>
          <cell r="E66">
            <v>192</v>
          </cell>
          <cell r="F66">
            <v>12</v>
          </cell>
          <cell r="G66"/>
          <cell r="H66" t="str">
            <v/>
          </cell>
          <cell r="I66" t="str">
            <v/>
          </cell>
          <cell r="J66" t="str">
            <v/>
          </cell>
          <cell r="K66" t="str">
            <v/>
          </cell>
          <cell r="L66">
            <v>0</v>
          </cell>
          <cell r="M66" t="str">
            <v>Berrens</v>
          </cell>
          <cell r="N66" t="str">
            <v>Treatment - Rehab Plant</v>
          </cell>
          <cell r="O66" t="str">
            <v>1420001-5</v>
          </cell>
          <cell r="P66" t="str">
            <v xml:space="preserve">No </v>
          </cell>
          <cell r="Q66">
            <v>601</v>
          </cell>
          <cell r="R66" t="str">
            <v>Reg</v>
          </cell>
          <cell r="S66" t="str">
            <v>Exempt</v>
          </cell>
          <cell r="T66"/>
          <cell r="U66"/>
          <cell r="V66"/>
          <cell r="W66"/>
          <cell r="X66">
            <v>0</v>
          </cell>
          <cell r="Y66"/>
          <cell r="Z66"/>
          <cell r="AA66"/>
          <cell r="AB66"/>
          <cell r="AC66">
            <v>0</v>
          </cell>
          <cell r="AD66">
            <v>0</v>
          </cell>
          <cell r="AE66"/>
          <cell r="AF66">
            <v>5437100</v>
          </cell>
          <cell r="AG66"/>
          <cell r="AH66"/>
          <cell r="AI66"/>
          <cell r="AJ66"/>
          <cell r="AK66"/>
          <cell r="AL66">
            <v>5437100</v>
          </cell>
          <cell r="AM66">
            <v>0</v>
          </cell>
          <cell r="AN66"/>
          <cell r="AO66">
            <v>0</v>
          </cell>
          <cell r="AP66">
            <v>0</v>
          </cell>
          <cell r="AQ66"/>
          <cell r="AR66">
            <v>0</v>
          </cell>
          <cell r="AS66"/>
          <cell r="AT66">
            <v>0</v>
          </cell>
          <cell r="AU66">
            <v>0</v>
          </cell>
          <cell r="AV66"/>
          <cell r="AW66"/>
          <cell r="AX66"/>
          <cell r="AY66"/>
          <cell r="AZ66"/>
          <cell r="BA66"/>
          <cell r="BB66">
            <v>0</v>
          </cell>
          <cell r="BC66">
            <v>0</v>
          </cell>
          <cell r="BD66"/>
          <cell r="BE66">
            <v>0</v>
          </cell>
          <cell r="BF66"/>
          <cell r="BG66"/>
          <cell r="BH66"/>
          <cell r="BI66"/>
          <cell r="BJ66"/>
          <cell r="BK66"/>
          <cell r="BL66"/>
          <cell r="BM66"/>
          <cell r="BN66"/>
          <cell r="BO66"/>
          <cell r="BP66">
            <v>0</v>
          </cell>
          <cell r="BQ66"/>
          <cell r="BR66"/>
          <cell r="BS66"/>
          <cell r="BT66"/>
          <cell r="BU66"/>
          <cell r="BV66"/>
          <cell r="BW66" t="str">
            <v>Berrens</v>
          </cell>
          <cell r="BX66"/>
          <cell r="BY66">
            <v>8</v>
          </cell>
        </row>
        <row r="67">
          <cell r="C67">
            <v>320</v>
          </cell>
          <cell r="D67">
            <v>11</v>
          </cell>
          <cell r="E67">
            <v>239</v>
          </cell>
          <cell r="F67">
            <v>11</v>
          </cell>
          <cell r="G67"/>
          <cell r="H67" t="str">
            <v/>
          </cell>
          <cell r="I67" t="str">
            <v/>
          </cell>
          <cell r="J67" t="str">
            <v/>
          </cell>
          <cell r="K67" t="str">
            <v/>
          </cell>
          <cell r="L67">
            <v>0</v>
          </cell>
          <cell r="M67" t="str">
            <v>Berrens</v>
          </cell>
          <cell r="N67" t="str">
            <v>Storage - Tower Replacement</v>
          </cell>
          <cell r="O67" t="str">
            <v>1420001-2</v>
          </cell>
          <cell r="P67" t="str">
            <v xml:space="preserve">No </v>
          </cell>
          <cell r="Q67">
            <v>601</v>
          </cell>
          <cell r="R67" t="str">
            <v>Reg</v>
          </cell>
          <cell r="S67" t="str">
            <v>Exempt</v>
          </cell>
          <cell r="T67"/>
          <cell r="U67"/>
          <cell r="V67"/>
          <cell r="W67"/>
          <cell r="X67">
            <v>0</v>
          </cell>
          <cell r="Y67"/>
          <cell r="Z67"/>
          <cell r="AA67"/>
          <cell r="AB67"/>
          <cell r="AC67">
            <v>0</v>
          </cell>
          <cell r="AD67">
            <v>0</v>
          </cell>
          <cell r="AE67"/>
          <cell r="AF67">
            <v>2599900</v>
          </cell>
          <cell r="AG67"/>
          <cell r="AH67"/>
          <cell r="AI67"/>
          <cell r="AJ67"/>
          <cell r="AK67"/>
          <cell r="AL67">
            <v>2599900</v>
          </cell>
          <cell r="AM67">
            <v>0</v>
          </cell>
          <cell r="AN67"/>
          <cell r="AO67">
            <v>0</v>
          </cell>
          <cell r="AP67">
            <v>0</v>
          </cell>
          <cell r="AQ67"/>
          <cell r="AR67">
            <v>0</v>
          </cell>
          <cell r="AS67"/>
          <cell r="AT67">
            <v>0</v>
          </cell>
          <cell r="AU67">
            <v>0</v>
          </cell>
          <cell r="AV67"/>
          <cell r="AW67"/>
          <cell r="AX67"/>
          <cell r="AY67"/>
          <cell r="AZ67"/>
          <cell r="BA67"/>
          <cell r="BB67">
            <v>0</v>
          </cell>
          <cell r="BC67">
            <v>0</v>
          </cell>
          <cell r="BD67"/>
          <cell r="BE67">
            <v>0</v>
          </cell>
          <cell r="BF67"/>
          <cell r="BG67"/>
          <cell r="BH67"/>
          <cell r="BI67"/>
          <cell r="BJ67"/>
          <cell r="BK67"/>
          <cell r="BL67"/>
          <cell r="BM67"/>
          <cell r="BN67"/>
          <cell r="BO67"/>
          <cell r="BP67">
            <v>0</v>
          </cell>
          <cell r="BQ67"/>
          <cell r="BR67"/>
          <cell r="BS67"/>
          <cell r="BT67"/>
          <cell r="BU67"/>
          <cell r="BV67"/>
          <cell r="BW67" t="str">
            <v>Berrens</v>
          </cell>
          <cell r="BX67"/>
          <cell r="BY67">
            <v>8</v>
          </cell>
        </row>
        <row r="68">
          <cell r="C68">
            <v>526</v>
          </cell>
          <cell r="D68">
            <v>10</v>
          </cell>
          <cell r="E68">
            <v>439</v>
          </cell>
          <cell r="F68">
            <v>10</v>
          </cell>
          <cell r="G68"/>
          <cell r="H68" t="str">
            <v/>
          </cell>
          <cell r="I68" t="str">
            <v/>
          </cell>
          <cell r="J68" t="str">
            <v/>
          </cell>
          <cell r="K68" t="str">
            <v/>
          </cell>
          <cell r="L68">
            <v>0</v>
          </cell>
          <cell r="M68" t="str">
            <v>Berrens</v>
          </cell>
          <cell r="N68" t="str">
            <v>Watermain - Replacement</v>
          </cell>
          <cell r="O68" t="str">
            <v>1420001-4</v>
          </cell>
          <cell r="P68" t="str">
            <v xml:space="preserve">No </v>
          </cell>
          <cell r="Q68">
            <v>601</v>
          </cell>
          <cell r="R68" t="str">
            <v>Reg</v>
          </cell>
          <cell r="S68" t="str">
            <v>Exempt</v>
          </cell>
          <cell r="T68"/>
          <cell r="U68"/>
          <cell r="V68"/>
          <cell r="W68"/>
          <cell r="X68">
            <v>0</v>
          </cell>
          <cell r="Y68"/>
          <cell r="Z68"/>
          <cell r="AA68"/>
          <cell r="AB68"/>
          <cell r="AC68">
            <v>0</v>
          </cell>
          <cell r="AD68">
            <v>0</v>
          </cell>
          <cell r="AE68"/>
          <cell r="AF68">
            <v>1700900</v>
          </cell>
          <cell r="AG68"/>
          <cell r="AH68"/>
          <cell r="AI68"/>
          <cell r="AJ68"/>
          <cell r="AK68"/>
          <cell r="AL68">
            <v>1700900</v>
          </cell>
          <cell r="AM68">
            <v>0</v>
          </cell>
          <cell r="AN68"/>
          <cell r="AO68">
            <v>0</v>
          </cell>
          <cell r="AP68">
            <v>0</v>
          </cell>
          <cell r="AQ68"/>
          <cell r="AR68">
            <v>0</v>
          </cell>
          <cell r="AS68"/>
          <cell r="AT68">
            <v>0</v>
          </cell>
          <cell r="AU68">
            <v>0</v>
          </cell>
          <cell r="AV68"/>
          <cell r="AW68"/>
          <cell r="AX68"/>
          <cell r="AY68"/>
          <cell r="AZ68"/>
          <cell r="BA68"/>
          <cell r="BB68">
            <v>0</v>
          </cell>
          <cell r="BC68">
            <v>0</v>
          </cell>
          <cell r="BD68"/>
          <cell r="BE68">
            <v>0</v>
          </cell>
          <cell r="BF68"/>
          <cell r="BG68"/>
          <cell r="BH68"/>
          <cell r="BI68"/>
          <cell r="BJ68"/>
          <cell r="BK68"/>
          <cell r="BL68"/>
          <cell r="BM68"/>
          <cell r="BN68"/>
          <cell r="BO68"/>
          <cell r="BP68">
            <v>0</v>
          </cell>
          <cell r="BQ68"/>
          <cell r="BR68"/>
          <cell r="BS68"/>
          <cell r="BT68"/>
          <cell r="BU68"/>
          <cell r="BV68"/>
          <cell r="BW68" t="str">
            <v>Berrens</v>
          </cell>
          <cell r="BX68"/>
          <cell r="BY68">
            <v>8</v>
          </cell>
        </row>
        <row r="69">
          <cell r="C69">
            <v>887</v>
          </cell>
          <cell r="D69">
            <v>5</v>
          </cell>
          <cell r="E69">
            <v>759</v>
          </cell>
          <cell r="F69">
            <v>5</v>
          </cell>
          <cell r="G69"/>
          <cell r="H69" t="str">
            <v/>
          </cell>
          <cell r="I69" t="str">
            <v/>
          </cell>
          <cell r="J69" t="str">
            <v/>
          </cell>
          <cell r="K69" t="str">
            <v/>
          </cell>
          <cell r="L69">
            <v>0</v>
          </cell>
          <cell r="M69" t="str">
            <v>Bradshaw</v>
          </cell>
          <cell r="N69" t="str">
            <v>Watermain - Replacement - Phase 1</v>
          </cell>
          <cell r="O69" t="str">
            <v>1140001-4</v>
          </cell>
          <cell r="P69" t="str">
            <v xml:space="preserve">No </v>
          </cell>
          <cell r="Q69">
            <v>2600</v>
          </cell>
          <cell r="R69" t="str">
            <v>Reg</v>
          </cell>
          <cell r="S69" t="str">
            <v>Exempt</v>
          </cell>
          <cell r="T69"/>
          <cell r="U69"/>
          <cell r="V69"/>
          <cell r="W69"/>
          <cell r="X69">
            <v>0</v>
          </cell>
          <cell r="Y69"/>
          <cell r="Z69"/>
          <cell r="AA69">
            <v>45413</v>
          </cell>
          <cell r="AB69">
            <v>45536</v>
          </cell>
          <cell r="AC69">
            <v>0</v>
          </cell>
          <cell r="AD69">
            <v>0</v>
          </cell>
          <cell r="AE69" t="str">
            <v>CWRF companion</v>
          </cell>
          <cell r="AF69">
            <v>3500000</v>
          </cell>
          <cell r="AG69"/>
          <cell r="AH69"/>
          <cell r="AI69"/>
          <cell r="AJ69"/>
          <cell r="AK69"/>
          <cell r="AL69">
            <v>3500000</v>
          </cell>
          <cell r="AM69">
            <v>0</v>
          </cell>
          <cell r="AN69"/>
          <cell r="AO69">
            <v>0</v>
          </cell>
          <cell r="AP69">
            <v>0</v>
          </cell>
          <cell r="AQ69"/>
          <cell r="AR69">
            <v>0</v>
          </cell>
          <cell r="AS69"/>
          <cell r="AT69">
            <v>0</v>
          </cell>
          <cell r="AU69">
            <v>0</v>
          </cell>
          <cell r="AV69"/>
          <cell r="AW69"/>
          <cell r="AX69"/>
          <cell r="AY69"/>
          <cell r="AZ69"/>
          <cell r="BA69"/>
          <cell r="BB69">
            <v>0</v>
          </cell>
          <cell r="BC69">
            <v>0</v>
          </cell>
          <cell r="BD69"/>
          <cell r="BE69">
            <v>0</v>
          </cell>
          <cell r="BF69"/>
          <cell r="BG69"/>
          <cell r="BH69"/>
          <cell r="BI69"/>
          <cell r="BJ69"/>
          <cell r="BK69"/>
          <cell r="BL69"/>
          <cell r="BP69">
            <v>0</v>
          </cell>
          <cell r="BQ69"/>
          <cell r="BR69"/>
          <cell r="BT69"/>
          <cell r="BW69" t="str">
            <v>Bradshaw</v>
          </cell>
          <cell r="BX69" t="str">
            <v>Lafontaine</v>
          </cell>
          <cell r="BY69">
            <v>4</v>
          </cell>
        </row>
        <row r="70">
          <cell r="C70">
            <v>888</v>
          </cell>
          <cell r="D70">
            <v>5</v>
          </cell>
          <cell r="E70">
            <v>760</v>
          </cell>
          <cell r="F70">
            <v>5</v>
          </cell>
          <cell r="G70" t="str">
            <v/>
          </cell>
          <cell r="H70" t="str">
            <v/>
          </cell>
          <cell r="I70" t="str">
            <v/>
          </cell>
          <cell r="J70" t="str">
            <v/>
          </cell>
          <cell r="K70" t="str">
            <v/>
          </cell>
          <cell r="L70">
            <v>0</v>
          </cell>
          <cell r="M70" t="str">
            <v>Bradshaw</v>
          </cell>
          <cell r="N70" t="str">
            <v>Watermain - Repl 3 Blocks of Front St.</v>
          </cell>
          <cell r="O70" t="str">
            <v>1140001-5</v>
          </cell>
          <cell r="P70" t="str">
            <v xml:space="preserve">No </v>
          </cell>
          <cell r="Q70">
            <v>2635</v>
          </cell>
          <cell r="R70" t="str">
            <v>Reg</v>
          </cell>
          <cell r="S70" t="str">
            <v>Exempt</v>
          </cell>
          <cell r="T70"/>
          <cell r="U70"/>
          <cell r="V70"/>
          <cell r="W70"/>
          <cell r="X70">
            <v>0</v>
          </cell>
          <cell r="Y70"/>
          <cell r="Z70"/>
          <cell r="AA70"/>
          <cell r="AB70"/>
          <cell r="AC70">
            <v>0</v>
          </cell>
          <cell r="AD70">
            <v>0</v>
          </cell>
          <cell r="AE70"/>
          <cell r="AF70">
            <v>450000</v>
          </cell>
          <cell r="AG70"/>
          <cell r="AH70"/>
          <cell r="AI70"/>
          <cell r="AJ70"/>
          <cell r="AK70"/>
          <cell r="AL70">
            <v>450000</v>
          </cell>
          <cell r="AM70">
            <v>0</v>
          </cell>
          <cell r="AN70"/>
          <cell r="AO70">
            <v>0</v>
          </cell>
          <cell r="AP70">
            <v>0</v>
          </cell>
          <cell r="AQ70"/>
          <cell r="AR70">
            <v>0</v>
          </cell>
          <cell r="AS70"/>
          <cell r="AT70">
            <v>0</v>
          </cell>
          <cell r="AU70">
            <v>0</v>
          </cell>
          <cell r="AV70"/>
          <cell r="AW70"/>
          <cell r="AX70"/>
          <cell r="AY70"/>
          <cell r="AZ70"/>
          <cell r="BA70"/>
          <cell r="BB70">
            <v>0</v>
          </cell>
          <cell r="BC70">
            <v>0</v>
          </cell>
          <cell r="BD70"/>
          <cell r="BE70">
            <v>0</v>
          </cell>
          <cell r="BF70"/>
          <cell r="BG70"/>
          <cell r="BH70"/>
          <cell r="BI70"/>
          <cell r="BJ70"/>
          <cell r="BK70"/>
          <cell r="BL70"/>
          <cell r="BP70">
            <v>0</v>
          </cell>
          <cell r="BQ70"/>
          <cell r="BR70"/>
          <cell r="BT70"/>
          <cell r="BW70" t="str">
            <v>Bradshaw</v>
          </cell>
          <cell r="BX70" t="str">
            <v>Lafontaine</v>
          </cell>
          <cell r="BY70">
            <v>4</v>
          </cell>
        </row>
        <row r="71">
          <cell r="C71">
            <v>63</v>
          </cell>
          <cell r="D71">
            <v>20</v>
          </cell>
          <cell r="E71">
            <v>53</v>
          </cell>
          <cell r="F71">
            <v>20</v>
          </cell>
          <cell r="G71">
            <v>2025</v>
          </cell>
          <cell r="H71" t="str">
            <v/>
          </cell>
          <cell r="I71" t="str">
            <v>Yes</v>
          </cell>
          <cell r="J71" t="str">
            <v/>
          </cell>
          <cell r="K71" t="str">
            <v>Yes</v>
          </cell>
          <cell r="L71">
            <v>0</v>
          </cell>
          <cell r="M71" t="str">
            <v>Bradshaw</v>
          </cell>
          <cell r="N71" t="str">
            <v>Treatment - PFAS Removal</v>
          </cell>
          <cell r="O71" t="str">
            <v>1560001-6</v>
          </cell>
          <cell r="P71" t="str">
            <v>Yes</v>
          </cell>
          <cell r="Q71">
            <v>857</v>
          </cell>
          <cell r="R71" t="str">
            <v>EC</v>
          </cell>
          <cell r="S71"/>
          <cell r="T71"/>
          <cell r="U71"/>
          <cell r="V71">
            <v>45450</v>
          </cell>
          <cell r="W71">
            <v>7525250</v>
          </cell>
          <cell r="X71">
            <v>7525250</v>
          </cell>
          <cell r="Y71" t="str">
            <v>Part B1</v>
          </cell>
          <cell r="Z71"/>
          <cell r="AA71">
            <v>45931</v>
          </cell>
          <cell r="AB71">
            <v>46264</v>
          </cell>
          <cell r="AC71">
            <v>0</v>
          </cell>
          <cell r="AD71">
            <v>0</v>
          </cell>
          <cell r="AE71" t="str">
            <v>IUP request submitted as cmt</v>
          </cell>
          <cell r="AF71">
            <v>7525250</v>
          </cell>
          <cell r="AG71"/>
          <cell r="AH71"/>
          <cell r="AI71"/>
          <cell r="AJ71"/>
          <cell r="AK71"/>
          <cell r="AL71">
            <v>7525250</v>
          </cell>
          <cell r="AM71">
            <v>7525250</v>
          </cell>
          <cell r="AN71"/>
          <cell r="AO71">
            <v>0</v>
          </cell>
          <cell r="AP71">
            <v>3000000</v>
          </cell>
          <cell r="AQ71"/>
          <cell r="AR71">
            <v>3000000</v>
          </cell>
          <cell r="AS71"/>
          <cell r="AT71">
            <v>4525250</v>
          </cell>
          <cell r="AU71">
            <v>0</v>
          </cell>
          <cell r="AV71"/>
          <cell r="AW71"/>
          <cell r="AX71"/>
          <cell r="AY71"/>
          <cell r="AZ71"/>
          <cell r="BA71"/>
          <cell r="BB71">
            <v>0</v>
          </cell>
          <cell r="BC71">
            <v>0</v>
          </cell>
          <cell r="BD71"/>
          <cell r="BE71">
            <v>0</v>
          </cell>
          <cell r="BF71"/>
          <cell r="BG71"/>
          <cell r="BH71"/>
          <cell r="BI71"/>
          <cell r="BJ71"/>
          <cell r="BK71"/>
          <cell r="BL71"/>
          <cell r="BM71"/>
          <cell r="BN71"/>
          <cell r="BO71"/>
          <cell r="BP71">
            <v>0</v>
          </cell>
          <cell r="BQ71"/>
          <cell r="BR71"/>
          <cell r="BS71"/>
          <cell r="BT71"/>
          <cell r="BU71"/>
          <cell r="BV71"/>
          <cell r="BW71" t="str">
            <v>Bradshaw</v>
          </cell>
          <cell r="BX71"/>
          <cell r="BY71">
            <v>4</v>
          </cell>
        </row>
        <row r="72">
          <cell r="C72">
            <v>454</v>
          </cell>
          <cell r="D72">
            <v>10</v>
          </cell>
          <cell r="E72">
            <v>368</v>
          </cell>
          <cell r="F72">
            <v>10</v>
          </cell>
          <cell r="G72" t="str">
            <v/>
          </cell>
          <cell r="H72" t="str">
            <v/>
          </cell>
          <cell r="I72" t="str">
            <v/>
          </cell>
          <cell r="J72" t="str">
            <v/>
          </cell>
          <cell r="K72" t="str">
            <v/>
          </cell>
          <cell r="L72">
            <v>0</v>
          </cell>
          <cell r="M72" t="str">
            <v>Perez</v>
          </cell>
          <cell r="N72" t="str">
            <v>Storage - Repl w/50,000 Gal East Tower</v>
          </cell>
          <cell r="O72" t="str">
            <v>1390001-3</v>
          </cell>
          <cell r="P72" t="str">
            <v xml:space="preserve">No </v>
          </cell>
          <cell r="Q72">
            <v>1022</v>
          </cell>
          <cell r="R72" t="str">
            <v>Reg</v>
          </cell>
          <cell r="S72" t="str">
            <v>Exempt</v>
          </cell>
          <cell r="T72"/>
          <cell r="U72"/>
          <cell r="V72"/>
          <cell r="W72"/>
          <cell r="X72">
            <v>0</v>
          </cell>
          <cell r="Y72"/>
          <cell r="Z72"/>
          <cell r="AA72"/>
          <cell r="AB72"/>
          <cell r="AC72">
            <v>0</v>
          </cell>
          <cell r="AD72">
            <v>0</v>
          </cell>
          <cell r="AE72"/>
          <cell r="AF72">
            <v>1200000</v>
          </cell>
          <cell r="AG72"/>
          <cell r="AH72"/>
          <cell r="AI72"/>
          <cell r="AJ72"/>
          <cell r="AK72"/>
          <cell r="AL72">
            <v>1200000</v>
          </cell>
          <cell r="AM72">
            <v>0</v>
          </cell>
          <cell r="AN72"/>
          <cell r="AO72">
            <v>0</v>
          </cell>
          <cell r="AP72">
            <v>0</v>
          </cell>
          <cell r="AQ72"/>
          <cell r="AR72">
            <v>0</v>
          </cell>
          <cell r="AS72"/>
          <cell r="AT72">
            <v>0</v>
          </cell>
          <cell r="AU72">
            <v>0</v>
          </cell>
          <cell r="AV72"/>
          <cell r="AW72"/>
          <cell r="AX72"/>
          <cell r="AY72"/>
          <cell r="AZ72"/>
          <cell r="BA72"/>
          <cell r="BB72">
            <v>0</v>
          </cell>
          <cell r="BC72">
            <v>0</v>
          </cell>
          <cell r="BD72"/>
          <cell r="BE72">
            <v>0</v>
          </cell>
          <cell r="BF72"/>
          <cell r="BG72"/>
          <cell r="BH72"/>
          <cell r="BI72"/>
          <cell r="BJ72"/>
          <cell r="BK72"/>
          <cell r="BL72"/>
          <cell r="BP72">
            <v>0</v>
          </cell>
          <cell r="BQ72"/>
          <cell r="BR72"/>
          <cell r="BT72"/>
          <cell r="BW72" t="str">
            <v>Perez</v>
          </cell>
          <cell r="BX72" t="str">
            <v>Schultz</v>
          </cell>
          <cell r="BY72">
            <v>2</v>
          </cell>
        </row>
        <row r="73">
          <cell r="C73">
            <v>455</v>
          </cell>
          <cell r="D73">
            <v>10</v>
          </cell>
          <cell r="E73">
            <v>369</v>
          </cell>
          <cell r="F73">
            <v>10</v>
          </cell>
          <cell r="G73"/>
          <cell r="H73" t="str">
            <v/>
          </cell>
          <cell r="I73" t="str">
            <v/>
          </cell>
          <cell r="J73" t="str">
            <v/>
          </cell>
          <cell r="K73" t="str">
            <v/>
          </cell>
          <cell r="L73">
            <v>0</v>
          </cell>
          <cell r="M73" t="str">
            <v>Perez</v>
          </cell>
          <cell r="N73" t="str">
            <v>Watermain - Hwy 72 Watermain Replace</v>
          </cell>
          <cell r="O73" t="str">
            <v>1390001-5</v>
          </cell>
          <cell r="P73" t="str">
            <v xml:space="preserve">No </v>
          </cell>
          <cell r="Q73">
            <v>1022</v>
          </cell>
          <cell r="R73" t="str">
            <v>Reg</v>
          </cell>
          <cell r="S73"/>
          <cell r="T73"/>
          <cell r="U73"/>
          <cell r="V73"/>
          <cell r="W73"/>
          <cell r="X73">
            <v>0</v>
          </cell>
          <cell r="Y73"/>
          <cell r="Z73"/>
          <cell r="AA73"/>
          <cell r="AB73"/>
          <cell r="AC73">
            <v>0</v>
          </cell>
          <cell r="AD73">
            <v>0</v>
          </cell>
          <cell r="AE73"/>
          <cell r="AF73">
            <v>2400000</v>
          </cell>
          <cell r="AG73"/>
          <cell r="AH73"/>
          <cell r="AI73"/>
          <cell r="AJ73"/>
          <cell r="AK73"/>
          <cell r="AL73">
            <v>2400000</v>
          </cell>
          <cell r="AM73">
            <v>0</v>
          </cell>
          <cell r="AN73"/>
          <cell r="AO73">
            <v>0</v>
          </cell>
          <cell r="AP73">
            <v>0</v>
          </cell>
          <cell r="AQ73"/>
          <cell r="AR73">
            <v>0</v>
          </cell>
          <cell r="AS73"/>
          <cell r="AT73">
            <v>0</v>
          </cell>
          <cell r="AU73">
            <v>0</v>
          </cell>
          <cell r="AV73"/>
          <cell r="AW73"/>
          <cell r="AX73"/>
          <cell r="AY73"/>
          <cell r="AZ73"/>
          <cell r="BA73"/>
          <cell r="BB73">
            <v>0</v>
          </cell>
          <cell r="BC73">
            <v>0</v>
          </cell>
          <cell r="BD73"/>
          <cell r="BE73">
            <v>0</v>
          </cell>
          <cell r="BF73"/>
          <cell r="BG73"/>
          <cell r="BH73"/>
          <cell r="BI73"/>
          <cell r="BJ73"/>
          <cell r="BK73"/>
          <cell r="BL73"/>
          <cell r="BP73"/>
          <cell r="BQ73"/>
          <cell r="BR73"/>
          <cell r="BT73"/>
          <cell r="BW73" t="str">
            <v>Perez</v>
          </cell>
          <cell r="BX73"/>
          <cell r="BY73">
            <v>2</v>
          </cell>
        </row>
        <row r="74">
          <cell r="C74">
            <v>456</v>
          </cell>
          <cell r="D74">
            <v>10</v>
          </cell>
          <cell r="E74">
            <v>370</v>
          </cell>
          <cell r="F74">
            <v>10</v>
          </cell>
          <cell r="G74"/>
          <cell r="H74" t="str">
            <v/>
          </cell>
          <cell r="I74" t="str">
            <v/>
          </cell>
          <cell r="J74" t="str">
            <v/>
          </cell>
          <cell r="K74" t="str">
            <v/>
          </cell>
          <cell r="L74">
            <v>0</v>
          </cell>
          <cell r="M74" t="str">
            <v>Perez</v>
          </cell>
          <cell r="N74" t="str">
            <v>Watermain - Westwood Watermain &amp; Service</v>
          </cell>
          <cell r="O74" t="str">
            <v>1390001-6</v>
          </cell>
          <cell r="P74" t="str">
            <v xml:space="preserve">No </v>
          </cell>
          <cell r="Q74">
            <v>1022</v>
          </cell>
          <cell r="R74" t="str">
            <v>Reg</v>
          </cell>
          <cell r="S74"/>
          <cell r="T74"/>
          <cell r="U74"/>
          <cell r="V74"/>
          <cell r="W74"/>
          <cell r="X74">
            <v>0</v>
          </cell>
          <cell r="Y74"/>
          <cell r="Z74"/>
          <cell r="AA74"/>
          <cell r="AB74"/>
          <cell r="AC74">
            <v>0</v>
          </cell>
          <cell r="AD74">
            <v>0</v>
          </cell>
          <cell r="AE74"/>
          <cell r="AF74">
            <v>1103626</v>
          </cell>
          <cell r="AG74"/>
          <cell r="AH74"/>
          <cell r="AI74"/>
          <cell r="AJ74"/>
          <cell r="AK74"/>
          <cell r="AL74">
            <v>1103626</v>
          </cell>
          <cell r="AM74">
            <v>0</v>
          </cell>
          <cell r="AN74"/>
          <cell r="AO74">
            <v>0</v>
          </cell>
          <cell r="AP74">
            <v>0</v>
          </cell>
          <cell r="AQ74"/>
          <cell r="AR74">
            <v>0</v>
          </cell>
          <cell r="AS74"/>
          <cell r="AT74">
            <v>0</v>
          </cell>
          <cell r="AU74">
            <v>0</v>
          </cell>
          <cell r="AV74"/>
          <cell r="AW74"/>
          <cell r="AX74"/>
          <cell r="AY74"/>
          <cell r="AZ74"/>
          <cell r="BA74"/>
          <cell r="BB74">
            <v>0</v>
          </cell>
          <cell r="BC74">
            <v>0</v>
          </cell>
          <cell r="BD74"/>
          <cell r="BE74">
            <v>0</v>
          </cell>
          <cell r="BF74"/>
          <cell r="BG74"/>
          <cell r="BH74"/>
          <cell r="BI74"/>
          <cell r="BJ74"/>
          <cell r="BK74"/>
          <cell r="BL74"/>
          <cell r="BP74"/>
          <cell r="BQ74"/>
          <cell r="BR74"/>
          <cell r="BT74"/>
          <cell r="BW74" t="str">
            <v>Perez</v>
          </cell>
          <cell r="BX74"/>
          <cell r="BY74">
            <v>2</v>
          </cell>
        </row>
        <row r="75">
          <cell r="C75">
            <v>212</v>
          </cell>
          <cell r="D75">
            <v>13</v>
          </cell>
          <cell r="E75">
            <v>150</v>
          </cell>
          <cell r="F75">
            <v>13</v>
          </cell>
          <cell r="G75"/>
          <cell r="H75" t="str">
            <v/>
          </cell>
          <cell r="I75" t="str">
            <v/>
          </cell>
          <cell r="J75" t="str">
            <v/>
          </cell>
          <cell r="K75" t="str">
            <v/>
          </cell>
          <cell r="L75">
            <v>0</v>
          </cell>
          <cell r="M75" t="str">
            <v>Berrens</v>
          </cell>
          <cell r="N75" t="str">
            <v>Source - New Well &amp; Sealing</v>
          </cell>
          <cell r="O75" t="str">
            <v>1060002-4</v>
          </cell>
          <cell r="P75" t="str">
            <v xml:space="preserve">No </v>
          </cell>
          <cell r="Q75">
            <v>195</v>
          </cell>
          <cell r="R75" t="str">
            <v>Reg</v>
          </cell>
          <cell r="S75" t="str">
            <v>Exempt</v>
          </cell>
          <cell r="T75"/>
          <cell r="U75"/>
          <cell r="V75">
            <v>45450</v>
          </cell>
          <cell r="W75">
            <v>735100</v>
          </cell>
          <cell r="X75">
            <v>735100</v>
          </cell>
          <cell r="Y75" t="str">
            <v>Refer to RD</v>
          </cell>
          <cell r="Z75"/>
          <cell r="AA75">
            <v>45839</v>
          </cell>
          <cell r="AB75">
            <v>46661</v>
          </cell>
          <cell r="AC75">
            <v>0</v>
          </cell>
          <cell r="AD75">
            <v>0</v>
          </cell>
          <cell r="AE75"/>
          <cell r="AF75">
            <v>735100</v>
          </cell>
          <cell r="AG75"/>
          <cell r="AH75"/>
          <cell r="AI75"/>
          <cell r="AJ75"/>
          <cell r="AK75"/>
          <cell r="AL75">
            <v>735100</v>
          </cell>
          <cell r="AM75">
            <v>0</v>
          </cell>
          <cell r="AN75"/>
          <cell r="AO75">
            <v>0</v>
          </cell>
          <cell r="AP75">
            <v>0</v>
          </cell>
          <cell r="AQ75"/>
          <cell r="AR75">
            <v>0</v>
          </cell>
          <cell r="AS75"/>
          <cell r="AT75">
            <v>0</v>
          </cell>
          <cell r="AU75">
            <v>0</v>
          </cell>
          <cell r="AV75"/>
          <cell r="AW75"/>
          <cell r="AX75"/>
          <cell r="AY75"/>
          <cell r="AZ75"/>
          <cell r="BA75"/>
          <cell r="BB75">
            <v>0</v>
          </cell>
          <cell r="BC75">
            <v>0</v>
          </cell>
          <cell r="BD75"/>
          <cell r="BE75">
            <v>0</v>
          </cell>
          <cell r="BF75"/>
          <cell r="BG75"/>
          <cell r="BH75"/>
          <cell r="BI75"/>
          <cell r="BJ75"/>
          <cell r="BK75"/>
          <cell r="BL75"/>
          <cell r="BP75">
            <v>0</v>
          </cell>
          <cell r="BQ75"/>
          <cell r="BR75"/>
          <cell r="BT75"/>
          <cell r="BW75" t="str">
            <v>Berrens</v>
          </cell>
          <cell r="BX75"/>
          <cell r="BY75" t="str">
            <v>6W</v>
          </cell>
        </row>
        <row r="76">
          <cell r="C76">
            <v>285</v>
          </cell>
          <cell r="D76">
            <v>12</v>
          </cell>
          <cell r="E76">
            <v>210</v>
          </cell>
          <cell r="F76">
            <v>12</v>
          </cell>
          <cell r="G76"/>
          <cell r="H76" t="str">
            <v/>
          </cell>
          <cell r="I76" t="str">
            <v/>
          </cell>
          <cell r="J76" t="str">
            <v/>
          </cell>
          <cell r="K76" t="str">
            <v/>
          </cell>
          <cell r="L76">
            <v>0</v>
          </cell>
          <cell r="M76" t="str">
            <v>Berrens</v>
          </cell>
          <cell r="N76" t="str">
            <v>Watermain - Replace &amp; Loop</v>
          </cell>
          <cell r="O76" t="str">
            <v>1060002-2</v>
          </cell>
          <cell r="P76" t="str">
            <v xml:space="preserve">No </v>
          </cell>
          <cell r="Q76">
            <v>195</v>
          </cell>
          <cell r="R76" t="str">
            <v>Reg</v>
          </cell>
          <cell r="S76" t="str">
            <v>Exempt</v>
          </cell>
          <cell r="T76"/>
          <cell r="U76"/>
          <cell r="V76">
            <v>45454</v>
          </cell>
          <cell r="W76">
            <v>5904400</v>
          </cell>
          <cell r="X76">
            <v>5904400</v>
          </cell>
          <cell r="Y76" t="str">
            <v>Refer to RD</v>
          </cell>
          <cell r="Z76"/>
          <cell r="AA76">
            <v>45839</v>
          </cell>
          <cell r="AB76">
            <v>46296</v>
          </cell>
          <cell r="AC76">
            <v>0</v>
          </cell>
          <cell r="AD76">
            <v>0</v>
          </cell>
          <cell r="AE76"/>
          <cell r="AF76">
            <v>5904400</v>
          </cell>
          <cell r="AG76"/>
          <cell r="AH76"/>
          <cell r="AI76"/>
          <cell r="AJ76"/>
          <cell r="AK76"/>
          <cell r="AL76">
            <v>5904400</v>
          </cell>
          <cell r="AM76">
            <v>0</v>
          </cell>
          <cell r="AN76"/>
          <cell r="AO76">
            <v>0</v>
          </cell>
          <cell r="AP76">
            <v>0</v>
          </cell>
          <cell r="AQ76"/>
          <cell r="AR76">
            <v>0</v>
          </cell>
          <cell r="AS76"/>
          <cell r="AT76">
            <v>0</v>
          </cell>
          <cell r="AU76">
            <v>0</v>
          </cell>
          <cell r="AV76"/>
          <cell r="AW76"/>
          <cell r="AX76"/>
          <cell r="AY76"/>
          <cell r="AZ76"/>
          <cell r="BA76"/>
          <cell r="BB76">
            <v>0</v>
          </cell>
          <cell r="BC76">
            <v>0</v>
          </cell>
          <cell r="BD76"/>
          <cell r="BE76">
            <v>0</v>
          </cell>
          <cell r="BF76"/>
          <cell r="BG76"/>
          <cell r="BH76"/>
          <cell r="BI76"/>
          <cell r="BJ76"/>
          <cell r="BK76"/>
          <cell r="BL76"/>
          <cell r="BP76">
            <v>0</v>
          </cell>
          <cell r="BQ76"/>
          <cell r="BR76"/>
          <cell r="BT76"/>
          <cell r="BW76" t="str">
            <v>Berrens</v>
          </cell>
          <cell r="BX76"/>
          <cell r="BY76" t="str">
            <v>6W</v>
          </cell>
        </row>
        <row r="77">
          <cell r="C77">
            <v>633</v>
          </cell>
          <cell r="D77">
            <v>10</v>
          </cell>
          <cell r="E77">
            <v>534</v>
          </cell>
          <cell r="F77">
            <v>10</v>
          </cell>
          <cell r="G77"/>
          <cell r="H77" t="str">
            <v/>
          </cell>
          <cell r="I77" t="str">
            <v/>
          </cell>
          <cell r="J77" t="str">
            <v/>
          </cell>
          <cell r="K77" t="str">
            <v/>
          </cell>
          <cell r="L77">
            <v>0</v>
          </cell>
          <cell r="M77" t="str">
            <v>Berrens</v>
          </cell>
          <cell r="N77" t="str">
            <v>Storage - Tower Interior Recoat</v>
          </cell>
          <cell r="O77" t="str">
            <v>1060002-3</v>
          </cell>
          <cell r="P77" t="str">
            <v xml:space="preserve">No </v>
          </cell>
          <cell r="Q77">
            <v>195</v>
          </cell>
          <cell r="R77" t="str">
            <v>Reg</v>
          </cell>
          <cell r="S77" t="str">
            <v>Exempt</v>
          </cell>
          <cell r="T77"/>
          <cell r="U77"/>
          <cell r="V77">
            <v>45454</v>
          </cell>
          <cell r="W77">
            <v>224100</v>
          </cell>
          <cell r="X77">
            <v>224100</v>
          </cell>
          <cell r="Y77" t="str">
            <v>Refer to RD</v>
          </cell>
          <cell r="Z77"/>
          <cell r="AA77">
            <v>45839</v>
          </cell>
          <cell r="AB77">
            <v>46296</v>
          </cell>
          <cell r="AC77">
            <v>0</v>
          </cell>
          <cell r="AD77">
            <v>0</v>
          </cell>
          <cell r="AE77"/>
          <cell r="AF77">
            <v>224100</v>
          </cell>
          <cell r="AG77"/>
          <cell r="AH77"/>
          <cell r="AI77"/>
          <cell r="AJ77"/>
          <cell r="AK77"/>
          <cell r="AL77">
            <v>224100</v>
          </cell>
          <cell r="AM77">
            <v>0</v>
          </cell>
          <cell r="AN77"/>
          <cell r="AO77">
            <v>0</v>
          </cell>
          <cell r="AP77">
            <v>0</v>
          </cell>
          <cell r="AQ77"/>
          <cell r="AR77">
            <v>0</v>
          </cell>
          <cell r="AS77"/>
          <cell r="AT77">
            <v>0</v>
          </cell>
          <cell r="AU77">
            <v>0</v>
          </cell>
          <cell r="AV77"/>
          <cell r="AW77"/>
          <cell r="AX77"/>
          <cell r="AY77"/>
          <cell r="AZ77"/>
          <cell r="BA77"/>
          <cell r="BB77">
            <v>0</v>
          </cell>
          <cell r="BC77">
            <v>0</v>
          </cell>
          <cell r="BD77"/>
          <cell r="BE77">
            <v>0</v>
          </cell>
          <cell r="BF77"/>
          <cell r="BG77"/>
          <cell r="BH77"/>
          <cell r="BI77"/>
          <cell r="BJ77"/>
          <cell r="BK77"/>
          <cell r="BL77"/>
          <cell r="BN77"/>
          <cell r="BO77"/>
          <cell r="BP77">
            <v>0</v>
          </cell>
          <cell r="BQ77"/>
          <cell r="BR77"/>
          <cell r="BS77"/>
          <cell r="BT77"/>
          <cell r="BW77" t="str">
            <v>Berrens</v>
          </cell>
          <cell r="BX77"/>
          <cell r="BY77" t="str">
            <v>6W</v>
          </cell>
        </row>
        <row r="78">
          <cell r="C78">
            <v>634</v>
          </cell>
          <cell r="D78">
            <v>10</v>
          </cell>
          <cell r="E78">
            <v>535</v>
          </cell>
          <cell r="F78">
            <v>10</v>
          </cell>
          <cell r="G78"/>
          <cell r="H78" t="str">
            <v/>
          </cell>
          <cell r="I78" t="str">
            <v/>
          </cell>
          <cell r="J78" t="str">
            <v/>
          </cell>
          <cell r="K78" t="str">
            <v/>
          </cell>
          <cell r="L78">
            <v>0</v>
          </cell>
          <cell r="M78" t="str">
            <v>Berrens</v>
          </cell>
          <cell r="N78" t="str">
            <v>Source - Pumphouse Rehab</v>
          </cell>
          <cell r="O78" t="str">
            <v>1060002-5</v>
          </cell>
          <cell r="P78" t="str">
            <v xml:space="preserve">No </v>
          </cell>
          <cell r="Q78">
            <v>195</v>
          </cell>
          <cell r="R78" t="str">
            <v>Reg</v>
          </cell>
          <cell r="S78" t="str">
            <v>Exempt</v>
          </cell>
          <cell r="T78"/>
          <cell r="U78"/>
          <cell r="V78">
            <v>45450</v>
          </cell>
          <cell r="W78">
            <v>735100</v>
          </cell>
          <cell r="X78">
            <v>735100</v>
          </cell>
          <cell r="Y78" t="str">
            <v>Refer to RD</v>
          </cell>
          <cell r="Z78"/>
          <cell r="AA78">
            <v>45839</v>
          </cell>
          <cell r="AB78">
            <v>46661</v>
          </cell>
          <cell r="AC78">
            <v>0</v>
          </cell>
          <cell r="AD78">
            <v>0</v>
          </cell>
          <cell r="AE78"/>
          <cell r="AF78">
            <v>735100</v>
          </cell>
          <cell r="AG78"/>
          <cell r="AH78"/>
          <cell r="AI78"/>
          <cell r="AJ78"/>
          <cell r="AK78"/>
          <cell r="AL78">
            <v>735100</v>
          </cell>
          <cell r="AM78">
            <v>0</v>
          </cell>
          <cell r="AN78"/>
          <cell r="AO78">
            <v>0</v>
          </cell>
          <cell r="AP78">
            <v>0</v>
          </cell>
          <cell r="AQ78"/>
          <cell r="AR78">
            <v>0</v>
          </cell>
          <cell r="AS78"/>
          <cell r="AT78">
            <v>0</v>
          </cell>
          <cell r="AU78">
            <v>0</v>
          </cell>
          <cell r="AV78"/>
          <cell r="AW78"/>
          <cell r="AX78"/>
          <cell r="AY78"/>
          <cell r="AZ78"/>
          <cell r="BA78"/>
          <cell r="BB78">
            <v>0</v>
          </cell>
          <cell r="BC78">
            <v>0</v>
          </cell>
          <cell r="BD78"/>
          <cell r="BE78">
            <v>0</v>
          </cell>
          <cell r="BF78"/>
          <cell r="BG78"/>
          <cell r="BH78"/>
          <cell r="BI78"/>
          <cell r="BJ78"/>
          <cell r="BK78"/>
          <cell r="BL78"/>
          <cell r="BP78">
            <v>0</v>
          </cell>
          <cell r="BQ78"/>
          <cell r="BR78"/>
          <cell r="BT78"/>
          <cell r="BW78" t="str">
            <v>Berrens</v>
          </cell>
          <cell r="BX78"/>
          <cell r="BY78" t="str">
            <v>6W</v>
          </cell>
        </row>
        <row r="79">
          <cell r="C79">
            <v>635</v>
          </cell>
          <cell r="D79">
            <v>10</v>
          </cell>
          <cell r="E79">
            <v>536</v>
          </cell>
          <cell r="F79">
            <v>10</v>
          </cell>
          <cell r="G79"/>
          <cell r="H79" t="str">
            <v/>
          </cell>
          <cell r="I79" t="str">
            <v/>
          </cell>
          <cell r="J79" t="str">
            <v/>
          </cell>
          <cell r="K79" t="str">
            <v/>
          </cell>
          <cell r="L79">
            <v>0</v>
          </cell>
          <cell r="M79" t="str">
            <v>Berrens</v>
          </cell>
          <cell r="N79" t="str">
            <v>Conservation - Install Meters</v>
          </cell>
          <cell r="O79" t="str">
            <v>1060002-6</v>
          </cell>
          <cell r="P79" t="str">
            <v xml:space="preserve">No </v>
          </cell>
          <cell r="Q79">
            <v>195</v>
          </cell>
          <cell r="R79" t="str">
            <v>Reg</v>
          </cell>
          <cell r="S79" t="str">
            <v>Exempt</v>
          </cell>
          <cell r="T79"/>
          <cell r="U79"/>
          <cell r="V79">
            <v>45454</v>
          </cell>
          <cell r="W79">
            <v>139400</v>
          </cell>
          <cell r="X79">
            <v>139400</v>
          </cell>
          <cell r="Y79" t="str">
            <v>Refer to RD</v>
          </cell>
          <cell r="Z79"/>
          <cell r="AA79">
            <v>45839</v>
          </cell>
          <cell r="AB79">
            <v>46296</v>
          </cell>
          <cell r="AC79">
            <v>0</v>
          </cell>
          <cell r="AD79">
            <v>0</v>
          </cell>
          <cell r="AE79"/>
          <cell r="AF79">
            <v>139400</v>
          </cell>
          <cell r="AG79"/>
          <cell r="AH79"/>
          <cell r="AI79"/>
          <cell r="AJ79"/>
          <cell r="AK79"/>
          <cell r="AL79">
            <v>139400</v>
          </cell>
          <cell r="AM79">
            <v>0</v>
          </cell>
          <cell r="AN79"/>
          <cell r="AO79">
            <v>0</v>
          </cell>
          <cell r="AP79">
            <v>0</v>
          </cell>
          <cell r="AQ79"/>
          <cell r="AR79">
            <v>0</v>
          </cell>
          <cell r="AS79"/>
          <cell r="AT79">
            <v>0</v>
          </cell>
          <cell r="AU79">
            <v>0</v>
          </cell>
          <cell r="AV79"/>
          <cell r="AW79"/>
          <cell r="AX79"/>
          <cell r="AY79"/>
          <cell r="AZ79"/>
          <cell r="BA79"/>
          <cell r="BB79">
            <v>0</v>
          </cell>
          <cell r="BC79">
            <v>0</v>
          </cell>
          <cell r="BD79"/>
          <cell r="BE79">
            <v>0</v>
          </cell>
          <cell r="BF79"/>
          <cell r="BG79"/>
          <cell r="BH79"/>
          <cell r="BI79"/>
          <cell r="BJ79"/>
          <cell r="BK79"/>
          <cell r="BL79"/>
          <cell r="BP79">
            <v>0</v>
          </cell>
          <cell r="BQ79"/>
          <cell r="BR79"/>
          <cell r="BT79"/>
          <cell r="BW79" t="str">
            <v>Berrens</v>
          </cell>
          <cell r="BX79"/>
          <cell r="BY79" t="str">
            <v>6W</v>
          </cell>
        </row>
        <row r="80">
          <cell r="C80">
            <v>900</v>
          </cell>
          <cell r="D80">
            <v>5</v>
          </cell>
          <cell r="E80">
            <v>772</v>
          </cell>
          <cell r="F80">
            <v>5</v>
          </cell>
          <cell r="G80"/>
          <cell r="H80" t="str">
            <v/>
          </cell>
          <cell r="I80" t="str">
            <v/>
          </cell>
          <cell r="J80" t="str">
            <v/>
          </cell>
          <cell r="K80" t="str">
            <v/>
          </cell>
          <cell r="L80">
            <v>0</v>
          </cell>
          <cell r="M80" t="str">
            <v>Bradshaw</v>
          </cell>
          <cell r="N80" t="str">
            <v xml:space="preserve">Treatment -Raw Water intake replacement </v>
          </cell>
          <cell r="O80" t="str">
            <v>1380001-2</v>
          </cell>
          <cell r="P80" t="str">
            <v xml:space="preserve">No </v>
          </cell>
          <cell r="Q80">
            <v>73</v>
          </cell>
          <cell r="R80" t="str">
            <v>Reg</v>
          </cell>
          <cell r="S80" t="str">
            <v>Exempt</v>
          </cell>
          <cell r="T80"/>
          <cell r="U80"/>
          <cell r="V80"/>
          <cell r="W80"/>
          <cell r="X80">
            <v>-432000</v>
          </cell>
          <cell r="Y80"/>
          <cell r="Z80"/>
          <cell r="AA80">
            <v>44713</v>
          </cell>
          <cell r="AB80">
            <v>44805</v>
          </cell>
          <cell r="AC80">
            <v>0</v>
          </cell>
          <cell r="AD80">
            <v>0</v>
          </cell>
          <cell r="AE80"/>
          <cell r="AF80">
            <v>1300000</v>
          </cell>
          <cell r="AG80"/>
          <cell r="AH80"/>
          <cell r="AI80"/>
          <cell r="AJ80"/>
          <cell r="AK80"/>
          <cell r="AL80">
            <v>1300000</v>
          </cell>
          <cell r="AM80">
            <v>0</v>
          </cell>
          <cell r="AN80"/>
          <cell r="AO80">
            <v>0</v>
          </cell>
          <cell r="AP80">
            <v>0</v>
          </cell>
          <cell r="AQ80"/>
          <cell r="AR80">
            <v>0</v>
          </cell>
          <cell r="AS80"/>
          <cell r="AT80">
            <v>0</v>
          </cell>
          <cell r="AU80">
            <v>0</v>
          </cell>
          <cell r="AV80"/>
          <cell r="AW80"/>
          <cell r="AX80"/>
          <cell r="AY80"/>
          <cell r="AZ80"/>
          <cell r="BA80"/>
          <cell r="BB80">
            <v>0</v>
          </cell>
          <cell r="BC80">
            <v>0</v>
          </cell>
          <cell r="BD80"/>
          <cell r="BE80">
            <v>0</v>
          </cell>
          <cell r="BF80"/>
          <cell r="BG80"/>
          <cell r="BH80"/>
          <cell r="BI80"/>
          <cell r="BJ80"/>
          <cell r="BK80"/>
          <cell r="BL80"/>
          <cell r="BP80">
            <v>0</v>
          </cell>
          <cell r="BQ80"/>
          <cell r="BR80"/>
          <cell r="BS80">
            <v>432000</v>
          </cell>
          <cell r="BT80" t="str">
            <v>23 Fed earmark</v>
          </cell>
          <cell r="BU80"/>
          <cell r="BV80" t="str">
            <v>23 Fed earmark</v>
          </cell>
          <cell r="BW80" t="str">
            <v>Bradshaw</v>
          </cell>
          <cell r="BX80"/>
          <cell r="BY80" t="str">
            <v>3c</v>
          </cell>
        </row>
        <row r="81">
          <cell r="C81">
            <v>157</v>
          </cell>
          <cell r="D81">
            <v>18</v>
          </cell>
          <cell r="E81"/>
          <cell r="F81"/>
          <cell r="G81">
            <v>2025</v>
          </cell>
          <cell r="H81" t="str">
            <v/>
          </cell>
          <cell r="I81" t="str">
            <v>Yes</v>
          </cell>
          <cell r="J81"/>
          <cell r="K81"/>
          <cell r="L81"/>
          <cell r="M81" t="str">
            <v>Berrens</v>
          </cell>
          <cell r="N81" t="str">
            <v>Other - Manganese Connect to Rock County</v>
          </cell>
          <cell r="O81" t="str">
            <v>1670001-1</v>
          </cell>
          <cell r="P81" t="str">
            <v>Yes</v>
          </cell>
          <cell r="Q81">
            <v>266</v>
          </cell>
          <cell r="R81" t="str">
            <v>EC</v>
          </cell>
          <cell r="S81"/>
          <cell r="T81"/>
          <cell r="U81"/>
          <cell r="V81">
            <v>45441</v>
          </cell>
          <cell r="W81">
            <v>260000</v>
          </cell>
          <cell r="X81">
            <v>260000</v>
          </cell>
          <cell r="Y81" t="str">
            <v>Part B1</v>
          </cell>
          <cell r="Z81"/>
          <cell r="AA81">
            <v>45717</v>
          </cell>
          <cell r="AB81">
            <v>45992</v>
          </cell>
          <cell r="AC81">
            <v>0</v>
          </cell>
          <cell r="AD81">
            <v>0</v>
          </cell>
          <cell r="AE81"/>
          <cell r="AF81">
            <v>260000</v>
          </cell>
          <cell r="AG81"/>
          <cell r="AH81"/>
          <cell r="AI81"/>
          <cell r="AJ81"/>
          <cell r="AK81"/>
          <cell r="AL81">
            <v>260000</v>
          </cell>
          <cell r="AM81">
            <v>260000</v>
          </cell>
          <cell r="AN81"/>
          <cell r="AO81">
            <v>0</v>
          </cell>
          <cell r="AP81">
            <v>130000</v>
          </cell>
          <cell r="AQ81"/>
          <cell r="AR81">
            <v>130000</v>
          </cell>
          <cell r="AS81"/>
          <cell r="AT81">
            <v>130000</v>
          </cell>
          <cell r="AU81">
            <v>0</v>
          </cell>
          <cell r="AV81"/>
          <cell r="AW81"/>
          <cell r="AX81"/>
          <cell r="AY81"/>
          <cell r="AZ81"/>
          <cell r="BA81"/>
          <cell r="BB81">
            <v>0</v>
          </cell>
          <cell r="BC81">
            <v>0</v>
          </cell>
          <cell r="BD81"/>
          <cell r="BE81">
            <v>0</v>
          </cell>
          <cell r="BF81"/>
          <cell r="BG81"/>
          <cell r="BH81"/>
          <cell r="BI81"/>
          <cell r="BJ81"/>
          <cell r="BK81"/>
          <cell r="BL81"/>
          <cell r="BM81"/>
          <cell r="BN81"/>
          <cell r="BO81"/>
          <cell r="BP81">
            <v>0</v>
          </cell>
          <cell r="BQ81"/>
          <cell r="BR81"/>
          <cell r="BS81"/>
          <cell r="BT81"/>
          <cell r="BU81"/>
          <cell r="BV81"/>
          <cell r="BW81" t="str">
            <v>Berrens</v>
          </cell>
          <cell r="BX81"/>
          <cell r="BY81">
            <v>8</v>
          </cell>
        </row>
        <row r="82">
          <cell r="C82">
            <v>269</v>
          </cell>
          <cell r="D82">
            <v>12</v>
          </cell>
          <cell r="E82">
            <v>195</v>
          </cell>
          <cell r="F82">
            <v>12</v>
          </cell>
          <cell r="G82"/>
          <cell r="H82" t="str">
            <v/>
          </cell>
          <cell r="I82" t="str">
            <v/>
          </cell>
          <cell r="J82" t="str">
            <v/>
          </cell>
          <cell r="K82" t="str">
            <v/>
          </cell>
          <cell r="L82" t="str">
            <v>Referred to RD</v>
          </cell>
          <cell r="M82" t="str">
            <v>Berrens</v>
          </cell>
          <cell r="N82" t="str">
            <v>Treatment - New Plant</v>
          </cell>
          <cell r="O82" t="str">
            <v>1370001-1</v>
          </cell>
          <cell r="P82" t="str">
            <v xml:space="preserve">No </v>
          </cell>
          <cell r="Q82">
            <v>168</v>
          </cell>
          <cell r="R82" t="str">
            <v>Reg</v>
          </cell>
          <cell r="S82" t="str">
            <v>Exempt</v>
          </cell>
          <cell r="T82"/>
          <cell r="U82"/>
          <cell r="V82">
            <v>45454</v>
          </cell>
          <cell r="W82">
            <v>4180000</v>
          </cell>
          <cell r="X82">
            <v>4180000</v>
          </cell>
          <cell r="Y82" t="str">
            <v>Refer to RD</v>
          </cell>
          <cell r="Z82"/>
          <cell r="AA82">
            <v>45809</v>
          </cell>
          <cell r="AB82">
            <v>46539</v>
          </cell>
          <cell r="AC82">
            <v>0</v>
          </cell>
          <cell r="AD82">
            <v>0</v>
          </cell>
          <cell r="AE82" t="str">
            <v>Refer to RD</v>
          </cell>
          <cell r="AF82">
            <v>4180000</v>
          </cell>
          <cell r="AG82"/>
          <cell r="AH82"/>
          <cell r="AI82"/>
          <cell r="AJ82"/>
          <cell r="AK82"/>
          <cell r="AL82">
            <v>4180000</v>
          </cell>
          <cell r="AM82">
            <v>0</v>
          </cell>
          <cell r="AN82"/>
          <cell r="AO82">
            <v>0</v>
          </cell>
          <cell r="AP82">
            <v>0</v>
          </cell>
          <cell r="AQ82"/>
          <cell r="AR82">
            <v>0</v>
          </cell>
          <cell r="AS82"/>
          <cell r="AT82">
            <v>0</v>
          </cell>
          <cell r="AU82">
            <v>0</v>
          </cell>
          <cell r="AV82"/>
          <cell r="AW82"/>
          <cell r="AX82"/>
          <cell r="AY82"/>
          <cell r="AZ82"/>
          <cell r="BA82"/>
          <cell r="BB82">
            <v>0</v>
          </cell>
          <cell r="BC82">
            <v>2400000</v>
          </cell>
          <cell r="BD82"/>
          <cell r="BE82">
            <v>2037750</v>
          </cell>
          <cell r="BF82" t="str">
            <v>Referred to RD</v>
          </cell>
          <cell r="BG82"/>
          <cell r="BH82"/>
          <cell r="BI82"/>
          <cell r="BJ82"/>
          <cell r="BK82">
            <v>110</v>
          </cell>
          <cell r="BL82">
            <v>10</v>
          </cell>
          <cell r="BM82">
            <v>3135000</v>
          </cell>
          <cell r="BP82">
            <v>0</v>
          </cell>
          <cell r="BQ82"/>
          <cell r="BR82"/>
          <cell r="BT82"/>
          <cell r="BW82" t="str">
            <v>Berrens</v>
          </cell>
          <cell r="BX82"/>
          <cell r="BY82" t="str">
            <v>6W</v>
          </cell>
        </row>
        <row r="83">
          <cell r="C83">
            <v>546</v>
          </cell>
          <cell r="D83">
            <v>10</v>
          </cell>
          <cell r="E83">
            <v>457</v>
          </cell>
          <cell r="F83">
            <v>10</v>
          </cell>
          <cell r="G83"/>
          <cell r="H83" t="str">
            <v/>
          </cell>
          <cell r="I83" t="str">
            <v/>
          </cell>
          <cell r="J83" t="str">
            <v/>
          </cell>
          <cell r="K83" t="str">
            <v/>
          </cell>
          <cell r="L83" t="str">
            <v>Referred to RD</v>
          </cell>
          <cell r="M83" t="str">
            <v>Berrens</v>
          </cell>
          <cell r="N83" t="str">
            <v>Storage - Replace Tower</v>
          </cell>
          <cell r="O83" t="str">
            <v>1370001-2</v>
          </cell>
          <cell r="P83" t="str">
            <v xml:space="preserve">No </v>
          </cell>
          <cell r="Q83">
            <v>168</v>
          </cell>
          <cell r="R83" t="str">
            <v>Reg</v>
          </cell>
          <cell r="S83" t="str">
            <v>Exempt</v>
          </cell>
          <cell r="T83"/>
          <cell r="U83"/>
          <cell r="V83">
            <v>45454</v>
          </cell>
          <cell r="W83">
            <v>1100000</v>
          </cell>
          <cell r="X83">
            <v>1100000</v>
          </cell>
          <cell r="Y83" t="str">
            <v>Refer to RD</v>
          </cell>
          <cell r="Z83"/>
          <cell r="AA83">
            <v>45809</v>
          </cell>
          <cell r="AB83">
            <v>46539</v>
          </cell>
          <cell r="AC83">
            <v>0</v>
          </cell>
          <cell r="AD83">
            <v>0</v>
          </cell>
          <cell r="AE83" t="str">
            <v>Refer to RD</v>
          </cell>
          <cell r="AF83">
            <v>1100000</v>
          </cell>
          <cell r="AG83"/>
          <cell r="AH83"/>
          <cell r="AI83"/>
          <cell r="AJ83"/>
          <cell r="AK83"/>
          <cell r="AL83">
            <v>1100000</v>
          </cell>
          <cell r="AM83">
            <v>0</v>
          </cell>
          <cell r="AN83"/>
          <cell r="AO83">
            <v>0</v>
          </cell>
          <cell r="AP83">
            <v>0</v>
          </cell>
          <cell r="AQ83"/>
          <cell r="AR83">
            <v>0</v>
          </cell>
          <cell r="AS83"/>
          <cell r="AT83">
            <v>0</v>
          </cell>
          <cell r="AU83">
            <v>0</v>
          </cell>
          <cell r="AV83"/>
          <cell r="AW83"/>
          <cell r="AX83"/>
          <cell r="AY83"/>
          <cell r="AZ83"/>
          <cell r="BA83"/>
          <cell r="BB83">
            <v>0</v>
          </cell>
          <cell r="BC83">
            <v>304334.92718133144</v>
          </cell>
          <cell r="BD83"/>
          <cell r="BE83">
            <v>536250</v>
          </cell>
          <cell r="BF83" t="str">
            <v>Referred to RD</v>
          </cell>
          <cell r="BG83"/>
          <cell r="BH83"/>
          <cell r="BI83"/>
          <cell r="BJ83"/>
          <cell r="BK83">
            <v>110</v>
          </cell>
          <cell r="BL83">
            <v>10</v>
          </cell>
          <cell r="BM83">
            <v>825000</v>
          </cell>
          <cell r="BP83">
            <v>0</v>
          </cell>
          <cell r="BQ83"/>
          <cell r="BR83"/>
          <cell r="BT83"/>
          <cell r="BW83" t="str">
            <v>Berrens</v>
          </cell>
          <cell r="BX83"/>
          <cell r="BY83" t="str">
            <v>6W</v>
          </cell>
        </row>
        <row r="84">
          <cell r="C84">
            <v>547</v>
          </cell>
          <cell r="D84">
            <v>10</v>
          </cell>
          <cell r="E84">
            <v>458</v>
          </cell>
          <cell r="F84">
            <v>10</v>
          </cell>
          <cell r="G84"/>
          <cell r="H84" t="str">
            <v/>
          </cell>
          <cell r="I84" t="str">
            <v/>
          </cell>
          <cell r="J84" t="str">
            <v/>
          </cell>
          <cell r="K84" t="str">
            <v/>
          </cell>
          <cell r="L84" t="str">
            <v>Referred to RD</v>
          </cell>
          <cell r="M84" t="str">
            <v>Berrens</v>
          </cell>
          <cell r="N84" t="str">
            <v>Watermain - Repl CIP</v>
          </cell>
          <cell r="O84" t="str">
            <v>1370001-3</v>
          </cell>
          <cell r="P84" t="str">
            <v xml:space="preserve">No </v>
          </cell>
          <cell r="Q84">
            <v>168</v>
          </cell>
          <cell r="R84" t="str">
            <v>Reg</v>
          </cell>
          <cell r="S84" t="str">
            <v>Exempt</v>
          </cell>
          <cell r="T84"/>
          <cell r="U84"/>
          <cell r="V84">
            <v>45454</v>
          </cell>
          <cell r="W84">
            <v>300000</v>
          </cell>
          <cell r="X84">
            <v>300000</v>
          </cell>
          <cell r="Y84" t="str">
            <v>Refer to RD</v>
          </cell>
          <cell r="Z84"/>
          <cell r="AA84">
            <v>45809</v>
          </cell>
          <cell r="AB84">
            <v>46539</v>
          </cell>
          <cell r="AC84">
            <v>0</v>
          </cell>
          <cell r="AD84">
            <v>0</v>
          </cell>
          <cell r="AE84" t="str">
            <v>Refer to RD</v>
          </cell>
          <cell r="AF84">
            <v>300000</v>
          </cell>
          <cell r="AG84"/>
          <cell r="AH84"/>
          <cell r="AI84"/>
          <cell r="AJ84"/>
          <cell r="AK84"/>
          <cell r="AL84">
            <v>300000</v>
          </cell>
          <cell r="AM84">
            <v>0</v>
          </cell>
          <cell r="AN84"/>
          <cell r="AO84">
            <v>0</v>
          </cell>
          <cell r="AP84">
            <v>0</v>
          </cell>
          <cell r="AQ84"/>
          <cell r="AR84">
            <v>0</v>
          </cell>
          <cell r="AS84"/>
          <cell r="AT84">
            <v>0</v>
          </cell>
          <cell r="AU84">
            <v>0</v>
          </cell>
          <cell r="AV84"/>
          <cell r="AW84"/>
          <cell r="AX84"/>
          <cell r="AY84"/>
          <cell r="AZ84"/>
          <cell r="BA84"/>
          <cell r="BB84">
            <v>0</v>
          </cell>
          <cell r="BC84">
            <v>0</v>
          </cell>
          <cell r="BD84"/>
          <cell r="BE84">
            <v>146250</v>
          </cell>
          <cell r="BF84" t="str">
            <v>Referred to RD</v>
          </cell>
          <cell r="BG84"/>
          <cell r="BH84"/>
          <cell r="BI84"/>
          <cell r="BJ84"/>
          <cell r="BK84">
            <v>110</v>
          </cell>
          <cell r="BL84">
            <v>10</v>
          </cell>
          <cell r="BM84">
            <v>225000</v>
          </cell>
          <cell r="BP84">
            <v>0</v>
          </cell>
          <cell r="BQ84"/>
          <cell r="BR84"/>
          <cell r="BT84"/>
          <cell r="BW84" t="str">
            <v>Berrens</v>
          </cell>
          <cell r="BX84"/>
          <cell r="BY84" t="str">
            <v>6W</v>
          </cell>
        </row>
        <row r="85">
          <cell r="C85">
            <v>548</v>
          </cell>
          <cell r="D85">
            <v>10</v>
          </cell>
          <cell r="E85">
            <v>459</v>
          </cell>
          <cell r="F85">
            <v>10</v>
          </cell>
          <cell r="G85"/>
          <cell r="H85" t="str">
            <v/>
          </cell>
          <cell r="I85" t="str">
            <v/>
          </cell>
          <cell r="J85" t="str">
            <v/>
          </cell>
          <cell r="K85" t="str">
            <v/>
          </cell>
          <cell r="L85" t="str">
            <v>Referred to RD</v>
          </cell>
          <cell r="M85" t="str">
            <v>Berrens</v>
          </cell>
          <cell r="N85" t="str">
            <v>Conservation - Install Meters</v>
          </cell>
          <cell r="O85" t="str">
            <v>1370001-4</v>
          </cell>
          <cell r="P85" t="str">
            <v xml:space="preserve">No </v>
          </cell>
          <cell r="Q85">
            <v>168</v>
          </cell>
          <cell r="R85" t="str">
            <v>Reg</v>
          </cell>
          <cell r="S85" t="str">
            <v>Exempt</v>
          </cell>
          <cell r="T85"/>
          <cell r="U85"/>
          <cell r="V85">
            <v>45454</v>
          </cell>
          <cell r="W85">
            <v>740000</v>
          </cell>
          <cell r="X85">
            <v>740000</v>
          </cell>
          <cell r="Y85" t="str">
            <v>Refer to RD</v>
          </cell>
          <cell r="Z85"/>
          <cell r="AA85">
            <v>45809</v>
          </cell>
          <cell r="AB85">
            <v>46539</v>
          </cell>
          <cell r="AC85">
            <v>0</v>
          </cell>
          <cell r="AD85">
            <v>0</v>
          </cell>
          <cell r="AE85" t="str">
            <v>Refer to RD</v>
          </cell>
          <cell r="AF85">
            <v>740000</v>
          </cell>
          <cell r="AG85"/>
          <cell r="AH85"/>
          <cell r="AI85"/>
          <cell r="AJ85"/>
          <cell r="AK85"/>
          <cell r="AL85">
            <v>740000</v>
          </cell>
          <cell r="AM85">
            <v>0</v>
          </cell>
          <cell r="AN85"/>
          <cell r="AO85">
            <v>0</v>
          </cell>
          <cell r="AP85">
            <v>0</v>
          </cell>
          <cell r="AQ85"/>
          <cell r="AR85">
            <v>0</v>
          </cell>
          <cell r="AS85"/>
          <cell r="AT85">
            <v>0</v>
          </cell>
          <cell r="AU85">
            <v>0</v>
          </cell>
          <cell r="AV85"/>
          <cell r="AW85"/>
          <cell r="AX85"/>
          <cell r="AY85"/>
          <cell r="AZ85"/>
          <cell r="BA85"/>
          <cell r="BB85">
            <v>0</v>
          </cell>
          <cell r="BC85">
            <v>0</v>
          </cell>
          <cell r="BD85"/>
          <cell r="BE85">
            <v>360750</v>
          </cell>
          <cell r="BF85" t="str">
            <v>Referred to RD</v>
          </cell>
          <cell r="BG85"/>
          <cell r="BH85"/>
          <cell r="BI85"/>
          <cell r="BJ85"/>
          <cell r="BK85">
            <v>110</v>
          </cell>
          <cell r="BL85">
            <v>10</v>
          </cell>
          <cell r="BM85">
            <v>555000</v>
          </cell>
          <cell r="BO85">
            <v>3017000</v>
          </cell>
          <cell r="BP85">
            <v>0</v>
          </cell>
          <cell r="BQ85"/>
          <cell r="BR85"/>
          <cell r="BT85"/>
          <cell r="BW85" t="str">
            <v>Berrens</v>
          </cell>
          <cell r="BX85"/>
          <cell r="BY85" t="str">
            <v>6W</v>
          </cell>
        </row>
        <row r="86">
          <cell r="C86">
            <v>18</v>
          </cell>
          <cell r="D86">
            <v>20</v>
          </cell>
          <cell r="E86"/>
          <cell r="F86"/>
          <cell r="G86"/>
          <cell r="H86" t="str">
            <v/>
          </cell>
          <cell r="I86" t="str">
            <v/>
          </cell>
          <cell r="J86" t="str">
            <v/>
          </cell>
          <cell r="K86" t="str">
            <v/>
          </cell>
          <cell r="L86"/>
          <cell r="M86" t="str">
            <v>Berrens</v>
          </cell>
          <cell r="N86" t="str">
            <v>Treatment - Manganese Plant</v>
          </cell>
          <cell r="O86" t="str">
            <v>1640001-2</v>
          </cell>
          <cell r="P86" t="str">
            <v>Yes</v>
          </cell>
          <cell r="Q86">
            <v>360</v>
          </cell>
          <cell r="R86" t="str">
            <v>EC</v>
          </cell>
          <cell r="S86"/>
          <cell r="T86"/>
          <cell r="U86"/>
          <cell r="V86"/>
          <cell r="W86"/>
          <cell r="X86">
            <v>0</v>
          </cell>
          <cell r="Y86"/>
          <cell r="Z86"/>
          <cell r="AA86"/>
          <cell r="AB86"/>
          <cell r="AC86">
            <v>0</v>
          </cell>
          <cell r="AD86">
            <v>0</v>
          </cell>
          <cell r="AE86"/>
          <cell r="AF86">
            <v>3017000</v>
          </cell>
          <cell r="AG86"/>
          <cell r="AH86"/>
          <cell r="AI86"/>
          <cell r="AJ86"/>
          <cell r="AK86"/>
          <cell r="AL86">
            <v>3017000</v>
          </cell>
          <cell r="AM86"/>
          <cell r="AN86"/>
          <cell r="AO86"/>
          <cell r="AP86">
            <v>1508500</v>
          </cell>
          <cell r="AQ86"/>
          <cell r="AR86"/>
          <cell r="AS86"/>
          <cell r="AT86"/>
          <cell r="AU86">
            <v>0</v>
          </cell>
          <cell r="AV86"/>
          <cell r="AW86"/>
          <cell r="AX86"/>
          <cell r="AY86"/>
          <cell r="AZ86"/>
          <cell r="BA86"/>
          <cell r="BB86"/>
          <cell r="BC86"/>
          <cell r="BD86"/>
          <cell r="BE86"/>
          <cell r="BF86"/>
          <cell r="BG86"/>
          <cell r="BH86"/>
          <cell r="BI86"/>
          <cell r="BJ86"/>
          <cell r="BK86"/>
          <cell r="BL86"/>
          <cell r="BM86"/>
          <cell r="BN86"/>
          <cell r="BO86"/>
          <cell r="BP86">
            <v>0</v>
          </cell>
          <cell r="BQ86"/>
          <cell r="BR86"/>
          <cell r="BS86"/>
          <cell r="BT86"/>
          <cell r="BU86"/>
          <cell r="BV86"/>
          <cell r="BW86" t="str">
            <v>Berrens</v>
          </cell>
          <cell r="BX86"/>
          <cell r="BY86">
            <v>8</v>
          </cell>
        </row>
        <row r="87">
          <cell r="C87">
            <v>71</v>
          </cell>
          <cell r="D87">
            <v>20</v>
          </cell>
          <cell r="E87">
            <v>61</v>
          </cell>
          <cell r="F87">
            <v>20</v>
          </cell>
          <cell r="G87"/>
          <cell r="H87" t="str">
            <v/>
          </cell>
          <cell r="I87" t="str">
            <v/>
          </cell>
          <cell r="J87" t="str">
            <v/>
          </cell>
          <cell r="K87" t="str">
            <v/>
          </cell>
          <cell r="L87">
            <v>0</v>
          </cell>
          <cell r="M87" t="str">
            <v>Berrens</v>
          </cell>
          <cell r="N87" t="str">
            <v>Other - LSL Replacement</v>
          </cell>
          <cell r="O87" t="str">
            <v>1640001-7</v>
          </cell>
          <cell r="P87" t="str">
            <v>Yes</v>
          </cell>
          <cell r="Q87">
            <v>337</v>
          </cell>
          <cell r="R87" t="str">
            <v>LSL</v>
          </cell>
          <cell r="S87"/>
          <cell r="T87"/>
          <cell r="U87"/>
          <cell r="V87"/>
          <cell r="W87"/>
          <cell r="X87">
            <v>0</v>
          </cell>
          <cell r="Y87"/>
          <cell r="Z87"/>
          <cell r="AA87">
            <v>45444</v>
          </cell>
          <cell r="AB87">
            <v>45931</v>
          </cell>
          <cell r="AC87">
            <v>114750</v>
          </cell>
          <cell r="AD87">
            <v>114750</v>
          </cell>
          <cell r="AE87" t="str">
            <v>Private/Public cost breakdown?</v>
          </cell>
          <cell r="AF87">
            <v>229500</v>
          </cell>
          <cell r="AG87"/>
          <cell r="AH87"/>
          <cell r="AI87"/>
          <cell r="AJ87"/>
          <cell r="AK87"/>
          <cell r="AL87">
            <v>229500</v>
          </cell>
          <cell r="AM87">
            <v>0</v>
          </cell>
          <cell r="AN87"/>
          <cell r="AO87">
            <v>114750</v>
          </cell>
          <cell r="AP87">
            <v>0</v>
          </cell>
          <cell r="AQ87"/>
          <cell r="AR87">
            <v>114750</v>
          </cell>
          <cell r="AS87"/>
          <cell r="AT87">
            <v>0</v>
          </cell>
          <cell r="AU87">
            <v>0</v>
          </cell>
          <cell r="AV87"/>
          <cell r="AW87"/>
          <cell r="AX87"/>
          <cell r="AY87"/>
          <cell r="AZ87"/>
          <cell r="BA87"/>
          <cell r="BB87">
            <v>0</v>
          </cell>
          <cell r="BC87">
            <v>0</v>
          </cell>
          <cell r="BD87"/>
          <cell r="BE87">
            <v>0</v>
          </cell>
          <cell r="BF87"/>
          <cell r="BG87"/>
          <cell r="BH87"/>
          <cell r="BI87"/>
          <cell r="BJ87"/>
          <cell r="BK87"/>
          <cell r="BL87"/>
          <cell r="BM87"/>
          <cell r="BN87"/>
          <cell r="BO87"/>
          <cell r="BP87">
            <v>0</v>
          </cell>
          <cell r="BQ87"/>
          <cell r="BR87"/>
          <cell r="BS87"/>
          <cell r="BT87"/>
          <cell r="BU87"/>
          <cell r="BV87"/>
          <cell r="BW87" t="str">
            <v>Berrens</v>
          </cell>
          <cell r="BX87"/>
          <cell r="BY87">
            <v>8</v>
          </cell>
        </row>
        <row r="88">
          <cell r="C88">
            <v>163</v>
          </cell>
          <cell r="D88">
            <v>15</v>
          </cell>
          <cell r="E88"/>
          <cell r="F88"/>
          <cell r="G88"/>
          <cell r="H88" t="str">
            <v/>
          </cell>
          <cell r="I88" t="str">
            <v/>
          </cell>
          <cell r="J88" t="str">
            <v/>
          </cell>
          <cell r="K88" t="str">
            <v/>
          </cell>
          <cell r="L88"/>
          <cell r="M88" t="str">
            <v>Berrens</v>
          </cell>
          <cell r="N88" t="str">
            <v>Source - New Wells &amp; Raw Watermain</v>
          </cell>
          <cell r="O88" t="str">
            <v>1640001-1</v>
          </cell>
          <cell r="P88" t="str">
            <v xml:space="preserve">No </v>
          </cell>
          <cell r="Q88">
            <v>360</v>
          </cell>
          <cell r="R88" t="str">
            <v>Reg</v>
          </cell>
          <cell r="S88"/>
          <cell r="T88"/>
          <cell r="U88"/>
          <cell r="V88"/>
          <cell r="W88"/>
          <cell r="X88">
            <v>0</v>
          </cell>
          <cell r="Y88"/>
          <cell r="Z88"/>
          <cell r="AA88"/>
          <cell r="AB88"/>
          <cell r="AC88">
            <v>0</v>
          </cell>
          <cell r="AD88">
            <v>0</v>
          </cell>
          <cell r="AE88"/>
          <cell r="AF88">
            <v>549000</v>
          </cell>
          <cell r="AG88"/>
          <cell r="AH88"/>
          <cell r="AI88"/>
          <cell r="AJ88"/>
          <cell r="AK88"/>
          <cell r="AL88">
            <v>549000</v>
          </cell>
          <cell r="AM88"/>
          <cell r="AN88"/>
          <cell r="AO88"/>
          <cell r="AP88"/>
          <cell r="AQ88"/>
          <cell r="AR88"/>
          <cell r="AS88"/>
          <cell r="AT88"/>
          <cell r="AU88">
            <v>0</v>
          </cell>
          <cell r="AV88"/>
          <cell r="AW88"/>
          <cell r="AX88"/>
          <cell r="AY88"/>
          <cell r="AZ88"/>
          <cell r="BA88"/>
          <cell r="BB88"/>
          <cell r="BC88"/>
          <cell r="BD88"/>
          <cell r="BE88"/>
          <cell r="BF88"/>
          <cell r="BG88"/>
          <cell r="BH88"/>
          <cell r="BI88"/>
          <cell r="BJ88"/>
          <cell r="BK88"/>
          <cell r="BL88"/>
          <cell r="BM88"/>
          <cell r="BN88"/>
          <cell r="BO88"/>
          <cell r="BP88">
            <v>0</v>
          </cell>
          <cell r="BQ88"/>
          <cell r="BR88"/>
          <cell r="BS88"/>
          <cell r="BT88"/>
          <cell r="BU88"/>
          <cell r="BV88"/>
          <cell r="BW88" t="str">
            <v>Berrens</v>
          </cell>
          <cell r="BX88"/>
          <cell r="BY88">
            <v>8</v>
          </cell>
        </row>
        <row r="89">
          <cell r="C89">
            <v>368</v>
          </cell>
          <cell r="D89">
            <v>10</v>
          </cell>
          <cell r="E89">
            <v>284</v>
          </cell>
          <cell r="F89">
            <v>10</v>
          </cell>
          <cell r="G89"/>
          <cell r="H89" t="str">
            <v/>
          </cell>
          <cell r="I89" t="str">
            <v/>
          </cell>
          <cell r="J89" t="str">
            <v/>
          </cell>
          <cell r="K89" t="str">
            <v/>
          </cell>
          <cell r="L89" t="str">
            <v>RD Commit</v>
          </cell>
          <cell r="M89" t="str">
            <v>Berrens</v>
          </cell>
          <cell r="N89" t="str">
            <v>Storage - Tower Rehab</v>
          </cell>
          <cell r="O89" t="str">
            <v>1640001-3</v>
          </cell>
          <cell r="P89" t="str">
            <v xml:space="preserve">No </v>
          </cell>
          <cell r="Q89">
            <v>360</v>
          </cell>
          <cell r="R89" t="str">
            <v>Reg</v>
          </cell>
          <cell r="S89" t="str">
            <v>Exempt</v>
          </cell>
          <cell r="T89"/>
          <cell r="U89"/>
          <cell r="V89"/>
          <cell r="W89"/>
          <cell r="X89">
            <v>0</v>
          </cell>
          <cell r="Y89"/>
          <cell r="Z89"/>
          <cell r="AA89"/>
          <cell r="AB89"/>
          <cell r="AC89">
            <v>0</v>
          </cell>
          <cell r="AD89">
            <v>0</v>
          </cell>
          <cell r="AE89"/>
          <cell r="AF89">
            <v>492000</v>
          </cell>
          <cell r="AG89"/>
          <cell r="AH89"/>
          <cell r="AI89"/>
          <cell r="AJ89"/>
          <cell r="AK89"/>
          <cell r="AL89">
            <v>492000</v>
          </cell>
          <cell r="AM89">
            <v>0</v>
          </cell>
          <cell r="AN89"/>
          <cell r="AO89">
            <v>0</v>
          </cell>
          <cell r="AP89">
            <v>0</v>
          </cell>
          <cell r="AQ89"/>
          <cell r="AR89">
            <v>0</v>
          </cell>
          <cell r="AS89"/>
          <cell r="AT89">
            <v>0</v>
          </cell>
          <cell r="AU89">
            <v>0</v>
          </cell>
          <cell r="AV89"/>
          <cell r="AW89"/>
          <cell r="AX89"/>
          <cell r="AY89"/>
          <cell r="AZ89"/>
          <cell r="BA89"/>
          <cell r="BB89">
            <v>0</v>
          </cell>
          <cell r="BC89">
            <v>0</v>
          </cell>
          <cell r="BD89"/>
          <cell r="BE89">
            <v>0</v>
          </cell>
          <cell r="BF89" t="str">
            <v>RD Commit</v>
          </cell>
          <cell r="BG89">
            <v>2024</v>
          </cell>
          <cell r="BH89">
            <v>45535</v>
          </cell>
          <cell r="BI89"/>
          <cell r="BJ89"/>
          <cell r="BK89">
            <v>166</v>
          </cell>
          <cell r="BL89"/>
          <cell r="BM89"/>
          <cell r="BN89"/>
          <cell r="BO89">
            <v>492000</v>
          </cell>
          <cell r="BP89">
            <v>492000</v>
          </cell>
          <cell r="BQ89"/>
          <cell r="BR89"/>
          <cell r="BT89"/>
          <cell r="BW89" t="str">
            <v>Berrens</v>
          </cell>
          <cell r="BX89"/>
          <cell r="BY89">
            <v>8</v>
          </cell>
        </row>
        <row r="90">
          <cell r="C90">
            <v>369</v>
          </cell>
          <cell r="D90">
            <v>10</v>
          </cell>
          <cell r="E90">
            <v>285</v>
          </cell>
          <cell r="F90">
            <v>10</v>
          </cell>
          <cell r="G90"/>
          <cell r="H90" t="str">
            <v/>
          </cell>
          <cell r="I90" t="str">
            <v/>
          </cell>
          <cell r="J90" t="str">
            <v/>
          </cell>
          <cell r="K90" t="str">
            <v/>
          </cell>
          <cell r="L90" t="str">
            <v>PER submitted</v>
          </cell>
          <cell r="M90" t="str">
            <v>Berrens</v>
          </cell>
          <cell r="N90" t="str">
            <v>Conservation - Replace Meters</v>
          </cell>
          <cell r="O90" t="str">
            <v>1640001-5</v>
          </cell>
          <cell r="P90" t="str">
            <v xml:space="preserve">No </v>
          </cell>
          <cell r="Q90">
            <v>360</v>
          </cell>
          <cell r="R90" t="str">
            <v>Reg</v>
          </cell>
          <cell r="S90" t="str">
            <v>Exempt</v>
          </cell>
          <cell r="T90"/>
          <cell r="U90"/>
          <cell r="V90"/>
          <cell r="W90"/>
          <cell r="X90">
            <v>0</v>
          </cell>
          <cell r="Y90"/>
          <cell r="Z90"/>
          <cell r="AA90"/>
          <cell r="AB90"/>
          <cell r="AC90">
            <v>0</v>
          </cell>
          <cell r="AD90">
            <v>0</v>
          </cell>
          <cell r="AE90"/>
          <cell r="AF90">
            <v>100000</v>
          </cell>
          <cell r="AG90"/>
          <cell r="AH90"/>
          <cell r="AI90"/>
          <cell r="AJ90"/>
          <cell r="AK90"/>
          <cell r="AL90">
            <v>100000</v>
          </cell>
          <cell r="AM90">
            <v>0</v>
          </cell>
          <cell r="AN90"/>
          <cell r="AO90">
            <v>0</v>
          </cell>
          <cell r="AP90">
            <v>0</v>
          </cell>
          <cell r="AQ90"/>
          <cell r="AR90">
            <v>0</v>
          </cell>
          <cell r="AS90"/>
          <cell r="AT90">
            <v>0</v>
          </cell>
          <cell r="AU90">
            <v>0</v>
          </cell>
          <cell r="AV90"/>
          <cell r="AW90"/>
          <cell r="AX90"/>
          <cell r="AY90"/>
          <cell r="AZ90"/>
          <cell r="BA90"/>
          <cell r="BB90">
            <v>0</v>
          </cell>
          <cell r="BC90"/>
          <cell r="BD90"/>
          <cell r="BE90"/>
          <cell r="BF90" t="str">
            <v>PER submitted</v>
          </cell>
          <cell r="BG90"/>
          <cell r="BH90"/>
          <cell r="BI90"/>
          <cell r="BJ90"/>
          <cell r="BK90">
            <v>166</v>
          </cell>
          <cell r="BL90"/>
          <cell r="BP90">
            <v>0</v>
          </cell>
          <cell r="BQ90"/>
          <cell r="BR90"/>
          <cell r="BT90"/>
          <cell r="BW90" t="str">
            <v>Berrens</v>
          </cell>
          <cell r="BX90"/>
          <cell r="BY90">
            <v>8</v>
          </cell>
        </row>
        <row r="91">
          <cell r="C91">
            <v>623</v>
          </cell>
          <cell r="D91">
            <v>10</v>
          </cell>
          <cell r="E91">
            <v>523</v>
          </cell>
          <cell r="F91">
            <v>10</v>
          </cell>
          <cell r="G91"/>
          <cell r="H91" t="str">
            <v/>
          </cell>
          <cell r="I91" t="str">
            <v/>
          </cell>
          <cell r="J91" t="str">
            <v/>
          </cell>
          <cell r="K91" t="str">
            <v/>
          </cell>
          <cell r="L91" t="str">
            <v>RD Commit</v>
          </cell>
          <cell r="M91" t="str">
            <v>Berrens</v>
          </cell>
          <cell r="N91" t="str">
            <v>Watermain - Street Utility Replacement</v>
          </cell>
          <cell r="O91" t="str">
            <v>1640001-6</v>
          </cell>
          <cell r="P91" t="str">
            <v xml:space="preserve">No </v>
          </cell>
          <cell r="Q91">
            <v>337</v>
          </cell>
          <cell r="R91" t="str">
            <v>Reg</v>
          </cell>
          <cell r="S91" t="str">
            <v>Exempt</v>
          </cell>
          <cell r="T91"/>
          <cell r="U91"/>
          <cell r="V91"/>
          <cell r="W91"/>
          <cell r="X91">
            <v>-1750000</v>
          </cell>
          <cell r="Y91"/>
          <cell r="Z91"/>
          <cell r="AA91">
            <v>45778</v>
          </cell>
          <cell r="AB91">
            <v>46874</v>
          </cell>
          <cell r="AC91">
            <v>0</v>
          </cell>
          <cell r="AD91">
            <v>0</v>
          </cell>
          <cell r="AE91"/>
          <cell r="AF91">
            <v>7490000</v>
          </cell>
          <cell r="AG91"/>
          <cell r="AH91"/>
          <cell r="AI91"/>
          <cell r="AJ91"/>
          <cell r="AK91"/>
          <cell r="AL91">
            <v>7490000</v>
          </cell>
          <cell r="AM91">
            <v>0</v>
          </cell>
          <cell r="AN91"/>
          <cell r="AO91">
            <v>0</v>
          </cell>
          <cell r="AP91">
            <v>0</v>
          </cell>
          <cell r="AQ91"/>
          <cell r="AR91">
            <v>0</v>
          </cell>
          <cell r="AS91"/>
          <cell r="AT91">
            <v>0</v>
          </cell>
          <cell r="AU91">
            <v>0</v>
          </cell>
          <cell r="AV91"/>
          <cell r="AW91"/>
          <cell r="AX91"/>
          <cell r="AY91"/>
          <cell r="AZ91">
            <v>250000</v>
          </cell>
          <cell r="BA91">
            <v>45535</v>
          </cell>
          <cell r="BB91">
            <v>0</v>
          </cell>
          <cell r="BC91">
            <v>3320000</v>
          </cell>
          <cell r="BD91">
            <v>250000</v>
          </cell>
          <cell r="BE91">
            <v>3320000</v>
          </cell>
          <cell r="BF91" t="str">
            <v>RD Commit</v>
          </cell>
          <cell r="BG91">
            <v>2024</v>
          </cell>
          <cell r="BH91">
            <v>45535</v>
          </cell>
          <cell r="BI91"/>
          <cell r="BJ91"/>
          <cell r="BK91">
            <v>166</v>
          </cell>
          <cell r="BL91"/>
          <cell r="BM91">
            <v>6427000</v>
          </cell>
          <cell r="BN91">
            <v>4427000</v>
          </cell>
          <cell r="BO91">
            <v>1063000</v>
          </cell>
          <cell r="BP91">
            <v>5490000</v>
          </cell>
          <cell r="BQ91"/>
          <cell r="BR91"/>
          <cell r="BS91">
            <v>1750000</v>
          </cell>
          <cell r="BT91" t="str">
            <v>23 SPAP</v>
          </cell>
          <cell r="BU91"/>
          <cell r="BV91"/>
          <cell r="BW91" t="str">
            <v>Berrens</v>
          </cell>
          <cell r="BX91"/>
          <cell r="BY91">
            <v>8</v>
          </cell>
        </row>
        <row r="92">
          <cell r="C92">
            <v>486</v>
          </cell>
          <cell r="D92">
            <v>10</v>
          </cell>
          <cell r="E92">
            <v>725</v>
          </cell>
          <cell r="F92">
            <v>5</v>
          </cell>
          <cell r="G92"/>
          <cell r="H92" t="str">
            <v/>
          </cell>
          <cell r="I92" t="str">
            <v>Yes</v>
          </cell>
          <cell r="J92" t="str">
            <v/>
          </cell>
          <cell r="K92" t="str">
            <v/>
          </cell>
          <cell r="L92">
            <v>0</v>
          </cell>
          <cell r="M92" t="str">
            <v>Berrens</v>
          </cell>
          <cell r="N92" t="str">
            <v>Storage - Tower Rehab</v>
          </cell>
          <cell r="O92" t="str">
            <v>1760008-3</v>
          </cell>
          <cell r="P92" t="str">
            <v xml:space="preserve">No </v>
          </cell>
          <cell r="Q92">
            <v>3240</v>
          </cell>
          <cell r="R92" t="str">
            <v>Reg</v>
          </cell>
          <cell r="S92" t="str">
            <v>Exempt</v>
          </cell>
          <cell r="T92"/>
          <cell r="U92"/>
          <cell r="V92">
            <v>45428</v>
          </cell>
          <cell r="W92">
            <v>794000</v>
          </cell>
          <cell r="X92">
            <v>794000</v>
          </cell>
          <cell r="Y92" t="str">
            <v>Part B2</v>
          </cell>
          <cell r="Z92"/>
          <cell r="AA92">
            <v>45778</v>
          </cell>
          <cell r="AB92">
            <v>45839</v>
          </cell>
          <cell r="AC92">
            <v>0</v>
          </cell>
          <cell r="AD92">
            <v>0</v>
          </cell>
          <cell r="AE92"/>
          <cell r="AF92">
            <v>794000</v>
          </cell>
          <cell r="AG92"/>
          <cell r="AH92"/>
          <cell r="AI92"/>
          <cell r="AJ92"/>
          <cell r="AK92"/>
          <cell r="AL92">
            <v>794000</v>
          </cell>
          <cell r="AM92">
            <v>794000</v>
          </cell>
          <cell r="AN92"/>
          <cell r="AO92">
            <v>0</v>
          </cell>
          <cell r="AP92">
            <v>0</v>
          </cell>
          <cell r="AQ92"/>
          <cell r="AR92">
            <v>0</v>
          </cell>
          <cell r="AS92"/>
          <cell r="AT92">
            <v>794000</v>
          </cell>
          <cell r="AU92">
            <v>0</v>
          </cell>
          <cell r="AV92"/>
          <cell r="AW92"/>
          <cell r="AX92"/>
          <cell r="AY92"/>
          <cell r="AZ92"/>
          <cell r="BA92"/>
          <cell r="BB92">
            <v>0</v>
          </cell>
          <cell r="BC92">
            <v>0</v>
          </cell>
          <cell r="BD92"/>
          <cell r="BE92">
            <v>0</v>
          </cell>
          <cell r="BF92"/>
          <cell r="BG92"/>
          <cell r="BH92"/>
          <cell r="BI92"/>
          <cell r="BJ92"/>
          <cell r="BK92"/>
          <cell r="BL92"/>
          <cell r="BP92">
            <v>0</v>
          </cell>
          <cell r="BQ92"/>
          <cell r="BR92"/>
          <cell r="BT92"/>
          <cell r="BW92" t="str">
            <v>Berrens</v>
          </cell>
          <cell r="BX92" t="str">
            <v>Lafontaine</v>
          </cell>
          <cell r="BY92" t="str">
            <v>6W</v>
          </cell>
        </row>
        <row r="93">
          <cell r="C93">
            <v>695</v>
          </cell>
          <cell r="D93">
            <v>10</v>
          </cell>
          <cell r="E93">
            <v>590</v>
          </cell>
          <cell r="F93">
            <v>10</v>
          </cell>
          <cell r="G93" t="str">
            <v/>
          </cell>
          <cell r="H93" t="str">
            <v/>
          </cell>
          <cell r="I93" t="str">
            <v/>
          </cell>
          <cell r="J93" t="str">
            <v/>
          </cell>
          <cell r="K93" t="str">
            <v/>
          </cell>
          <cell r="L93">
            <v>0</v>
          </cell>
          <cell r="M93" t="str">
            <v>Barrett</v>
          </cell>
          <cell r="N93" t="str">
            <v>Source - Additional Well #8</v>
          </cell>
          <cell r="O93" t="str">
            <v>1710002-5</v>
          </cell>
          <cell r="P93" t="str">
            <v xml:space="preserve">No </v>
          </cell>
          <cell r="Q93">
            <v>9000</v>
          </cell>
          <cell r="R93" t="str">
            <v>Reg</v>
          </cell>
          <cell r="S93" t="str">
            <v>Exempt</v>
          </cell>
          <cell r="T93"/>
          <cell r="U93"/>
          <cell r="V93"/>
          <cell r="W93"/>
          <cell r="X93">
            <v>0</v>
          </cell>
          <cell r="Y93"/>
          <cell r="Z93"/>
          <cell r="AA93"/>
          <cell r="AB93"/>
          <cell r="AC93">
            <v>0</v>
          </cell>
          <cell r="AD93">
            <v>0</v>
          </cell>
          <cell r="AE93"/>
          <cell r="AF93">
            <v>1350000</v>
          </cell>
          <cell r="AG93"/>
          <cell r="AH93"/>
          <cell r="AI93"/>
          <cell r="AJ93"/>
          <cell r="AK93"/>
          <cell r="AL93">
            <v>1350000</v>
          </cell>
          <cell r="AM93">
            <v>0</v>
          </cell>
          <cell r="AN93"/>
          <cell r="AO93">
            <v>0</v>
          </cell>
          <cell r="AP93">
            <v>0</v>
          </cell>
          <cell r="AQ93"/>
          <cell r="AR93">
            <v>0</v>
          </cell>
          <cell r="AS93"/>
          <cell r="AT93">
            <v>0</v>
          </cell>
          <cell r="AU93">
            <v>0</v>
          </cell>
          <cell r="AV93"/>
          <cell r="AW93"/>
          <cell r="AX93"/>
          <cell r="AY93"/>
          <cell r="AZ93"/>
          <cell r="BA93"/>
          <cell r="BB93">
            <v>0</v>
          </cell>
          <cell r="BC93">
            <v>0</v>
          </cell>
          <cell r="BD93"/>
          <cell r="BE93">
            <v>0</v>
          </cell>
          <cell r="BF93"/>
          <cell r="BG93"/>
          <cell r="BH93"/>
          <cell r="BI93"/>
          <cell r="BJ93"/>
          <cell r="BK93"/>
          <cell r="BL93"/>
          <cell r="BM93"/>
          <cell r="BN93"/>
          <cell r="BO93"/>
          <cell r="BP93">
            <v>0</v>
          </cell>
          <cell r="BQ93"/>
          <cell r="BR93"/>
          <cell r="BS93"/>
          <cell r="BT93"/>
          <cell r="BU93"/>
          <cell r="BV93"/>
          <cell r="BW93" t="str">
            <v>Barrett</v>
          </cell>
          <cell r="BX93" t="str">
            <v>Barrett</v>
          </cell>
          <cell r="BY93" t="str">
            <v>7W</v>
          </cell>
        </row>
        <row r="94">
          <cell r="C94">
            <v>226</v>
          </cell>
          <cell r="D94">
            <v>12</v>
          </cell>
          <cell r="E94">
            <v>159</v>
          </cell>
          <cell r="F94">
            <v>12</v>
          </cell>
          <cell r="G94" t="str">
            <v/>
          </cell>
          <cell r="H94" t="str">
            <v/>
          </cell>
          <cell r="I94" t="str">
            <v/>
          </cell>
          <cell r="J94" t="str">
            <v/>
          </cell>
          <cell r="K94" t="str">
            <v/>
          </cell>
          <cell r="L94">
            <v>0</v>
          </cell>
          <cell r="M94" t="str">
            <v>Perez</v>
          </cell>
          <cell r="N94" t="str">
            <v>Source - New Well &amp; Plant Rehab</v>
          </cell>
          <cell r="O94" t="str">
            <v>1310001-6</v>
          </cell>
          <cell r="P94" t="str">
            <v xml:space="preserve">No </v>
          </cell>
          <cell r="Q94">
            <v>443</v>
          </cell>
          <cell r="R94" t="str">
            <v>Reg</v>
          </cell>
          <cell r="S94" t="str">
            <v>Exempt</v>
          </cell>
          <cell r="T94"/>
          <cell r="U94"/>
          <cell r="V94"/>
          <cell r="W94"/>
          <cell r="X94">
            <v>0</v>
          </cell>
          <cell r="Y94"/>
          <cell r="Z94"/>
          <cell r="AA94"/>
          <cell r="AB94"/>
          <cell r="AC94">
            <v>0</v>
          </cell>
          <cell r="AD94">
            <v>0</v>
          </cell>
          <cell r="AE94"/>
          <cell r="AF94">
            <v>129489</v>
          </cell>
          <cell r="AG94"/>
          <cell r="AH94"/>
          <cell r="AI94"/>
          <cell r="AJ94"/>
          <cell r="AK94"/>
          <cell r="AL94">
            <v>129489</v>
          </cell>
          <cell r="AM94">
            <v>0</v>
          </cell>
          <cell r="AN94"/>
          <cell r="AO94">
            <v>0</v>
          </cell>
          <cell r="AP94">
            <v>0</v>
          </cell>
          <cell r="AQ94"/>
          <cell r="AR94">
            <v>0</v>
          </cell>
          <cell r="AS94"/>
          <cell r="AT94">
            <v>0</v>
          </cell>
          <cell r="AU94">
            <v>0</v>
          </cell>
          <cell r="AV94"/>
          <cell r="AW94"/>
          <cell r="AX94"/>
          <cell r="AY94"/>
          <cell r="AZ94"/>
          <cell r="BA94"/>
          <cell r="BB94">
            <v>0</v>
          </cell>
          <cell r="BC94">
            <v>0</v>
          </cell>
          <cell r="BD94"/>
          <cell r="BE94">
            <v>0</v>
          </cell>
          <cell r="BF94"/>
          <cell r="BG94"/>
          <cell r="BH94"/>
          <cell r="BI94"/>
          <cell r="BJ94"/>
          <cell r="BK94"/>
          <cell r="BL94"/>
          <cell r="BP94">
            <v>0</v>
          </cell>
          <cell r="BQ94"/>
          <cell r="BR94"/>
          <cell r="BT94"/>
          <cell r="BW94" t="str">
            <v>Perez</v>
          </cell>
          <cell r="BX94" t="str">
            <v>Fletcher</v>
          </cell>
          <cell r="BY94" t="str">
            <v>3a</v>
          </cell>
        </row>
        <row r="95">
          <cell r="C95">
            <v>362</v>
          </cell>
          <cell r="D95">
            <v>10</v>
          </cell>
          <cell r="E95">
            <v>278</v>
          </cell>
          <cell r="F95">
            <v>10</v>
          </cell>
          <cell r="G95"/>
          <cell r="H95" t="str">
            <v/>
          </cell>
          <cell r="I95" t="str">
            <v/>
          </cell>
          <cell r="J95" t="str">
            <v/>
          </cell>
          <cell r="K95" t="str">
            <v/>
          </cell>
          <cell r="L95">
            <v>0</v>
          </cell>
          <cell r="M95" t="str">
            <v>Perez</v>
          </cell>
          <cell r="N95" t="str">
            <v>Watermain - Replacement</v>
          </cell>
          <cell r="O95" t="str">
            <v>1310001-10</v>
          </cell>
          <cell r="P95" t="str">
            <v xml:space="preserve">No </v>
          </cell>
          <cell r="Q95">
            <v>420</v>
          </cell>
          <cell r="R95" t="str">
            <v>Reg</v>
          </cell>
          <cell r="S95" t="str">
            <v>Exempt</v>
          </cell>
          <cell r="T95"/>
          <cell r="U95"/>
          <cell r="V95"/>
          <cell r="W95"/>
          <cell r="X95">
            <v>0</v>
          </cell>
          <cell r="Y95"/>
          <cell r="Z95"/>
          <cell r="AA95"/>
          <cell r="AB95"/>
          <cell r="AC95">
            <v>0</v>
          </cell>
          <cell r="AD95">
            <v>0</v>
          </cell>
          <cell r="AE95"/>
          <cell r="AF95">
            <v>1111900</v>
          </cell>
          <cell r="AG95"/>
          <cell r="AH95"/>
          <cell r="AI95"/>
          <cell r="AJ95"/>
          <cell r="AK95"/>
          <cell r="AL95">
            <v>1111900</v>
          </cell>
          <cell r="AM95">
            <v>0</v>
          </cell>
          <cell r="AN95"/>
          <cell r="AO95">
            <v>0</v>
          </cell>
          <cell r="AP95">
            <v>0</v>
          </cell>
          <cell r="AQ95"/>
          <cell r="AR95">
            <v>0</v>
          </cell>
          <cell r="AS95"/>
          <cell r="AT95">
            <v>0</v>
          </cell>
          <cell r="AU95">
            <v>0</v>
          </cell>
          <cell r="AV95"/>
          <cell r="AW95"/>
          <cell r="AX95"/>
          <cell r="AY95"/>
          <cell r="AZ95"/>
          <cell r="BA95"/>
          <cell r="BB95">
            <v>0</v>
          </cell>
          <cell r="BC95">
            <v>0</v>
          </cell>
          <cell r="BD95"/>
          <cell r="BE95">
            <v>0</v>
          </cell>
          <cell r="BF95"/>
          <cell r="BG95"/>
          <cell r="BH95"/>
          <cell r="BI95"/>
          <cell r="BJ95"/>
          <cell r="BK95"/>
          <cell r="BL95"/>
          <cell r="BP95">
            <v>0</v>
          </cell>
          <cell r="BQ95"/>
          <cell r="BR95"/>
          <cell r="BT95"/>
          <cell r="BW95" t="str">
            <v>Perez</v>
          </cell>
          <cell r="BX95"/>
          <cell r="BY95" t="str">
            <v>3a</v>
          </cell>
        </row>
        <row r="96">
          <cell r="C96">
            <v>363</v>
          </cell>
          <cell r="D96">
            <v>10</v>
          </cell>
          <cell r="E96">
            <v>279</v>
          </cell>
          <cell r="F96">
            <v>10</v>
          </cell>
          <cell r="G96"/>
          <cell r="H96" t="str">
            <v/>
          </cell>
          <cell r="I96" t="str">
            <v/>
          </cell>
          <cell r="J96" t="str">
            <v/>
          </cell>
          <cell r="K96" t="str">
            <v/>
          </cell>
          <cell r="L96">
            <v>0</v>
          </cell>
          <cell r="M96" t="str">
            <v>Perez</v>
          </cell>
          <cell r="N96" t="str">
            <v>Storage - Tower Rehab</v>
          </cell>
          <cell r="O96" t="str">
            <v>1310001-8</v>
          </cell>
          <cell r="P96" t="str">
            <v xml:space="preserve">No </v>
          </cell>
          <cell r="Q96">
            <v>446</v>
          </cell>
          <cell r="R96" t="str">
            <v>Reg</v>
          </cell>
          <cell r="S96" t="str">
            <v>Exempt</v>
          </cell>
          <cell r="T96"/>
          <cell r="U96"/>
          <cell r="V96"/>
          <cell r="W96"/>
          <cell r="X96">
            <v>0</v>
          </cell>
          <cell r="Y96"/>
          <cell r="Z96"/>
          <cell r="AA96"/>
          <cell r="AB96"/>
          <cell r="AC96">
            <v>0</v>
          </cell>
          <cell r="AD96">
            <v>0</v>
          </cell>
          <cell r="AE96"/>
          <cell r="AF96">
            <v>489600</v>
          </cell>
          <cell r="AG96"/>
          <cell r="AH96"/>
          <cell r="AI96"/>
          <cell r="AJ96"/>
          <cell r="AK96"/>
          <cell r="AL96">
            <v>489600</v>
          </cell>
          <cell r="AM96">
            <v>0</v>
          </cell>
          <cell r="AN96"/>
          <cell r="AO96">
            <v>0</v>
          </cell>
          <cell r="AP96">
            <v>0</v>
          </cell>
          <cell r="AQ96"/>
          <cell r="AR96">
            <v>0</v>
          </cell>
          <cell r="AS96"/>
          <cell r="AT96">
            <v>0</v>
          </cell>
          <cell r="AU96">
            <v>0</v>
          </cell>
          <cell r="AV96"/>
          <cell r="AW96"/>
          <cell r="AX96"/>
          <cell r="AY96"/>
          <cell r="AZ96"/>
          <cell r="BA96"/>
          <cell r="BB96">
            <v>0</v>
          </cell>
          <cell r="BC96">
            <v>0</v>
          </cell>
          <cell r="BD96"/>
          <cell r="BE96">
            <v>0</v>
          </cell>
          <cell r="BF96"/>
          <cell r="BG96"/>
          <cell r="BH96"/>
          <cell r="BI96"/>
          <cell r="BJ96"/>
          <cell r="BK96"/>
          <cell r="BL96"/>
          <cell r="BP96">
            <v>0</v>
          </cell>
          <cell r="BQ96"/>
          <cell r="BR96"/>
          <cell r="BT96"/>
          <cell r="BW96" t="str">
            <v>Perez</v>
          </cell>
          <cell r="BX96"/>
          <cell r="BY96" t="str">
            <v>3a</v>
          </cell>
        </row>
        <row r="97">
          <cell r="C97">
            <v>364</v>
          </cell>
          <cell r="D97">
            <v>10</v>
          </cell>
          <cell r="E97">
            <v>280</v>
          </cell>
          <cell r="F97">
            <v>10</v>
          </cell>
          <cell r="G97"/>
          <cell r="H97" t="str">
            <v/>
          </cell>
          <cell r="I97" t="str">
            <v/>
          </cell>
          <cell r="J97" t="str">
            <v/>
          </cell>
          <cell r="K97" t="str">
            <v/>
          </cell>
          <cell r="L97">
            <v>0</v>
          </cell>
          <cell r="M97" t="str">
            <v>Perez</v>
          </cell>
          <cell r="N97" t="str">
            <v>Conservation - Replace Meters</v>
          </cell>
          <cell r="O97" t="str">
            <v>1310001-9</v>
          </cell>
          <cell r="P97" t="str">
            <v xml:space="preserve">No </v>
          </cell>
          <cell r="Q97">
            <v>446</v>
          </cell>
          <cell r="R97" t="str">
            <v>Reg</v>
          </cell>
          <cell r="S97" t="str">
            <v>Exempt</v>
          </cell>
          <cell r="T97"/>
          <cell r="U97"/>
          <cell r="V97"/>
          <cell r="W97"/>
          <cell r="X97">
            <v>0</v>
          </cell>
          <cell r="Y97"/>
          <cell r="Z97"/>
          <cell r="AA97"/>
          <cell r="AB97"/>
          <cell r="AC97">
            <v>0</v>
          </cell>
          <cell r="AD97">
            <v>0</v>
          </cell>
          <cell r="AE97"/>
          <cell r="AF97">
            <v>88280</v>
          </cell>
          <cell r="AG97"/>
          <cell r="AH97"/>
          <cell r="AI97"/>
          <cell r="AJ97"/>
          <cell r="AK97"/>
          <cell r="AL97">
            <v>88280</v>
          </cell>
          <cell r="AM97">
            <v>0</v>
          </cell>
          <cell r="AN97"/>
          <cell r="AO97">
            <v>0</v>
          </cell>
          <cell r="AP97">
            <v>0</v>
          </cell>
          <cell r="AQ97"/>
          <cell r="AR97">
            <v>0</v>
          </cell>
          <cell r="AS97"/>
          <cell r="AT97">
            <v>0</v>
          </cell>
          <cell r="AU97">
            <v>0</v>
          </cell>
          <cell r="AV97"/>
          <cell r="AW97"/>
          <cell r="AX97"/>
          <cell r="AY97"/>
          <cell r="AZ97"/>
          <cell r="BA97"/>
          <cell r="BB97">
            <v>0</v>
          </cell>
          <cell r="BC97">
            <v>0</v>
          </cell>
          <cell r="BD97"/>
          <cell r="BE97">
            <v>0</v>
          </cell>
          <cell r="BF97"/>
          <cell r="BG97"/>
          <cell r="BH97"/>
          <cell r="BI97"/>
          <cell r="BJ97"/>
          <cell r="BK97"/>
          <cell r="BL97"/>
          <cell r="BP97">
            <v>0</v>
          </cell>
          <cell r="BQ97"/>
          <cell r="BR97"/>
          <cell r="BT97"/>
          <cell r="BW97" t="str">
            <v>Perez</v>
          </cell>
          <cell r="BX97"/>
          <cell r="BY97" t="str">
            <v>3a</v>
          </cell>
        </row>
        <row r="98">
          <cell r="C98">
            <v>100</v>
          </cell>
          <cell r="D98">
            <v>20</v>
          </cell>
          <cell r="E98">
            <v>79</v>
          </cell>
          <cell r="F98">
            <v>20</v>
          </cell>
          <cell r="G98"/>
          <cell r="H98" t="str">
            <v/>
          </cell>
          <cell r="I98" t="str">
            <v/>
          </cell>
          <cell r="J98" t="str">
            <v/>
          </cell>
          <cell r="K98" t="str">
            <v>Yes</v>
          </cell>
          <cell r="L98">
            <v>0</v>
          </cell>
          <cell r="M98" t="str">
            <v>Barrett</v>
          </cell>
          <cell r="N98" t="str">
            <v>Other - LSL Replacement</v>
          </cell>
          <cell r="O98" t="str">
            <v>1650001-8</v>
          </cell>
          <cell r="P98" t="str">
            <v>Yes</v>
          </cell>
          <cell r="Q98">
            <v>960</v>
          </cell>
          <cell r="R98" t="str">
            <v>LSL</v>
          </cell>
          <cell r="S98"/>
          <cell r="T98"/>
          <cell r="U98"/>
          <cell r="V98"/>
          <cell r="W98"/>
          <cell r="X98">
            <v>0</v>
          </cell>
          <cell r="Y98"/>
          <cell r="Z98"/>
          <cell r="AA98">
            <v>45474</v>
          </cell>
          <cell r="AB98">
            <v>45930</v>
          </cell>
          <cell r="AC98">
            <v>44700</v>
          </cell>
          <cell r="AD98">
            <v>44700</v>
          </cell>
          <cell r="AE98" t="str">
            <v>added IUP request during cmt period</v>
          </cell>
          <cell r="AF98">
            <v>89400</v>
          </cell>
          <cell r="AG98"/>
          <cell r="AH98"/>
          <cell r="AI98"/>
          <cell r="AJ98"/>
          <cell r="AK98"/>
          <cell r="AL98">
            <v>89400</v>
          </cell>
          <cell r="AM98">
            <v>0</v>
          </cell>
          <cell r="AN98"/>
          <cell r="AO98">
            <v>44700</v>
          </cell>
          <cell r="AP98">
            <v>0</v>
          </cell>
          <cell r="AQ98"/>
          <cell r="AR98">
            <v>44700</v>
          </cell>
          <cell r="AS98"/>
          <cell r="AT98">
            <v>0</v>
          </cell>
          <cell r="AU98">
            <v>0</v>
          </cell>
          <cell r="AV98"/>
          <cell r="AW98"/>
          <cell r="AX98"/>
          <cell r="AY98"/>
          <cell r="AZ98"/>
          <cell r="BA98"/>
          <cell r="BB98">
            <v>0</v>
          </cell>
          <cell r="BC98">
            <v>0</v>
          </cell>
          <cell r="BD98"/>
          <cell r="BE98">
            <v>0</v>
          </cell>
          <cell r="BF98"/>
          <cell r="BG98"/>
          <cell r="BH98"/>
          <cell r="BI98"/>
          <cell r="BJ98"/>
          <cell r="BK98"/>
          <cell r="BL98"/>
          <cell r="BP98"/>
          <cell r="BQ98"/>
          <cell r="BR98"/>
          <cell r="BT98"/>
          <cell r="BW98" t="str">
            <v>Barrett</v>
          </cell>
          <cell r="BX98"/>
          <cell r="BY98" t="str">
            <v>6E</v>
          </cell>
        </row>
        <row r="99">
          <cell r="C99">
            <v>295</v>
          </cell>
          <cell r="D99">
            <v>12</v>
          </cell>
          <cell r="E99">
            <v>219</v>
          </cell>
          <cell r="F99">
            <v>12</v>
          </cell>
          <cell r="G99">
            <v>2024</v>
          </cell>
          <cell r="H99" t="str">
            <v>Yes</v>
          </cell>
          <cell r="I99" t="str">
            <v/>
          </cell>
          <cell r="J99" t="str">
            <v/>
          </cell>
          <cell r="K99" t="str">
            <v>Yes</v>
          </cell>
          <cell r="L99">
            <v>0</v>
          </cell>
          <cell r="M99" t="str">
            <v>Barrett</v>
          </cell>
          <cell r="N99" t="str">
            <v>Watermain - Looping Improvements</v>
          </cell>
          <cell r="O99" t="str">
            <v>1650001-6</v>
          </cell>
          <cell r="P99" t="str">
            <v xml:space="preserve">No </v>
          </cell>
          <cell r="Q99">
            <v>960</v>
          </cell>
          <cell r="R99" t="str">
            <v>Reg</v>
          </cell>
          <cell r="S99"/>
          <cell r="T99"/>
          <cell r="U99"/>
          <cell r="V99">
            <v>45394</v>
          </cell>
          <cell r="W99">
            <v>349270</v>
          </cell>
          <cell r="X99">
            <v>349270</v>
          </cell>
          <cell r="Y99" t="str">
            <v>24 Carryover</v>
          </cell>
          <cell r="Z99"/>
          <cell r="AA99">
            <v>45474</v>
          </cell>
          <cell r="AB99">
            <v>45930</v>
          </cell>
          <cell r="AC99">
            <v>0</v>
          </cell>
          <cell r="AD99">
            <v>0</v>
          </cell>
          <cell r="AE99" t="str">
            <v>added IUP request during cmt period</v>
          </cell>
          <cell r="AF99">
            <v>349270</v>
          </cell>
          <cell r="AG99">
            <v>45394</v>
          </cell>
          <cell r="AH99">
            <v>45421</v>
          </cell>
          <cell r="AI99">
            <v>1</v>
          </cell>
          <cell r="AJ99">
            <v>95888</v>
          </cell>
          <cell r="AK99"/>
          <cell r="AL99">
            <v>349270</v>
          </cell>
          <cell r="AM99">
            <v>349270</v>
          </cell>
          <cell r="AN99"/>
          <cell r="AO99">
            <v>0</v>
          </cell>
          <cell r="AP99">
            <v>0</v>
          </cell>
          <cell r="AQ99"/>
          <cell r="AR99">
            <v>0</v>
          </cell>
          <cell r="AS99"/>
          <cell r="AT99">
            <v>349270</v>
          </cell>
          <cell r="AU99">
            <v>0</v>
          </cell>
          <cell r="AV99">
            <v>45545</v>
          </cell>
          <cell r="AW99">
            <v>45575</v>
          </cell>
          <cell r="AX99">
            <v>2025</v>
          </cell>
          <cell r="AY99" t="str">
            <v>DWRF</v>
          </cell>
          <cell r="AZ99"/>
          <cell r="BA99"/>
          <cell r="BB99">
            <v>0</v>
          </cell>
          <cell r="BC99">
            <v>0</v>
          </cell>
          <cell r="BD99"/>
          <cell r="BE99">
            <v>0</v>
          </cell>
          <cell r="BF99"/>
          <cell r="BG99"/>
          <cell r="BH99"/>
          <cell r="BI99"/>
          <cell r="BJ99"/>
          <cell r="BK99"/>
          <cell r="BL99"/>
          <cell r="BP99"/>
          <cell r="BQ99"/>
          <cell r="BR99"/>
          <cell r="BT99"/>
          <cell r="BW99" t="str">
            <v>Barrett</v>
          </cell>
          <cell r="BX99"/>
          <cell r="BY99" t="str">
            <v>6E</v>
          </cell>
        </row>
        <row r="100">
          <cell r="C100">
            <v>671</v>
          </cell>
          <cell r="D100">
            <v>10</v>
          </cell>
          <cell r="E100">
            <v>570</v>
          </cell>
          <cell r="F100">
            <v>10</v>
          </cell>
          <cell r="G100"/>
          <cell r="H100" t="str">
            <v/>
          </cell>
          <cell r="I100" t="str">
            <v/>
          </cell>
          <cell r="J100" t="str">
            <v/>
          </cell>
          <cell r="K100" t="str">
            <v>Yes</v>
          </cell>
          <cell r="L100">
            <v>0</v>
          </cell>
          <cell r="M100" t="str">
            <v>Barrett</v>
          </cell>
          <cell r="N100" t="str">
            <v>Treatment - Filter Media Replacement</v>
          </cell>
          <cell r="O100" t="str">
            <v>1650001-5</v>
          </cell>
          <cell r="P100" t="str">
            <v xml:space="preserve">No </v>
          </cell>
          <cell r="Q100">
            <v>960</v>
          </cell>
          <cell r="R100" t="str">
            <v>Reg</v>
          </cell>
          <cell r="S100"/>
          <cell r="T100"/>
          <cell r="U100"/>
          <cell r="V100"/>
          <cell r="W100"/>
          <cell r="X100">
            <v>0</v>
          </cell>
          <cell r="Y100"/>
          <cell r="Z100"/>
          <cell r="AA100">
            <v>45474</v>
          </cell>
          <cell r="AB100">
            <v>45930</v>
          </cell>
          <cell r="AC100">
            <v>0</v>
          </cell>
          <cell r="AD100">
            <v>0</v>
          </cell>
          <cell r="AE100" t="str">
            <v>added IUP request during cmt period</v>
          </cell>
          <cell r="AF100">
            <v>145000</v>
          </cell>
          <cell r="AG100"/>
          <cell r="AH100"/>
          <cell r="AI100"/>
          <cell r="AJ100"/>
          <cell r="AK100"/>
          <cell r="AL100">
            <v>145000</v>
          </cell>
          <cell r="AM100">
            <v>0</v>
          </cell>
          <cell r="AN100"/>
          <cell r="AO100">
            <v>0</v>
          </cell>
          <cell r="AP100">
            <v>0</v>
          </cell>
          <cell r="AQ100"/>
          <cell r="AR100">
            <v>0</v>
          </cell>
          <cell r="AS100"/>
          <cell r="AT100">
            <v>0</v>
          </cell>
          <cell r="AU100">
            <v>0</v>
          </cell>
          <cell r="AV100"/>
          <cell r="AW100"/>
          <cell r="AX100"/>
          <cell r="AY100"/>
          <cell r="AZ100"/>
          <cell r="BA100"/>
          <cell r="BB100">
            <v>0</v>
          </cell>
          <cell r="BC100">
            <v>0</v>
          </cell>
          <cell r="BD100"/>
          <cell r="BE100">
            <v>0</v>
          </cell>
          <cell r="BF100"/>
          <cell r="BG100"/>
          <cell r="BH100"/>
          <cell r="BI100"/>
          <cell r="BJ100"/>
          <cell r="BK100"/>
          <cell r="BL100"/>
          <cell r="BM100"/>
          <cell r="BN100"/>
          <cell r="BO100"/>
          <cell r="BP100"/>
          <cell r="BQ100"/>
          <cell r="BR100"/>
          <cell r="BS100"/>
          <cell r="BT100"/>
          <cell r="BU100"/>
          <cell r="BV100"/>
          <cell r="BW100" t="str">
            <v>Barrett</v>
          </cell>
          <cell r="BX100"/>
          <cell r="BY100" t="str">
            <v>6E</v>
          </cell>
        </row>
        <row r="101">
          <cell r="C101">
            <v>672</v>
          </cell>
          <cell r="D101">
            <v>10</v>
          </cell>
          <cell r="E101">
            <v>571</v>
          </cell>
          <cell r="F101">
            <v>10</v>
          </cell>
          <cell r="G101">
            <v>2024</v>
          </cell>
          <cell r="H101" t="str">
            <v>Yes</v>
          </cell>
          <cell r="I101" t="str">
            <v/>
          </cell>
          <cell r="J101" t="str">
            <v/>
          </cell>
          <cell r="K101" t="str">
            <v>Yes</v>
          </cell>
          <cell r="L101">
            <v>0</v>
          </cell>
          <cell r="M101" t="str">
            <v>Barrett</v>
          </cell>
          <cell r="N101" t="str">
            <v>Watermain - Water Distribution Recon</v>
          </cell>
          <cell r="O101" t="str">
            <v>1650001-7</v>
          </cell>
          <cell r="P101" t="str">
            <v xml:space="preserve">No </v>
          </cell>
          <cell r="Q101">
            <v>960</v>
          </cell>
          <cell r="R101" t="str">
            <v>Reg</v>
          </cell>
          <cell r="S101"/>
          <cell r="T101"/>
          <cell r="U101"/>
          <cell r="V101">
            <v>45394</v>
          </cell>
          <cell r="W101">
            <v>95888</v>
          </cell>
          <cell r="X101">
            <v>95888</v>
          </cell>
          <cell r="Y101" t="str">
            <v>24 Carryover</v>
          </cell>
          <cell r="Z101"/>
          <cell r="AA101">
            <v>45474</v>
          </cell>
          <cell r="AB101">
            <v>45930</v>
          </cell>
          <cell r="AC101">
            <v>0</v>
          </cell>
          <cell r="AD101">
            <v>0</v>
          </cell>
          <cell r="AE101" t="str">
            <v>added IUP request during cmt period</v>
          </cell>
          <cell r="AF101">
            <v>95888</v>
          </cell>
          <cell r="AG101">
            <v>45394</v>
          </cell>
          <cell r="AH101">
            <v>45421</v>
          </cell>
          <cell r="AI101">
            <v>1</v>
          </cell>
          <cell r="AJ101">
            <v>349270</v>
          </cell>
          <cell r="AK101"/>
          <cell r="AL101">
            <v>95888</v>
          </cell>
          <cell r="AM101">
            <v>95888</v>
          </cell>
          <cell r="AN101"/>
          <cell r="AO101">
            <v>0</v>
          </cell>
          <cell r="AP101">
            <v>0</v>
          </cell>
          <cell r="AQ101"/>
          <cell r="AR101">
            <v>0</v>
          </cell>
          <cell r="AS101"/>
          <cell r="AT101">
            <v>95888</v>
          </cell>
          <cell r="AU101">
            <v>0</v>
          </cell>
          <cell r="AV101">
            <v>45545</v>
          </cell>
          <cell r="AW101">
            <v>45575</v>
          </cell>
          <cell r="AX101">
            <v>2025</v>
          </cell>
          <cell r="AY101" t="str">
            <v>DWRF</v>
          </cell>
          <cell r="AZ101"/>
          <cell r="BA101"/>
          <cell r="BB101">
            <v>0</v>
          </cell>
          <cell r="BC101">
            <v>0</v>
          </cell>
          <cell r="BD101"/>
          <cell r="BE101">
            <v>0</v>
          </cell>
          <cell r="BF101"/>
          <cell r="BG101"/>
          <cell r="BH101"/>
          <cell r="BI101"/>
          <cell r="BJ101"/>
          <cell r="BK101"/>
          <cell r="BL101"/>
          <cell r="BP101"/>
          <cell r="BQ101"/>
          <cell r="BR101"/>
          <cell r="BT101"/>
          <cell r="BW101" t="str">
            <v>Barrett</v>
          </cell>
          <cell r="BX101"/>
          <cell r="BY101" t="str">
            <v>6E</v>
          </cell>
        </row>
        <row r="102">
          <cell r="C102">
            <v>225</v>
          </cell>
          <cell r="D102">
            <v>12</v>
          </cell>
          <cell r="E102"/>
          <cell r="F102"/>
          <cell r="G102"/>
          <cell r="H102" t="str">
            <v/>
          </cell>
          <cell r="I102" t="str">
            <v/>
          </cell>
          <cell r="J102"/>
          <cell r="K102"/>
          <cell r="L102"/>
          <cell r="M102" t="str">
            <v>Perez</v>
          </cell>
          <cell r="N102" t="str">
            <v>Treatment - Plant Rehab</v>
          </cell>
          <cell r="O102" t="str">
            <v>1040014-4</v>
          </cell>
          <cell r="P102" t="str">
            <v xml:space="preserve">No </v>
          </cell>
          <cell r="Q102">
            <v>675</v>
          </cell>
          <cell r="R102" t="str">
            <v>Reg</v>
          </cell>
          <cell r="S102"/>
          <cell r="T102"/>
          <cell r="U102"/>
          <cell r="V102"/>
          <cell r="W102"/>
          <cell r="X102">
            <v>0</v>
          </cell>
          <cell r="Y102"/>
          <cell r="Z102"/>
          <cell r="AA102"/>
          <cell r="AB102"/>
          <cell r="AC102">
            <v>0</v>
          </cell>
          <cell r="AD102">
            <v>0</v>
          </cell>
          <cell r="AE102"/>
          <cell r="AF102">
            <v>3360000</v>
          </cell>
          <cell r="AG102"/>
          <cell r="AH102"/>
          <cell r="AI102"/>
          <cell r="AJ102"/>
          <cell r="AK102"/>
          <cell r="AL102">
            <v>3360000</v>
          </cell>
          <cell r="AM102">
            <v>0</v>
          </cell>
          <cell r="AN102"/>
          <cell r="AO102">
            <v>0</v>
          </cell>
          <cell r="AP102">
            <v>0</v>
          </cell>
          <cell r="AQ102"/>
          <cell r="AR102">
            <v>0</v>
          </cell>
          <cell r="AS102"/>
          <cell r="AT102">
            <v>0</v>
          </cell>
          <cell r="AU102">
            <v>0</v>
          </cell>
          <cell r="AV102"/>
          <cell r="AW102"/>
          <cell r="AX102"/>
          <cell r="AY102"/>
          <cell r="AZ102"/>
          <cell r="BA102"/>
          <cell r="BB102"/>
          <cell r="BC102"/>
          <cell r="BD102"/>
          <cell r="BE102"/>
          <cell r="BF102"/>
          <cell r="BG102"/>
          <cell r="BH102"/>
          <cell r="BI102"/>
          <cell r="BJ102"/>
          <cell r="BK102"/>
          <cell r="BL102"/>
          <cell r="BM102"/>
          <cell r="BN102"/>
          <cell r="BO102"/>
          <cell r="BP102"/>
          <cell r="BQ102"/>
          <cell r="BR102"/>
          <cell r="BS102"/>
          <cell r="BT102"/>
          <cell r="BU102"/>
          <cell r="BV102"/>
          <cell r="BW102" t="str">
            <v>Perez</v>
          </cell>
          <cell r="BX102"/>
          <cell r="BY102">
            <v>2</v>
          </cell>
        </row>
        <row r="103">
          <cell r="C103">
            <v>354</v>
          </cell>
          <cell r="D103">
            <v>10</v>
          </cell>
          <cell r="E103"/>
          <cell r="F103"/>
          <cell r="G103"/>
          <cell r="H103" t="str">
            <v/>
          </cell>
          <cell r="I103" t="str">
            <v/>
          </cell>
          <cell r="J103"/>
          <cell r="K103"/>
          <cell r="L103"/>
          <cell r="M103" t="str">
            <v>Perez</v>
          </cell>
          <cell r="N103" t="str">
            <v>Watermain - Replacement</v>
          </cell>
          <cell r="O103" t="str">
            <v>1040014-2</v>
          </cell>
          <cell r="P103" t="str">
            <v xml:space="preserve">No </v>
          </cell>
          <cell r="Q103">
            <v>675</v>
          </cell>
          <cell r="R103" t="str">
            <v>Reg</v>
          </cell>
          <cell r="S103"/>
          <cell r="T103"/>
          <cell r="U103"/>
          <cell r="V103"/>
          <cell r="W103"/>
          <cell r="X103">
            <v>0</v>
          </cell>
          <cell r="Y103"/>
          <cell r="Z103"/>
          <cell r="AA103"/>
          <cell r="AB103"/>
          <cell r="AC103">
            <v>0</v>
          </cell>
          <cell r="AD103">
            <v>0</v>
          </cell>
          <cell r="AE103"/>
          <cell r="AF103">
            <v>6584500</v>
          </cell>
          <cell r="AG103"/>
          <cell r="AH103"/>
          <cell r="AI103"/>
          <cell r="AJ103"/>
          <cell r="AK103"/>
          <cell r="AL103">
            <v>6584500</v>
          </cell>
          <cell r="AM103">
            <v>0</v>
          </cell>
          <cell r="AN103"/>
          <cell r="AO103">
            <v>0</v>
          </cell>
          <cell r="AP103">
            <v>0</v>
          </cell>
          <cell r="AQ103"/>
          <cell r="AR103">
            <v>0</v>
          </cell>
          <cell r="AS103"/>
          <cell r="AT103">
            <v>0</v>
          </cell>
          <cell r="AU103">
            <v>0</v>
          </cell>
          <cell r="AV103"/>
          <cell r="AW103"/>
          <cell r="AX103"/>
          <cell r="AY103"/>
          <cell r="AZ103"/>
          <cell r="BA103"/>
          <cell r="BB103"/>
          <cell r="BC103"/>
          <cell r="BD103"/>
          <cell r="BE103"/>
          <cell r="BF103"/>
          <cell r="BG103"/>
          <cell r="BH103"/>
          <cell r="BI103"/>
          <cell r="BJ103"/>
          <cell r="BK103"/>
          <cell r="BL103"/>
          <cell r="BM103"/>
          <cell r="BN103"/>
          <cell r="BO103"/>
          <cell r="BP103"/>
          <cell r="BQ103"/>
          <cell r="BR103"/>
          <cell r="BS103"/>
          <cell r="BT103"/>
          <cell r="BU103"/>
          <cell r="BV103"/>
          <cell r="BW103" t="str">
            <v>Perez</v>
          </cell>
          <cell r="BX103"/>
          <cell r="BY103">
            <v>2</v>
          </cell>
        </row>
        <row r="104">
          <cell r="C104">
            <v>355</v>
          </cell>
          <cell r="D104">
            <v>10</v>
          </cell>
          <cell r="E104"/>
          <cell r="F104"/>
          <cell r="G104"/>
          <cell r="H104" t="str">
            <v/>
          </cell>
          <cell r="I104" t="str">
            <v/>
          </cell>
          <cell r="J104"/>
          <cell r="K104"/>
          <cell r="L104"/>
          <cell r="M104" t="str">
            <v>Perez</v>
          </cell>
          <cell r="N104" t="str">
            <v>Storage - Tower Rehab</v>
          </cell>
          <cell r="O104" t="str">
            <v>1040014-3</v>
          </cell>
          <cell r="P104" t="str">
            <v xml:space="preserve">No </v>
          </cell>
          <cell r="Q104">
            <v>675</v>
          </cell>
          <cell r="R104" t="str">
            <v>Reg</v>
          </cell>
          <cell r="S104"/>
          <cell r="T104"/>
          <cell r="U104"/>
          <cell r="V104"/>
          <cell r="W104"/>
          <cell r="X104">
            <v>0</v>
          </cell>
          <cell r="Y104"/>
          <cell r="Z104"/>
          <cell r="AA104"/>
          <cell r="AB104"/>
          <cell r="AC104">
            <v>0</v>
          </cell>
          <cell r="AD104">
            <v>0</v>
          </cell>
          <cell r="AE104"/>
          <cell r="AF104">
            <v>450000</v>
          </cell>
          <cell r="AG104"/>
          <cell r="AH104"/>
          <cell r="AI104"/>
          <cell r="AJ104"/>
          <cell r="AK104"/>
          <cell r="AL104">
            <v>450000</v>
          </cell>
          <cell r="AM104">
            <v>0</v>
          </cell>
          <cell r="AN104"/>
          <cell r="AO104">
            <v>0</v>
          </cell>
          <cell r="AP104">
            <v>0</v>
          </cell>
          <cell r="AQ104"/>
          <cell r="AR104">
            <v>0</v>
          </cell>
          <cell r="AS104"/>
          <cell r="AT104">
            <v>0</v>
          </cell>
          <cell r="AU104">
            <v>0</v>
          </cell>
          <cell r="AV104"/>
          <cell r="AW104"/>
          <cell r="AX104"/>
          <cell r="AY104"/>
          <cell r="AZ104"/>
          <cell r="BA104"/>
          <cell r="BB104"/>
          <cell r="BC104"/>
          <cell r="BD104"/>
          <cell r="BE104"/>
          <cell r="BF104"/>
          <cell r="BG104"/>
          <cell r="BH104"/>
          <cell r="BI104"/>
          <cell r="BJ104"/>
          <cell r="BK104"/>
          <cell r="BL104"/>
          <cell r="BM104"/>
          <cell r="BN104"/>
          <cell r="BO104"/>
          <cell r="BP104"/>
          <cell r="BQ104"/>
          <cell r="BR104"/>
          <cell r="BS104"/>
          <cell r="BT104"/>
          <cell r="BU104"/>
          <cell r="BV104"/>
          <cell r="BW104" t="str">
            <v>Perez</v>
          </cell>
          <cell r="BX104"/>
          <cell r="BY104">
            <v>2</v>
          </cell>
        </row>
        <row r="105">
          <cell r="C105">
            <v>75</v>
          </cell>
          <cell r="D105">
            <v>20</v>
          </cell>
          <cell r="E105"/>
          <cell r="F105"/>
          <cell r="G105"/>
          <cell r="H105" t="str">
            <v/>
          </cell>
          <cell r="I105" t="str">
            <v/>
          </cell>
          <cell r="J105"/>
          <cell r="K105"/>
          <cell r="L105"/>
          <cell r="M105" t="str">
            <v>Barrett</v>
          </cell>
          <cell r="N105" t="str">
            <v>Other - LSL Replacement</v>
          </cell>
          <cell r="O105" t="str">
            <v>1340002-5</v>
          </cell>
          <cell r="P105" t="str">
            <v>Yes</v>
          </cell>
          <cell r="Q105">
            <v>174</v>
          </cell>
          <cell r="R105" t="str">
            <v>LSL</v>
          </cell>
          <cell r="S105"/>
          <cell r="T105"/>
          <cell r="U105"/>
          <cell r="V105"/>
          <cell r="W105"/>
          <cell r="X105">
            <v>0</v>
          </cell>
          <cell r="Y105"/>
          <cell r="Z105"/>
          <cell r="AA105"/>
          <cell r="AB105"/>
          <cell r="AC105">
            <v>0</v>
          </cell>
          <cell r="AD105">
            <v>0</v>
          </cell>
          <cell r="AE105"/>
          <cell r="AF105">
            <v>38500</v>
          </cell>
          <cell r="AG105"/>
          <cell r="AH105"/>
          <cell r="AI105"/>
          <cell r="AJ105"/>
          <cell r="AK105"/>
          <cell r="AL105">
            <v>38500</v>
          </cell>
          <cell r="AM105">
            <v>0</v>
          </cell>
          <cell r="AN105"/>
          <cell r="AO105">
            <v>0</v>
          </cell>
          <cell r="AP105">
            <v>0</v>
          </cell>
          <cell r="AQ105"/>
          <cell r="AR105">
            <v>0</v>
          </cell>
          <cell r="AS105"/>
          <cell r="AT105">
            <v>0</v>
          </cell>
          <cell r="AU105">
            <v>0</v>
          </cell>
          <cell r="AV105"/>
          <cell r="AW105"/>
          <cell r="AX105"/>
          <cell r="AY105"/>
          <cell r="AZ105"/>
          <cell r="BA105"/>
          <cell r="BB105"/>
          <cell r="BC105"/>
          <cell r="BD105"/>
          <cell r="BE105"/>
          <cell r="BF105"/>
          <cell r="BG105"/>
          <cell r="BH105"/>
          <cell r="BI105"/>
          <cell r="BJ105"/>
          <cell r="BK105"/>
          <cell r="BL105"/>
          <cell r="BM105"/>
          <cell r="BN105"/>
          <cell r="BO105"/>
          <cell r="BP105"/>
          <cell r="BQ105"/>
          <cell r="BR105"/>
          <cell r="BS105"/>
          <cell r="BT105"/>
          <cell r="BU105"/>
          <cell r="BV105"/>
          <cell r="BW105" t="str">
            <v>Barrett</v>
          </cell>
          <cell r="BX105"/>
          <cell r="BY105" t="str">
            <v>6E</v>
          </cell>
        </row>
        <row r="106">
          <cell r="C106">
            <v>287</v>
          </cell>
          <cell r="D106">
            <v>12</v>
          </cell>
          <cell r="E106"/>
          <cell r="F106"/>
          <cell r="G106"/>
          <cell r="H106" t="str">
            <v/>
          </cell>
          <cell r="I106" t="str">
            <v/>
          </cell>
          <cell r="J106"/>
          <cell r="K106"/>
          <cell r="L106"/>
          <cell r="M106" t="str">
            <v>Barrett</v>
          </cell>
          <cell r="N106" t="str">
            <v>Treatment - New Treatment Plant</v>
          </cell>
          <cell r="O106" t="str">
            <v>1340002-2</v>
          </cell>
          <cell r="P106" t="str">
            <v xml:space="preserve">No </v>
          </cell>
          <cell r="Q106">
            <v>174</v>
          </cell>
          <cell r="R106" t="str">
            <v>Reg</v>
          </cell>
          <cell r="S106"/>
          <cell r="T106"/>
          <cell r="U106"/>
          <cell r="V106"/>
          <cell r="W106"/>
          <cell r="X106">
            <v>0</v>
          </cell>
          <cell r="Y106"/>
          <cell r="Z106"/>
          <cell r="AA106"/>
          <cell r="AB106"/>
          <cell r="AC106">
            <v>0</v>
          </cell>
          <cell r="AD106">
            <v>0</v>
          </cell>
          <cell r="AE106"/>
          <cell r="AF106">
            <v>3310000</v>
          </cell>
          <cell r="AG106"/>
          <cell r="AH106"/>
          <cell r="AI106"/>
          <cell r="AJ106"/>
          <cell r="AK106"/>
          <cell r="AL106">
            <v>3310000</v>
          </cell>
          <cell r="AM106">
            <v>0</v>
          </cell>
          <cell r="AN106"/>
          <cell r="AO106">
            <v>0</v>
          </cell>
          <cell r="AP106">
            <v>0</v>
          </cell>
          <cell r="AQ106"/>
          <cell r="AR106">
            <v>0</v>
          </cell>
          <cell r="AS106"/>
          <cell r="AT106">
            <v>0</v>
          </cell>
          <cell r="AU106">
            <v>0</v>
          </cell>
          <cell r="AV106"/>
          <cell r="AW106"/>
          <cell r="AX106"/>
          <cell r="AY106"/>
          <cell r="AZ106"/>
          <cell r="BA106"/>
          <cell r="BB106"/>
          <cell r="BC106"/>
          <cell r="BD106"/>
          <cell r="BE106"/>
          <cell r="BF106"/>
          <cell r="BG106"/>
          <cell r="BH106"/>
          <cell r="BI106"/>
          <cell r="BJ106"/>
          <cell r="BK106"/>
          <cell r="BL106"/>
          <cell r="BM106"/>
          <cell r="BN106"/>
          <cell r="BO106"/>
          <cell r="BP106"/>
          <cell r="BQ106"/>
          <cell r="BR106"/>
          <cell r="BS106"/>
          <cell r="BT106"/>
          <cell r="BU106"/>
          <cell r="BV106"/>
          <cell r="BW106" t="str">
            <v>Barrett</v>
          </cell>
          <cell r="BX106"/>
          <cell r="BY106" t="str">
            <v>6E</v>
          </cell>
        </row>
        <row r="107">
          <cell r="C107">
            <v>638</v>
          </cell>
          <cell r="D107">
            <v>10</v>
          </cell>
          <cell r="E107"/>
          <cell r="F107"/>
          <cell r="G107"/>
          <cell r="H107" t="str">
            <v/>
          </cell>
          <cell r="I107" t="str">
            <v/>
          </cell>
          <cell r="J107"/>
          <cell r="K107"/>
          <cell r="L107"/>
          <cell r="M107" t="str">
            <v>Barrett</v>
          </cell>
          <cell r="N107" t="str">
            <v>Watermain - Distribution Replacement</v>
          </cell>
          <cell r="O107" t="str">
            <v>1340002-3</v>
          </cell>
          <cell r="P107" t="str">
            <v xml:space="preserve">No </v>
          </cell>
          <cell r="Q107">
            <v>174</v>
          </cell>
          <cell r="R107" t="str">
            <v>Reg</v>
          </cell>
          <cell r="S107"/>
          <cell r="T107"/>
          <cell r="U107"/>
          <cell r="V107"/>
          <cell r="W107"/>
          <cell r="X107">
            <v>0</v>
          </cell>
          <cell r="Y107"/>
          <cell r="Z107"/>
          <cell r="AA107"/>
          <cell r="AB107"/>
          <cell r="AC107">
            <v>0</v>
          </cell>
          <cell r="AD107">
            <v>0</v>
          </cell>
          <cell r="AE107"/>
          <cell r="AF107">
            <v>1600000</v>
          </cell>
          <cell r="AG107"/>
          <cell r="AH107"/>
          <cell r="AI107"/>
          <cell r="AJ107"/>
          <cell r="AK107"/>
          <cell r="AL107">
            <v>1600000</v>
          </cell>
          <cell r="AM107">
            <v>0</v>
          </cell>
          <cell r="AN107"/>
          <cell r="AO107">
            <v>0</v>
          </cell>
          <cell r="AP107">
            <v>0</v>
          </cell>
          <cell r="AQ107"/>
          <cell r="AR107">
            <v>0</v>
          </cell>
          <cell r="AS107"/>
          <cell r="AT107">
            <v>0</v>
          </cell>
          <cell r="AU107">
            <v>0</v>
          </cell>
          <cell r="AV107"/>
          <cell r="AW107"/>
          <cell r="AX107"/>
          <cell r="AY107"/>
          <cell r="AZ107"/>
          <cell r="BA107"/>
          <cell r="BB107"/>
          <cell r="BC107"/>
          <cell r="BD107"/>
          <cell r="BE107"/>
          <cell r="BF107"/>
          <cell r="BG107"/>
          <cell r="BH107"/>
          <cell r="BI107"/>
          <cell r="BJ107"/>
          <cell r="BK107"/>
          <cell r="BL107"/>
          <cell r="BM107"/>
          <cell r="BN107"/>
          <cell r="BO107"/>
          <cell r="BP107"/>
          <cell r="BQ107"/>
          <cell r="BR107"/>
          <cell r="BS107"/>
          <cell r="BT107"/>
          <cell r="BU107"/>
          <cell r="BV107"/>
          <cell r="BW107" t="str">
            <v>Barrett</v>
          </cell>
          <cell r="BX107"/>
          <cell r="BY107" t="str">
            <v>6E</v>
          </cell>
        </row>
        <row r="108">
          <cell r="C108">
            <v>639</v>
          </cell>
          <cell r="D108">
            <v>10</v>
          </cell>
          <cell r="E108"/>
          <cell r="F108"/>
          <cell r="G108"/>
          <cell r="H108" t="str">
            <v/>
          </cell>
          <cell r="I108" t="str">
            <v/>
          </cell>
          <cell r="J108"/>
          <cell r="K108"/>
          <cell r="L108"/>
          <cell r="M108" t="str">
            <v>Barrett</v>
          </cell>
          <cell r="N108" t="str">
            <v>Storage - New Pressure Tank</v>
          </cell>
          <cell r="O108" t="str">
            <v>1340002-4</v>
          </cell>
          <cell r="P108" t="str">
            <v xml:space="preserve">No </v>
          </cell>
          <cell r="Q108">
            <v>174</v>
          </cell>
          <cell r="R108" t="str">
            <v>Reg</v>
          </cell>
          <cell r="S108"/>
          <cell r="T108"/>
          <cell r="U108"/>
          <cell r="V108"/>
          <cell r="W108"/>
          <cell r="X108">
            <v>0</v>
          </cell>
          <cell r="Y108"/>
          <cell r="Z108"/>
          <cell r="AA108"/>
          <cell r="AB108"/>
          <cell r="AC108">
            <v>0</v>
          </cell>
          <cell r="AD108">
            <v>0</v>
          </cell>
          <cell r="AE108"/>
          <cell r="AF108">
            <v>400000</v>
          </cell>
          <cell r="AG108"/>
          <cell r="AH108"/>
          <cell r="AI108"/>
          <cell r="AJ108"/>
          <cell r="AK108"/>
          <cell r="AL108">
            <v>400000</v>
          </cell>
          <cell r="AM108">
            <v>0</v>
          </cell>
          <cell r="AN108"/>
          <cell r="AO108">
            <v>0</v>
          </cell>
          <cell r="AP108">
            <v>0</v>
          </cell>
          <cell r="AQ108"/>
          <cell r="AR108">
            <v>0</v>
          </cell>
          <cell r="AS108"/>
          <cell r="AT108">
            <v>0</v>
          </cell>
          <cell r="AU108">
            <v>0</v>
          </cell>
          <cell r="AV108"/>
          <cell r="AW108"/>
          <cell r="AX108"/>
          <cell r="AY108"/>
          <cell r="AZ108"/>
          <cell r="BA108"/>
          <cell r="BB108"/>
          <cell r="BC108"/>
          <cell r="BD108"/>
          <cell r="BE108"/>
          <cell r="BF108"/>
          <cell r="BG108"/>
          <cell r="BH108"/>
          <cell r="BI108"/>
          <cell r="BJ108"/>
          <cell r="BK108"/>
          <cell r="BL108"/>
          <cell r="BM108"/>
          <cell r="BN108"/>
          <cell r="BO108"/>
          <cell r="BP108"/>
          <cell r="BQ108"/>
          <cell r="BR108"/>
          <cell r="BS108"/>
          <cell r="BT108"/>
          <cell r="BU108"/>
          <cell r="BV108"/>
          <cell r="BW108" t="str">
            <v>Barrett</v>
          </cell>
          <cell r="BX108"/>
          <cell r="BY108" t="str">
            <v>6E</v>
          </cell>
        </row>
        <row r="109">
          <cell r="C109">
            <v>747</v>
          </cell>
          <cell r="D109">
            <v>10</v>
          </cell>
          <cell r="E109">
            <v>627</v>
          </cell>
          <cell r="F109">
            <v>10</v>
          </cell>
          <cell r="G109"/>
          <cell r="H109" t="str">
            <v/>
          </cell>
          <cell r="I109" t="str">
            <v/>
          </cell>
          <cell r="J109" t="str">
            <v/>
          </cell>
          <cell r="K109" t="str">
            <v>Yes</v>
          </cell>
          <cell r="L109">
            <v>0</v>
          </cell>
          <cell r="M109" t="str">
            <v>Montoya</v>
          </cell>
          <cell r="N109" t="str">
            <v>Source - Well No.3 Replacement</v>
          </cell>
          <cell r="O109" t="str">
            <v>1270001-1</v>
          </cell>
          <cell r="P109" t="str">
            <v xml:space="preserve">No </v>
          </cell>
          <cell r="Q109">
            <v>89436</v>
          </cell>
          <cell r="R109" t="str">
            <v>Reg</v>
          </cell>
          <cell r="S109"/>
          <cell r="T109"/>
          <cell r="U109"/>
          <cell r="V109"/>
          <cell r="W109"/>
          <cell r="X109">
            <v>-1000000</v>
          </cell>
          <cell r="Y109"/>
          <cell r="Z109" t="str">
            <v>not submit 2025 per city</v>
          </cell>
          <cell r="AA109">
            <v>45413</v>
          </cell>
          <cell r="AB109">
            <v>45839</v>
          </cell>
          <cell r="AC109">
            <v>0</v>
          </cell>
          <cell r="AD109">
            <v>0</v>
          </cell>
          <cell r="AE109" t="str">
            <v>city says well 7?</v>
          </cell>
          <cell r="AF109">
            <v>2165000</v>
          </cell>
          <cell r="AG109"/>
          <cell r="AH109"/>
          <cell r="AI109"/>
          <cell r="AJ109"/>
          <cell r="AK109"/>
          <cell r="AL109">
            <v>2165000</v>
          </cell>
          <cell r="AM109">
            <v>0</v>
          </cell>
          <cell r="AN109"/>
          <cell r="AO109">
            <v>0</v>
          </cell>
          <cell r="AP109">
            <v>0</v>
          </cell>
          <cell r="AQ109"/>
          <cell r="AR109">
            <v>0</v>
          </cell>
          <cell r="AS109"/>
          <cell r="AT109">
            <v>0</v>
          </cell>
          <cell r="AU109">
            <v>0</v>
          </cell>
          <cell r="AV109"/>
          <cell r="AW109"/>
          <cell r="AX109"/>
          <cell r="AY109"/>
          <cell r="AZ109"/>
          <cell r="BA109"/>
          <cell r="BB109">
            <v>0</v>
          </cell>
          <cell r="BC109">
            <v>0</v>
          </cell>
          <cell r="BD109"/>
          <cell r="BE109">
            <v>0</v>
          </cell>
          <cell r="BF109"/>
          <cell r="BG109"/>
          <cell r="BH109"/>
          <cell r="BI109"/>
          <cell r="BJ109"/>
          <cell r="BK109"/>
          <cell r="BL109"/>
          <cell r="BM109"/>
          <cell r="BN109"/>
          <cell r="BO109"/>
          <cell r="BP109"/>
          <cell r="BQ109"/>
          <cell r="BR109"/>
          <cell r="BS109">
            <v>1000000</v>
          </cell>
          <cell r="BT109" t="str">
            <v>24 CDS</v>
          </cell>
          <cell r="BU109"/>
          <cell r="BV109"/>
          <cell r="BW109" t="str">
            <v>Montoya</v>
          </cell>
          <cell r="BX109"/>
          <cell r="BY109">
            <v>11</v>
          </cell>
        </row>
        <row r="110">
          <cell r="C110">
            <v>748</v>
          </cell>
          <cell r="D110">
            <v>10</v>
          </cell>
          <cell r="E110">
            <v>628</v>
          </cell>
          <cell r="F110">
            <v>10</v>
          </cell>
          <cell r="G110"/>
          <cell r="H110" t="str">
            <v/>
          </cell>
          <cell r="I110" t="str">
            <v>Yes</v>
          </cell>
          <cell r="J110" t="str">
            <v/>
          </cell>
          <cell r="K110" t="str">
            <v>Yes</v>
          </cell>
          <cell r="L110">
            <v>0</v>
          </cell>
          <cell r="M110" t="str">
            <v>Montoya</v>
          </cell>
          <cell r="N110" t="str">
            <v>Conservation - Water Meter Replacement</v>
          </cell>
          <cell r="O110" t="str">
            <v>1270001-2</v>
          </cell>
          <cell r="P110" t="str">
            <v xml:space="preserve">No </v>
          </cell>
          <cell r="Q110">
            <v>89436</v>
          </cell>
          <cell r="R110" t="str">
            <v>Reg</v>
          </cell>
          <cell r="S110"/>
          <cell r="T110"/>
          <cell r="U110"/>
          <cell r="V110">
            <v>45449</v>
          </cell>
          <cell r="W110">
            <v>8080000</v>
          </cell>
          <cell r="X110">
            <v>8080000</v>
          </cell>
          <cell r="Y110" t="str">
            <v>Part B2</v>
          </cell>
          <cell r="Z110"/>
          <cell r="AA110">
            <v>45809</v>
          </cell>
          <cell r="AB110">
            <v>46935</v>
          </cell>
          <cell r="AC110">
            <v>0</v>
          </cell>
          <cell r="AD110">
            <v>0</v>
          </cell>
          <cell r="AE110"/>
          <cell r="AF110">
            <v>8080000</v>
          </cell>
          <cell r="AG110"/>
          <cell r="AH110"/>
          <cell r="AI110"/>
          <cell r="AJ110"/>
          <cell r="AK110"/>
          <cell r="AL110">
            <v>8080000</v>
          </cell>
          <cell r="AM110">
            <v>8080000</v>
          </cell>
          <cell r="AN110"/>
          <cell r="AO110">
            <v>0</v>
          </cell>
          <cell r="AP110">
            <v>0</v>
          </cell>
          <cell r="AQ110"/>
          <cell r="AR110">
            <v>0</v>
          </cell>
          <cell r="AS110"/>
          <cell r="AT110">
            <v>8080000</v>
          </cell>
          <cell r="AU110">
            <v>0</v>
          </cell>
          <cell r="AV110"/>
          <cell r="AW110"/>
          <cell r="AX110"/>
          <cell r="AY110"/>
          <cell r="AZ110"/>
          <cell r="BA110"/>
          <cell r="BB110">
            <v>0</v>
          </cell>
          <cell r="BC110">
            <v>0</v>
          </cell>
          <cell r="BD110"/>
          <cell r="BE110">
            <v>0</v>
          </cell>
          <cell r="BF110"/>
          <cell r="BG110"/>
          <cell r="BH110"/>
          <cell r="BI110"/>
          <cell r="BJ110"/>
          <cell r="BK110"/>
          <cell r="BL110"/>
          <cell r="BM110"/>
          <cell r="BN110"/>
          <cell r="BO110"/>
          <cell r="BP110"/>
          <cell r="BQ110"/>
          <cell r="BR110"/>
          <cell r="BS110"/>
          <cell r="BT110"/>
          <cell r="BU110"/>
          <cell r="BV110"/>
          <cell r="BW110" t="str">
            <v>Montoya</v>
          </cell>
          <cell r="BX110"/>
          <cell r="BY110">
            <v>11</v>
          </cell>
        </row>
        <row r="111">
          <cell r="C111">
            <v>749</v>
          </cell>
          <cell r="D111">
            <v>10</v>
          </cell>
          <cell r="E111">
            <v>629</v>
          </cell>
          <cell r="F111">
            <v>10</v>
          </cell>
          <cell r="G111">
            <v>2024</v>
          </cell>
          <cell r="H111" t="str">
            <v/>
          </cell>
          <cell r="I111" t="str">
            <v/>
          </cell>
          <cell r="J111" t="str">
            <v/>
          </cell>
          <cell r="K111" t="str">
            <v/>
          </cell>
          <cell r="L111">
            <v>0</v>
          </cell>
          <cell r="M111" t="str">
            <v>Montoya</v>
          </cell>
          <cell r="N111" t="str">
            <v>Treatment - Sam H Hobbs Plant Improvmnts</v>
          </cell>
          <cell r="O111" t="str">
            <v>1270001-3</v>
          </cell>
          <cell r="P111" t="str">
            <v xml:space="preserve">No </v>
          </cell>
          <cell r="Q111">
            <v>89436</v>
          </cell>
          <cell r="R111" t="str">
            <v>Reg</v>
          </cell>
          <cell r="S111"/>
          <cell r="T111"/>
          <cell r="U111"/>
          <cell r="V111"/>
          <cell r="W111"/>
          <cell r="X111">
            <v>0</v>
          </cell>
          <cell r="Y111"/>
          <cell r="Z111" t="str">
            <v>not submit 2025 per city</v>
          </cell>
          <cell r="AA111">
            <v>45778</v>
          </cell>
          <cell r="AB111">
            <v>46204</v>
          </cell>
          <cell r="AC111">
            <v>0</v>
          </cell>
          <cell r="AD111">
            <v>0</v>
          </cell>
          <cell r="AE111"/>
          <cell r="AF111">
            <v>8300000</v>
          </cell>
          <cell r="AG111"/>
          <cell r="AH111"/>
          <cell r="AI111"/>
          <cell r="AJ111"/>
          <cell r="AK111"/>
          <cell r="AL111">
            <v>8300000</v>
          </cell>
          <cell r="AM111">
            <v>0</v>
          </cell>
          <cell r="AN111"/>
          <cell r="AO111">
            <v>0</v>
          </cell>
          <cell r="AP111">
            <v>0</v>
          </cell>
          <cell r="AQ111"/>
          <cell r="AR111">
            <v>0</v>
          </cell>
          <cell r="AS111"/>
          <cell r="AT111">
            <v>0</v>
          </cell>
          <cell r="AU111">
            <v>0</v>
          </cell>
          <cell r="AV111"/>
          <cell r="AW111"/>
          <cell r="AX111"/>
          <cell r="AY111"/>
          <cell r="AZ111"/>
          <cell r="BA111"/>
          <cell r="BB111">
            <v>0</v>
          </cell>
          <cell r="BC111">
            <v>0</v>
          </cell>
          <cell r="BD111"/>
          <cell r="BE111">
            <v>0</v>
          </cell>
          <cell r="BF111"/>
          <cell r="BG111"/>
          <cell r="BH111"/>
          <cell r="BI111"/>
          <cell r="BJ111"/>
          <cell r="BK111"/>
          <cell r="BL111"/>
          <cell r="BM111"/>
          <cell r="BN111"/>
          <cell r="BO111"/>
          <cell r="BP111"/>
          <cell r="BQ111"/>
          <cell r="BR111"/>
          <cell r="BS111"/>
          <cell r="BT111"/>
          <cell r="BU111"/>
          <cell r="BV111"/>
          <cell r="BW111" t="str">
            <v>Montoya</v>
          </cell>
          <cell r="BX111"/>
          <cell r="BY111">
            <v>11</v>
          </cell>
        </row>
        <row r="112">
          <cell r="C112">
            <v>110</v>
          </cell>
          <cell r="D112">
            <v>20</v>
          </cell>
          <cell r="E112"/>
          <cell r="F112"/>
          <cell r="G112">
            <v>2025</v>
          </cell>
          <cell r="H112" t="str">
            <v/>
          </cell>
          <cell r="I112" t="str">
            <v>Yes</v>
          </cell>
          <cell r="J112"/>
          <cell r="K112"/>
          <cell r="L112"/>
          <cell r="M112" t="str">
            <v>Brooksbank</v>
          </cell>
          <cell r="N112" t="str">
            <v>Other - LSL Replacement 2025</v>
          </cell>
          <cell r="O112" t="str">
            <v>1220001-7</v>
          </cell>
          <cell r="P112" t="str">
            <v>Yes</v>
          </cell>
          <cell r="Q112">
            <v>3181</v>
          </cell>
          <cell r="R112" t="str">
            <v>LSL</v>
          </cell>
          <cell r="S112"/>
          <cell r="T112"/>
          <cell r="U112"/>
          <cell r="V112">
            <v>45448</v>
          </cell>
          <cell r="W112">
            <v>1965600</v>
          </cell>
          <cell r="X112">
            <v>1965600</v>
          </cell>
          <cell r="Y112" t="str">
            <v>Part B</v>
          </cell>
          <cell r="Z112" t="str">
            <v>154 lines</v>
          </cell>
          <cell r="AA112">
            <v>45778</v>
          </cell>
          <cell r="AB112">
            <v>45962</v>
          </cell>
          <cell r="AC112">
            <v>0</v>
          </cell>
          <cell r="AD112">
            <v>1965600</v>
          </cell>
          <cell r="AE112"/>
          <cell r="AF112">
            <v>1965600</v>
          </cell>
          <cell r="AG112"/>
          <cell r="AH112"/>
          <cell r="AI112"/>
          <cell r="AJ112"/>
          <cell r="AK112"/>
          <cell r="AL112">
            <v>1965600</v>
          </cell>
          <cell r="AM112">
            <v>1965600</v>
          </cell>
          <cell r="AN112"/>
          <cell r="AO112">
            <v>1965600</v>
          </cell>
          <cell r="AP112">
            <v>0</v>
          </cell>
          <cell r="AQ112"/>
          <cell r="AR112">
            <v>1965600</v>
          </cell>
          <cell r="AS112"/>
          <cell r="AT112">
            <v>0</v>
          </cell>
          <cell r="AU112">
            <v>0</v>
          </cell>
          <cell r="AV112"/>
          <cell r="AW112"/>
          <cell r="AX112"/>
          <cell r="AY112"/>
          <cell r="AZ112"/>
          <cell r="BA112"/>
          <cell r="BB112">
            <v>0</v>
          </cell>
          <cell r="BC112">
            <v>0</v>
          </cell>
          <cell r="BD112"/>
          <cell r="BE112">
            <v>0</v>
          </cell>
          <cell r="BF112"/>
          <cell r="BG112"/>
          <cell r="BH112"/>
          <cell r="BI112"/>
          <cell r="BJ112"/>
          <cell r="BK112"/>
          <cell r="BL112"/>
          <cell r="BM112"/>
          <cell r="BN112"/>
          <cell r="BO112"/>
          <cell r="BP112">
            <v>0</v>
          </cell>
          <cell r="BQ112"/>
          <cell r="BR112"/>
          <cell r="BS112"/>
          <cell r="BT112"/>
          <cell r="BU112"/>
          <cell r="BV112"/>
          <cell r="BW112" t="str">
            <v>Brooksbank</v>
          </cell>
          <cell r="BX112"/>
          <cell r="BY112">
            <v>9</v>
          </cell>
        </row>
        <row r="113">
          <cell r="C113">
            <v>271</v>
          </cell>
          <cell r="D113">
            <v>12</v>
          </cell>
          <cell r="E113">
            <v>197</v>
          </cell>
          <cell r="F113">
            <v>12</v>
          </cell>
          <cell r="G113"/>
          <cell r="H113" t="str">
            <v/>
          </cell>
          <cell r="I113" t="str">
            <v>Yes</v>
          </cell>
          <cell r="J113" t="str">
            <v/>
          </cell>
          <cell r="K113" t="str">
            <v>Yes</v>
          </cell>
          <cell r="L113">
            <v>0</v>
          </cell>
          <cell r="M113" t="str">
            <v>Brooksbank</v>
          </cell>
          <cell r="N113" t="str">
            <v>Watermain - Looping</v>
          </cell>
          <cell r="O113" t="str">
            <v>1220001-6</v>
          </cell>
          <cell r="P113" t="str">
            <v xml:space="preserve">No </v>
          </cell>
          <cell r="Q113">
            <v>3252</v>
          </cell>
          <cell r="R113" t="str">
            <v>Reg</v>
          </cell>
          <cell r="S113"/>
          <cell r="T113"/>
          <cell r="U113"/>
          <cell r="V113">
            <v>45448</v>
          </cell>
          <cell r="W113">
            <v>2030000</v>
          </cell>
          <cell r="X113">
            <v>2030000</v>
          </cell>
          <cell r="Y113" t="str">
            <v>Part B2</v>
          </cell>
          <cell r="Z113"/>
          <cell r="AA113">
            <v>45778</v>
          </cell>
          <cell r="AB113">
            <v>45962</v>
          </cell>
          <cell r="AC113">
            <v>0</v>
          </cell>
          <cell r="AD113">
            <v>0</v>
          </cell>
          <cell r="AE113" t="str">
            <v>Riverside heights? Cmt-updated costs</v>
          </cell>
          <cell r="AF113">
            <v>2030000</v>
          </cell>
          <cell r="AG113"/>
          <cell r="AH113"/>
          <cell r="AI113"/>
          <cell r="AJ113"/>
          <cell r="AK113"/>
          <cell r="AL113">
            <v>2030000</v>
          </cell>
          <cell r="AM113">
            <v>2030000</v>
          </cell>
          <cell r="AN113"/>
          <cell r="AO113">
            <v>0</v>
          </cell>
          <cell r="AP113">
            <v>0</v>
          </cell>
          <cell r="AQ113"/>
          <cell r="AR113">
            <v>0</v>
          </cell>
          <cell r="AS113"/>
          <cell r="AT113">
            <v>2030000</v>
          </cell>
          <cell r="AU113">
            <v>0</v>
          </cell>
          <cell r="AV113"/>
          <cell r="AW113"/>
          <cell r="AX113"/>
          <cell r="AY113"/>
          <cell r="AZ113"/>
          <cell r="BA113"/>
          <cell r="BB113">
            <v>0</v>
          </cell>
          <cell r="BC113">
            <v>0</v>
          </cell>
          <cell r="BD113"/>
          <cell r="BE113">
            <v>0</v>
          </cell>
          <cell r="BF113"/>
          <cell r="BG113"/>
          <cell r="BH113"/>
          <cell r="BI113"/>
          <cell r="BJ113"/>
          <cell r="BK113"/>
          <cell r="BL113"/>
          <cell r="BM113"/>
          <cell r="BN113"/>
          <cell r="BO113"/>
          <cell r="BP113"/>
          <cell r="BQ113"/>
          <cell r="BR113"/>
          <cell r="BS113"/>
          <cell r="BT113"/>
          <cell r="BU113"/>
          <cell r="BV113"/>
          <cell r="BW113" t="str">
            <v>Brooksbank</v>
          </cell>
          <cell r="BX113"/>
          <cell r="BY113">
            <v>9</v>
          </cell>
        </row>
        <row r="114">
          <cell r="C114">
            <v>482</v>
          </cell>
          <cell r="D114">
            <v>10</v>
          </cell>
          <cell r="E114">
            <v>394</v>
          </cell>
          <cell r="F114">
            <v>10</v>
          </cell>
          <cell r="G114">
            <v>2022</v>
          </cell>
          <cell r="H114" t="str">
            <v>Yes</v>
          </cell>
          <cell r="I114" t="str">
            <v/>
          </cell>
          <cell r="J114" t="str">
            <v>Yes</v>
          </cell>
          <cell r="K114" t="str">
            <v/>
          </cell>
          <cell r="L114">
            <v>0</v>
          </cell>
          <cell r="M114" t="str">
            <v>Brooksbank</v>
          </cell>
          <cell r="N114" t="str">
            <v xml:space="preserve">Treatment - RO for Softening </v>
          </cell>
          <cell r="O114" t="str">
            <v>1220001-4</v>
          </cell>
          <cell r="P114" t="str">
            <v xml:space="preserve">No </v>
          </cell>
          <cell r="Q114">
            <v>3138</v>
          </cell>
          <cell r="R114" t="str">
            <v>Reg</v>
          </cell>
          <cell r="S114" t="str">
            <v>Exempt</v>
          </cell>
          <cell r="T114"/>
          <cell r="U114"/>
          <cell r="V114" t="str">
            <v>Certified</v>
          </cell>
          <cell r="W114">
            <v>13860000</v>
          </cell>
          <cell r="X114">
            <v>13860000</v>
          </cell>
          <cell r="Y114" t="str">
            <v>22 Carryover</v>
          </cell>
          <cell r="Z114"/>
          <cell r="AA114">
            <v>44986</v>
          </cell>
          <cell r="AB114">
            <v>45627</v>
          </cell>
          <cell r="AC114">
            <v>0</v>
          </cell>
          <cell r="AD114">
            <v>0</v>
          </cell>
          <cell r="AE114" t="str">
            <v>Says PSIG also; chloride</v>
          </cell>
          <cell r="AF114">
            <v>13860000</v>
          </cell>
          <cell r="AG114">
            <v>44657</v>
          </cell>
          <cell r="AH114">
            <v>44741</v>
          </cell>
          <cell r="AI114">
            <v>1</v>
          </cell>
          <cell r="AJ114">
            <v>10230000</v>
          </cell>
          <cell r="AK114"/>
          <cell r="AL114">
            <v>13860000</v>
          </cell>
          <cell r="AM114">
            <v>6860000</v>
          </cell>
          <cell r="AN114"/>
          <cell r="AO114">
            <v>0</v>
          </cell>
          <cell r="AP114">
            <v>0</v>
          </cell>
          <cell r="AQ114">
            <v>5000000</v>
          </cell>
          <cell r="AR114">
            <v>5000000</v>
          </cell>
          <cell r="AS114"/>
          <cell r="AT114">
            <v>1860000</v>
          </cell>
          <cell r="AU114">
            <v>0</v>
          </cell>
          <cell r="AV114"/>
          <cell r="AW114"/>
          <cell r="AX114"/>
          <cell r="AY114"/>
          <cell r="AZ114"/>
          <cell r="BA114">
            <v>45079</v>
          </cell>
          <cell r="BB114">
            <v>2584000</v>
          </cell>
          <cell r="BC114">
            <v>5000000</v>
          </cell>
          <cell r="BD114"/>
          <cell r="BE114">
            <v>0</v>
          </cell>
          <cell r="BF114"/>
          <cell r="BG114"/>
          <cell r="BH114"/>
          <cell r="BI114"/>
          <cell r="BJ114"/>
          <cell r="BK114"/>
          <cell r="BL114"/>
          <cell r="BP114">
            <v>0</v>
          </cell>
          <cell r="BQ114"/>
          <cell r="BR114"/>
          <cell r="BS114"/>
          <cell r="BT114"/>
          <cell r="BU114">
            <v>7000000</v>
          </cell>
          <cell r="BV114" t="str">
            <v>PSIG</v>
          </cell>
          <cell r="BW114" t="str">
            <v>Brooksbank</v>
          </cell>
          <cell r="BX114"/>
          <cell r="BY114">
            <v>9</v>
          </cell>
        </row>
        <row r="115">
          <cell r="C115">
            <v>690</v>
          </cell>
          <cell r="D115">
            <v>10</v>
          </cell>
          <cell r="E115"/>
          <cell r="F115"/>
          <cell r="G115"/>
          <cell r="H115" t="str">
            <v/>
          </cell>
          <cell r="I115" t="str">
            <v>Yes</v>
          </cell>
          <cell r="J115"/>
          <cell r="K115"/>
          <cell r="L115"/>
          <cell r="M115" t="str">
            <v>Brooksbank</v>
          </cell>
          <cell r="N115" t="str">
            <v>Watermain - S. Galbraith</v>
          </cell>
          <cell r="O115" t="str">
            <v>1220001-8</v>
          </cell>
          <cell r="P115" t="str">
            <v xml:space="preserve">No </v>
          </cell>
          <cell r="Q115">
            <v>3181</v>
          </cell>
          <cell r="R115" t="str">
            <v>Reg</v>
          </cell>
          <cell r="S115"/>
          <cell r="T115"/>
          <cell r="U115"/>
          <cell r="V115">
            <v>45448</v>
          </cell>
          <cell r="W115">
            <v>590000</v>
          </cell>
          <cell r="X115">
            <v>590000</v>
          </cell>
          <cell r="Y115" t="str">
            <v>Part B2</v>
          </cell>
          <cell r="Z115"/>
          <cell r="AA115">
            <v>45778</v>
          </cell>
          <cell r="AB115">
            <v>46174</v>
          </cell>
          <cell r="AC115">
            <v>0</v>
          </cell>
          <cell r="AD115">
            <v>0</v>
          </cell>
          <cell r="AE115"/>
          <cell r="AF115">
            <v>590000</v>
          </cell>
          <cell r="AG115"/>
          <cell r="AH115"/>
          <cell r="AI115"/>
          <cell r="AJ115"/>
          <cell r="AK115"/>
          <cell r="AL115">
            <v>590000</v>
          </cell>
          <cell r="AM115">
            <v>590000</v>
          </cell>
          <cell r="AN115"/>
          <cell r="AO115">
            <v>0</v>
          </cell>
          <cell r="AP115">
            <v>0</v>
          </cell>
          <cell r="AQ115"/>
          <cell r="AR115">
            <v>0</v>
          </cell>
          <cell r="AS115"/>
          <cell r="AT115">
            <v>590000</v>
          </cell>
          <cell r="AU115">
            <v>0</v>
          </cell>
          <cell r="AV115"/>
          <cell r="AW115"/>
          <cell r="AX115"/>
          <cell r="AY115"/>
          <cell r="AZ115"/>
          <cell r="BA115"/>
          <cell r="BB115">
            <v>0</v>
          </cell>
          <cell r="BC115">
            <v>0</v>
          </cell>
          <cell r="BD115"/>
          <cell r="BE115">
            <v>0</v>
          </cell>
          <cell r="BF115"/>
          <cell r="BG115"/>
          <cell r="BH115"/>
          <cell r="BI115"/>
          <cell r="BJ115"/>
          <cell r="BK115"/>
          <cell r="BL115"/>
          <cell r="BM115"/>
          <cell r="BN115"/>
          <cell r="BO115"/>
          <cell r="BP115">
            <v>0</v>
          </cell>
          <cell r="BQ115"/>
          <cell r="BR115"/>
          <cell r="BS115"/>
          <cell r="BT115"/>
          <cell r="BU115"/>
          <cell r="BV115"/>
          <cell r="BW115" t="str">
            <v>Brooksbank</v>
          </cell>
          <cell r="BX115"/>
          <cell r="BY115">
            <v>9</v>
          </cell>
        </row>
        <row r="116">
          <cell r="C116">
            <v>691</v>
          </cell>
          <cell r="D116">
            <v>10</v>
          </cell>
          <cell r="E116"/>
          <cell r="F116"/>
          <cell r="G116"/>
          <cell r="H116" t="str">
            <v/>
          </cell>
          <cell r="I116" t="str">
            <v>Yes</v>
          </cell>
          <cell r="J116"/>
          <cell r="K116"/>
          <cell r="L116"/>
          <cell r="M116" t="str">
            <v>Brooksbank</v>
          </cell>
          <cell r="N116" t="str">
            <v>Watermain - S. Linton</v>
          </cell>
          <cell r="O116" t="str">
            <v>1220001-9</v>
          </cell>
          <cell r="P116" t="str">
            <v xml:space="preserve">No </v>
          </cell>
          <cell r="Q116">
            <v>3181</v>
          </cell>
          <cell r="R116" t="str">
            <v>Reg</v>
          </cell>
          <cell r="S116"/>
          <cell r="T116"/>
          <cell r="U116"/>
          <cell r="V116">
            <v>45448</v>
          </cell>
          <cell r="W116">
            <v>1071000</v>
          </cell>
          <cell r="X116">
            <v>1071000</v>
          </cell>
          <cell r="Y116" t="str">
            <v>Part B2</v>
          </cell>
          <cell r="Z116"/>
          <cell r="AA116">
            <v>45778</v>
          </cell>
          <cell r="AB116">
            <v>46174</v>
          </cell>
          <cell r="AC116">
            <v>0</v>
          </cell>
          <cell r="AD116">
            <v>0</v>
          </cell>
          <cell r="AE116"/>
          <cell r="AF116">
            <v>1071000</v>
          </cell>
          <cell r="AG116"/>
          <cell r="AH116"/>
          <cell r="AI116"/>
          <cell r="AJ116"/>
          <cell r="AK116"/>
          <cell r="AL116">
            <v>1071000</v>
          </cell>
          <cell r="AM116">
            <v>1071000</v>
          </cell>
          <cell r="AN116"/>
          <cell r="AO116">
            <v>0</v>
          </cell>
          <cell r="AP116">
            <v>0</v>
          </cell>
          <cell r="AQ116"/>
          <cell r="AR116">
            <v>0</v>
          </cell>
          <cell r="AS116"/>
          <cell r="AT116">
            <v>1071000</v>
          </cell>
          <cell r="AU116">
            <v>0</v>
          </cell>
          <cell r="AV116"/>
          <cell r="AW116"/>
          <cell r="AX116"/>
          <cell r="AY116"/>
          <cell r="AZ116"/>
          <cell r="BA116"/>
          <cell r="BB116">
            <v>0</v>
          </cell>
          <cell r="BC116">
            <v>0</v>
          </cell>
          <cell r="BD116"/>
          <cell r="BE116">
            <v>0</v>
          </cell>
          <cell r="BF116"/>
          <cell r="BG116"/>
          <cell r="BH116"/>
          <cell r="BI116"/>
          <cell r="BJ116"/>
          <cell r="BK116"/>
          <cell r="BL116"/>
          <cell r="BM116"/>
          <cell r="BN116"/>
          <cell r="BO116"/>
          <cell r="BP116">
            <v>0</v>
          </cell>
          <cell r="BQ116"/>
          <cell r="BR116"/>
          <cell r="BS116"/>
          <cell r="BT116"/>
          <cell r="BU116"/>
          <cell r="BV116"/>
          <cell r="BW116" t="str">
            <v>Brooksbank</v>
          </cell>
          <cell r="BX116"/>
          <cell r="BY116">
            <v>9</v>
          </cell>
        </row>
        <row r="117">
          <cell r="C117">
            <v>444</v>
          </cell>
          <cell r="D117">
            <v>10</v>
          </cell>
          <cell r="E117">
            <v>359</v>
          </cell>
          <cell r="F117">
            <v>10</v>
          </cell>
          <cell r="G117"/>
          <cell r="H117" t="str">
            <v/>
          </cell>
          <cell r="I117" t="str">
            <v/>
          </cell>
          <cell r="J117" t="str">
            <v/>
          </cell>
          <cell r="K117" t="str">
            <v/>
          </cell>
          <cell r="L117" t="str">
            <v>Referred to RD</v>
          </cell>
          <cell r="M117" t="str">
            <v>Perez</v>
          </cell>
          <cell r="N117" t="str">
            <v>Conservation - Repl Meters</v>
          </cell>
          <cell r="O117" t="str">
            <v>1310003-2</v>
          </cell>
          <cell r="P117" t="str">
            <v xml:space="preserve">No </v>
          </cell>
          <cell r="Q117">
            <v>802</v>
          </cell>
          <cell r="R117" t="str">
            <v>Reg</v>
          </cell>
          <cell r="S117" t="str">
            <v>Exempt</v>
          </cell>
          <cell r="T117"/>
          <cell r="U117"/>
          <cell r="V117"/>
          <cell r="W117"/>
          <cell r="X117">
            <v>0</v>
          </cell>
          <cell r="Y117"/>
          <cell r="Z117"/>
          <cell r="AA117"/>
          <cell r="AB117"/>
          <cell r="AC117">
            <v>0</v>
          </cell>
          <cell r="AD117">
            <v>0</v>
          </cell>
          <cell r="AE117" t="str">
            <v>pop =804 RD?</v>
          </cell>
          <cell r="AF117">
            <v>240000</v>
          </cell>
          <cell r="AG117"/>
          <cell r="AH117"/>
          <cell r="AI117"/>
          <cell r="AJ117"/>
          <cell r="AK117"/>
          <cell r="AL117">
            <v>240000</v>
          </cell>
          <cell r="AM117">
            <v>0</v>
          </cell>
          <cell r="AN117"/>
          <cell r="AO117">
            <v>0</v>
          </cell>
          <cell r="AP117">
            <v>0</v>
          </cell>
          <cell r="AQ117"/>
          <cell r="AR117">
            <v>0</v>
          </cell>
          <cell r="AS117"/>
          <cell r="AT117">
            <v>0</v>
          </cell>
          <cell r="AU117">
            <v>0</v>
          </cell>
          <cell r="AV117"/>
          <cell r="AW117"/>
          <cell r="AX117"/>
          <cell r="AY117"/>
          <cell r="AZ117"/>
          <cell r="BA117"/>
          <cell r="BB117">
            <v>0</v>
          </cell>
          <cell r="BC117"/>
          <cell r="BD117"/>
          <cell r="BE117"/>
          <cell r="BF117" t="str">
            <v>Referred to RD</v>
          </cell>
          <cell r="BG117"/>
          <cell r="BH117"/>
          <cell r="BI117"/>
          <cell r="BJ117"/>
          <cell r="BK117"/>
          <cell r="BL117"/>
          <cell r="BP117">
            <v>0</v>
          </cell>
          <cell r="BQ117"/>
          <cell r="BR117"/>
          <cell r="BT117"/>
          <cell r="BW117" t="str">
            <v>Perez</v>
          </cell>
          <cell r="BX117"/>
          <cell r="BY117" t="str">
            <v>3a</v>
          </cell>
        </row>
        <row r="118">
          <cell r="C118">
            <v>259</v>
          </cell>
          <cell r="D118">
            <v>12</v>
          </cell>
          <cell r="E118">
            <v>186</v>
          </cell>
          <cell r="F118">
            <v>12</v>
          </cell>
          <cell r="G118"/>
          <cell r="H118" t="str">
            <v/>
          </cell>
          <cell r="I118" t="str">
            <v/>
          </cell>
          <cell r="J118" t="str">
            <v/>
          </cell>
          <cell r="K118" t="str">
            <v/>
          </cell>
          <cell r="L118">
            <v>0</v>
          </cell>
          <cell r="M118" t="str">
            <v>Schultz</v>
          </cell>
          <cell r="N118" t="str">
            <v>Source - Backup Well &amp; Wellhouse</v>
          </cell>
          <cell r="O118" t="str">
            <v>1490009-2</v>
          </cell>
          <cell r="P118" t="str">
            <v xml:space="preserve">No </v>
          </cell>
          <cell r="Q118">
            <v>300</v>
          </cell>
          <cell r="R118" t="str">
            <v>Reg</v>
          </cell>
          <cell r="S118" t="str">
            <v>Exempt</v>
          </cell>
          <cell r="T118"/>
          <cell r="U118"/>
          <cell r="V118"/>
          <cell r="W118"/>
          <cell r="X118">
            <v>0</v>
          </cell>
          <cell r="Y118"/>
          <cell r="Z118"/>
          <cell r="AA118"/>
          <cell r="AB118"/>
          <cell r="AC118">
            <v>0</v>
          </cell>
          <cell r="AD118">
            <v>0</v>
          </cell>
          <cell r="AE118"/>
          <cell r="AF118">
            <v>125000</v>
          </cell>
          <cell r="AG118"/>
          <cell r="AH118"/>
          <cell r="AI118"/>
          <cell r="AJ118"/>
          <cell r="AK118"/>
          <cell r="AL118">
            <v>125000</v>
          </cell>
          <cell r="AM118">
            <v>0</v>
          </cell>
          <cell r="AN118"/>
          <cell r="AO118">
            <v>0</v>
          </cell>
          <cell r="AP118">
            <v>0</v>
          </cell>
          <cell r="AQ118"/>
          <cell r="AR118">
            <v>0</v>
          </cell>
          <cell r="AS118"/>
          <cell r="AT118">
            <v>0</v>
          </cell>
          <cell r="AU118">
            <v>0</v>
          </cell>
          <cell r="AV118"/>
          <cell r="AW118"/>
          <cell r="AX118"/>
          <cell r="AY118"/>
          <cell r="AZ118"/>
          <cell r="BA118"/>
          <cell r="BB118">
            <v>0</v>
          </cell>
          <cell r="BC118">
            <v>0</v>
          </cell>
          <cell r="BD118"/>
          <cell r="BE118">
            <v>0</v>
          </cell>
          <cell r="BF118"/>
          <cell r="BG118"/>
          <cell r="BH118"/>
          <cell r="BI118"/>
          <cell r="BJ118"/>
          <cell r="BK118"/>
          <cell r="BL118"/>
          <cell r="BP118">
            <v>0</v>
          </cell>
          <cell r="BQ118"/>
          <cell r="BR118"/>
          <cell r="BT118"/>
          <cell r="BW118" t="str">
            <v>Schultz</v>
          </cell>
          <cell r="BX118"/>
          <cell r="BY118">
            <v>5</v>
          </cell>
        </row>
        <row r="119">
          <cell r="C119">
            <v>260</v>
          </cell>
          <cell r="D119">
            <v>12</v>
          </cell>
          <cell r="E119">
            <v>187</v>
          </cell>
          <cell r="F119">
            <v>12</v>
          </cell>
          <cell r="G119">
            <v>2024</v>
          </cell>
          <cell r="H119" t="str">
            <v/>
          </cell>
          <cell r="I119" t="str">
            <v/>
          </cell>
          <cell r="J119" t="str">
            <v/>
          </cell>
          <cell r="K119" t="str">
            <v/>
          </cell>
          <cell r="L119" t="str">
            <v>Referred to RD</v>
          </cell>
          <cell r="M119" t="str">
            <v>Schultz</v>
          </cell>
          <cell r="N119" t="str">
            <v>Source - New Well &amp; Wellhouse</v>
          </cell>
          <cell r="O119" t="str">
            <v>1490009-3</v>
          </cell>
          <cell r="P119" t="str">
            <v xml:space="preserve">No </v>
          </cell>
          <cell r="Q119">
            <v>300</v>
          </cell>
          <cell r="R119" t="str">
            <v>Reg</v>
          </cell>
          <cell r="S119" t="str">
            <v>Exempt</v>
          </cell>
          <cell r="T119"/>
          <cell r="U119"/>
          <cell r="V119"/>
          <cell r="W119"/>
          <cell r="X119">
            <v>0</v>
          </cell>
          <cell r="Y119"/>
          <cell r="Z119"/>
          <cell r="AA119">
            <v>45413</v>
          </cell>
          <cell r="AB119">
            <v>45566</v>
          </cell>
          <cell r="AC119">
            <v>0</v>
          </cell>
          <cell r="AD119">
            <v>0</v>
          </cell>
          <cell r="AE119" t="str">
            <v>RD?</v>
          </cell>
          <cell r="AF119">
            <v>600000</v>
          </cell>
          <cell r="AG119"/>
          <cell r="AH119"/>
          <cell r="AI119"/>
          <cell r="AJ119"/>
          <cell r="AK119"/>
          <cell r="AL119">
            <v>600000</v>
          </cell>
          <cell r="AM119">
            <v>0</v>
          </cell>
          <cell r="AN119"/>
          <cell r="AO119">
            <v>0</v>
          </cell>
          <cell r="AP119">
            <v>0</v>
          </cell>
          <cell r="AQ119"/>
          <cell r="AR119">
            <v>0</v>
          </cell>
          <cell r="AS119"/>
          <cell r="AT119">
            <v>0</v>
          </cell>
          <cell r="AU119">
            <v>0</v>
          </cell>
          <cell r="AV119"/>
          <cell r="AW119"/>
          <cell r="AX119"/>
          <cell r="AY119"/>
          <cell r="AZ119"/>
          <cell r="BA119"/>
          <cell r="BB119">
            <v>0</v>
          </cell>
          <cell r="BC119">
            <v>0</v>
          </cell>
          <cell r="BD119"/>
          <cell r="BE119">
            <v>0</v>
          </cell>
          <cell r="BF119" t="str">
            <v>Referred to RD</v>
          </cell>
          <cell r="BG119"/>
          <cell r="BH119"/>
          <cell r="BI119"/>
          <cell r="BJ119"/>
          <cell r="BK119"/>
          <cell r="BL119"/>
          <cell r="BP119">
            <v>0</v>
          </cell>
          <cell r="BQ119"/>
          <cell r="BR119"/>
          <cell r="BT119"/>
          <cell r="BW119" t="str">
            <v>Schultz</v>
          </cell>
          <cell r="BX119"/>
          <cell r="BY119">
            <v>5</v>
          </cell>
        </row>
        <row r="120">
          <cell r="C120">
            <v>710</v>
          </cell>
          <cell r="D120">
            <v>10</v>
          </cell>
          <cell r="E120">
            <v>602</v>
          </cell>
          <cell r="F120">
            <v>10</v>
          </cell>
          <cell r="G120">
            <v>2024</v>
          </cell>
          <cell r="H120" t="str">
            <v/>
          </cell>
          <cell r="I120" t="str">
            <v/>
          </cell>
          <cell r="J120" t="str">
            <v/>
          </cell>
          <cell r="K120" t="str">
            <v/>
          </cell>
          <cell r="L120" t="str">
            <v>Referred to RD</v>
          </cell>
          <cell r="M120" t="str">
            <v>Schultz</v>
          </cell>
          <cell r="N120" t="str">
            <v>Storage - Water Tower Rehab</v>
          </cell>
          <cell r="O120" t="str">
            <v>1490009-4</v>
          </cell>
          <cell r="P120" t="str">
            <v xml:space="preserve">No </v>
          </cell>
          <cell r="Q120">
            <v>273</v>
          </cell>
          <cell r="R120" t="str">
            <v>Reg</v>
          </cell>
          <cell r="S120"/>
          <cell r="T120"/>
          <cell r="U120"/>
          <cell r="V120"/>
          <cell r="W120"/>
          <cell r="X120">
            <v>0</v>
          </cell>
          <cell r="Y120"/>
          <cell r="Z120"/>
          <cell r="AA120">
            <v>45413</v>
          </cell>
          <cell r="AB120">
            <v>45566</v>
          </cell>
          <cell r="AC120">
            <v>0</v>
          </cell>
          <cell r="AD120">
            <v>0</v>
          </cell>
          <cell r="AE120"/>
          <cell r="AF120">
            <v>673000</v>
          </cell>
          <cell r="AG120"/>
          <cell r="AH120"/>
          <cell r="AI120"/>
          <cell r="AJ120"/>
          <cell r="AK120"/>
          <cell r="AL120">
            <v>673000</v>
          </cell>
          <cell r="AM120">
            <v>0</v>
          </cell>
          <cell r="AN120"/>
          <cell r="AO120">
            <v>0</v>
          </cell>
          <cell r="AP120">
            <v>0</v>
          </cell>
          <cell r="AQ120"/>
          <cell r="AR120">
            <v>0</v>
          </cell>
          <cell r="AS120"/>
          <cell r="AT120">
            <v>0</v>
          </cell>
          <cell r="AU120">
            <v>0</v>
          </cell>
          <cell r="AV120"/>
          <cell r="AW120"/>
          <cell r="AX120"/>
          <cell r="AY120"/>
          <cell r="AZ120"/>
          <cell r="BA120"/>
          <cell r="BB120">
            <v>0</v>
          </cell>
          <cell r="BC120">
            <v>0</v>
          </cell>
          <cell r="BD120"/>
          <cell r="BE120">
            <v>0</v>
          </cell>
          <cell r="BF120" t="str">
            <v>Referred to RD</v>
          </cell>
          <cell r="BG120"/>
          <cell r="BH120"/>
          <cell r="BI120"/>
          <cell r="BJ120"/>
          <cell r="BK120"/>
          <cell r="BL120"/>
          <cell r="BM120"/>
          <cell r="BN120"/>
          <cell r="BO120"/>
          <cell r="BP120"/>
          <cell r="BQ120"/>
          <cell r="BR120"/>
          <cell r="BS120"/>
          <cell r="BT120"/>
          <cell r="BU120"/>
          <cell r="BV120"/>
          <cell r="BW120" t="str">
            <v>Schultz</v>
          </cell>
          <cell r="BX120"/>
          <cell r="BY120">
            <v>5</v>
          </cell>
        </row>
        <row r="121">
          <cell r="C121">
            <v>452</v>
          </cell>
          <cell r="D121">
            <v>10</v>
          </cell>
          <cell r="E121">
            <v>366</v>
          </cell>
          <cell r="F121">
            <v>10</v>
          </cell>
          <cell r="G121"/>
          <cell r="H121" t="str">
            <v/>
          </cell>
          <cell r="I121" t="str">
            <v/>
          </cell>
          <cell r="J121" t="str">
            <v/>
          </cell>
          <cell r="K121" t="str">
            <v/>
          </cell>
          <cell r="L121">
            <v>0</v>
          </cell>
          <cell r="M121" t="str">
            <v>Berrens</v>
          </cell>
          <cell r="N121" t="str">
            <v>Conservation -  Repl Meters</v>
          </cell>
          <cell r="O121" t="str">
            <v>1370002-4</v>
          </cell>
          <cell r="P121" t="str">
            <v xml:space="preserve">No </v>
          </cell>
          <cell r="Q121">
            <v>170</v>
          </cell>
          <cell r="R121" t="str">
            <v>Reg</v>
          </cell>
          <cell r="S121" t="str">
            <v>Exempt</v>
          </cell>
          <cell r="T121"/>
          <cell r="U121"/>
          <cell r="V121"/>
          <cell r="W121"/>
          <cell r="X121">
            <v>0</v>
          </cell>
          <cell r="Y121"/>
          <cell r="Z121"/>
          <cell r="AA121"/>
          <cell r="AB121"/>
          <cell r="AC121">
            <v>0</v>
          </cell>
          <cell r="AD121">
            <v>0</v>
          </cell>
          <cell r="AE121"/>
          <cell r="AF121">
            <v>246000</v>
          </cell>
          <cell r="AG121"/>
          <cell r="AH121"/>
          <cell r="AI121"/>
          <cell r="AJ121"/>
          <cell r="AK121"/>
          <cell r="AL121">
            <v>246000</v>
          </cell>
          <cell r="AM121">
            <v>0</v>
          </cell>
          <cell r="AN121"/>
          <cell r="AO121">
            <v>0</v>
          </cell>
          <cell r="AP121">
            <v>0</v>
          </cell>
          <cell r="AQ121"/>
          <cell r="AR121">
            <v>0</v>
          </cell>
          <cell r="AS121"/>
          <cell r="AT121">
            <v>0</v>
          </cell>
          <cell r="AU121">
            <v>0</v>
          </cell>
          <cell r="AV121"/>
          <cell r="AW121"/>
          <cell r="AX121"/>
          <cell r="AY121"/>
          <cell r="AZ121"/>
          <cell r="BA121"/>
          <cell r="BB121">
            <v>0</v>
          </cell>
          <cell r="BC121"/>
          <cell r="BD121">
            <v>0</v>
          </cell>
          <cell r="BE121"/>
          <cell r="BF121"/>
          <cell r="BG121"/>
          <cell r="BH121"/>
          <cell r="BI121"/>
          <cell r="BJ121"/>
          <cell r="BK121"/>
          <cell r="BL121"/>
          <cell r="BP121"/>
          <cell r="BQ121"/>
          <cell r="BR121"/>
          <cell r="BT121"/>
          <cell r="BW121" t="str">
            <v>Berrens</v>
          </cell>
          <cell r="BX121"/>
          <cell r="BY121" t="str">
            <v>6W</v>
          </cell>
        </row>
        <row r="122">
          <cell r="C122">
            <v>453</v>
          </cell>
          <cell r="D122">
            <v>10</v>
          </cell>
          <cell r="E122">
            <v>367</v>
          </cell>
          <cell r="F122">
            <v>10</v>
          </cell>
          <cell r="G122"/>
          <cell r="H122" t="str">
            <v/>
          </cell>
          <cell r="I122" t="str">
            <v/>
          </cell>
          <cell r="J122" t="str">
            <v/>
          </cell>
          <cell r="K122" t="str">
            <v/>
          </cell>
          <cell r="L122">
            <v>0</v>
          </cell>
          <cell r="M122" t="str">
            <v>Berrens</v>
          </cell>
          <cell r="N122" t="str">
            <v>Watermain - Replacement (Phase 2)</v>
          </cell>
          <cell r="O122" t="str">
            <v>1370002-5</v>
          </cell>
          <cell r="P122" t="str">
            <v xml:space="preserve">No </v>
          </cell>
          <cell r="Q122">
            <v>170</v>
          </cell>
          <cell r="R122" t="str">
            <v>Reg</v>
          </cell>
          <cell r="S122" t="str">
            <v>Exempt</v>
          </cell>
          <cell r="T122"/>
          <cell r="U122"/>
          <cell r="V122"/>
          <cell r="W122"/>
          <cell r="X122">
            <v>-600000</v>
          </cell>
          <cell r="Y122"/>
          <cell r="Z122"/>
          <cell r="AA122"/>
          <cell r="AB122"/>
          <cell r="AC122">
            <v>0</v>
          </cell>
          <cell r="AD122">
            <v>0</v>
          </cell>
          <cell r="AE122"/>
          <cell r="AF122">
            <v>3594000</v>
          </cell>
          <cell r="AG122"/>
          <cell r="AH122"/>
          <cell r="AI122"/>
          <cell r="AJ122"/>
          <cell r="AK122"/>
          <cell r="AL122">
            <v>3594000</v>
          </cell>
          <cell r="AM122">
            <v>0</v>
          </cell>
          <cell r="AN122"/>
          <cell r="AO122">
            <v>0</v>
          </cell>
          <cell r="AP122">
            <v>0</v>
          </cell>
          <cell r="AQ122"/>
          <cell r="AR122">
            <v>0</v>
          </cell>
          <cell r="AS122"/>
          <cell r="AT122">
            <v>0</v>
          </cell>
          <cell r="AU122">
            <v>0</v>
          </cell>
          <cell r="AV122"/>
          <cell r="AW122"/>
          <cell r="AX122"/>
          <cell r="AY122"/>
          <cell r="AZ122"/>
          <cell r="BA122"/>
          <cell r="BB122">
            <v>0</v>
          </cell>
          <cell r="BC122"/>
          <cell r="BD122">
            <v>0</v>
          </cell>
          <cell r="BE122"/>
          <cell r="BF122"/>
          <cell r="BG122"/>
          <cell r="BH122"/>
          <cell r="BI122"/>
          <cell r="BJ122"/>
          <cell r="BK122"/>
          <cell r="BL122"/>
          <cell r="BP122"/>
          <cell r="BQ122">
            <v>600000</v>
          </cell>
          <cell r="BR122" t="str">
            <v>24 SCDP</v>
          </cell>
          <cell r="BT122"/>
          <cell r="BW122" t="str">
            <v>Berrens</v>
          </cell>
          <cell r="BX122"/>
          <cell r="BY122" t="str">
            <v>6W</v>
          </cell>
        </row>
        <row r="123">
          <cell r="C123">
            <v>459</v>
          </cell>
          <cell r="D123">
            <v>10</v>
          </cell>
          <cell r="E123">
            <v>372</v>
          </cell>
          <cell r="F123">
            <v>10</v>
          </cell>
          <cell r="G123">
            <v>2024</v>
          </cell>
          <cell r="H123" t="str">
            <v>Yes</v>
          </cell>
          <cell r="I123" t="str">
            <v/>
          </cell>
          <cell r="J123" t="str">
            <v/>
          </cell>
          <cell r="K123" t="str">
            <v>Yes</v>
          </cell>
          <cell r="L123">
            <v>0</v>
          </cell>
          <cell r="M123" t="str">
            <v>Montoya</v>
          </cell>
          <cell r="N123" t="str">
            <v>Watermain - Repl Various Areas</v>
          </cell>
          <cell r="O123" t="str">
            <v>1300001-3</v>
          </cell>
          <cell r="P123" t="str">
            <v xml:space="preserve">No </v>
          </cell>
          <cell r="Q123">
            <v>1800</v>
          </cell>
          <cell r="R123" t="str">
            <v>Reg</v>
          </cell>
          <cell r="S123" t="str">
            <v>Exempt</v>
          </cell>
          <cell r="T123"/>
          <cell r="U123">
            <v>0</v>
          </cell>
          <cell r="V123" t="str">
            <v>Certified</v>
          </cell>
          <cell r="W123">
            <v>11950000</v>
          </cell>
          <cell r="X123">
            <v>8763783</v>
          </cell>
          <cell r="Y123" t="str">
            <v>24 Carryover</v>
          </cell>
          <cell r="Z123"/>
          <cell r="AA123">
            <v>45413</v>
          </cell>
          <cell r="AB123">
            <v>45901</v>
          </cell>
          <cell r="AC123">
            <v>0</v>
          </cell>
          <cell r="AD123">
            <v>0</v>
          </cell>
          <cell r="AE123"/>
          <cell r="AF123">
            <v>3186217</v>
          </cell>
          <cell r="AG123">
            <v>45106</v>
          </cell>
          <cell r="AH123">
            <v>45434</v>
          </cell>
          <cell r="AI123">
            <v>1</v>
          </cell>
          <cell r="AJ123">
            <v>11950000</v>
          </cell>
          <cell r="AK123"/>
          <cell r="AL123">
            <v>3186217</v>
          </cell>
          <cell r="AM123">
            <v>0</v>
          </cell>
          <cell r="AN123"/>
          <cell r="AO123">
            <v>0</v>
          </cell>
          <cell r="AP123">
            <v>0</v>
          </cell>
          <cell r="AQ123"/>
          <cell r="AR123">
            <v>0</v>
          </cell>
          <cell r="AS123"/>
          <cell r="AT123">
            <v>0</v>
          </cell>
          <cell r="AU123">
            <v>0</v>
          </cell>
          <cell r="AV123">
            <v>45623</v>
          </cell>
          <cell r="AW123">
            <v>45653</v>
          </cell>
          <cell r="AX123">
            <v>2025</v>
          </cell>
          <cell r="AY123" t="str">
            <v>SPAP</v>
          </cell>
          <cell r="AZ123"/>
          <cell r="BA123"/>
          <cell r="BB123">
            <v>0</v>
          </cell>
          <cell r="BC123">
            <v>0</v>
          </cell>
          <cell r="BD123"/>
          <cell r="BE123">
            <v>0</v>
          </cell>
          <cell r="BF123"/>
          <cell r="BG123"/>
          <cell r="BH123"/>
          <cell r="BI123"/>
          <cell r="BJ123"/>
          <cell r="BK123"/>
          <cell r="BL123"/>
          <cell r="BP123">
            <v>0</v>
          </cell>
          <cell r="BQ123"/>
          <cell r="BR123"/>
          <cell r="BS123">
            <v>3186217</v>
          </cell>
          <cell r="BT123" t="str">
            <v>23 SPAP</v>
          </cell>
          <cell r="BV123" t="str">
            <v>23 SPAP</v>
          </cell>
          <cell r="BW123" t="str">
            <v>Montoya</v>
          </cell>
          <cell r="BX123"/>
          <cell r="BY123" t="str">
            <v>7E</v>
          </cell>
        </row>
        <row r="124">
          <cell r="C124">
            <v>517</v>
          </cell>
          <cell r="D124">
            <v>10</v>
          </cell>
          <cell r="E124">
            <v>430</v>
          </cell>
          <cell r="F124">
            <v>10</v>
          </cell>
          <cell r="G124"/>
          <cell r="H124" t="str">
            <v/>
          </cell>
          <cell r="I124" t="str">
            <v>Yes</v>
          </cell>
          <cell r="J124" t="str">
            <v/>
          </cell>
          <cell r="K124" t="str">
            <v>Yes</v>
          </cell>
          <cell r="L124">
            <v>0</v>
          </cell>
          <cell r="M124" t="str">
            <v>Montoya</v>
          </cell>
          <cell r="N124" t="str">
            <v>Source - New Well</v>
          </cell>
          <cell r="O124" t="str">
            <v>1300001-4</v>
          </cell>
          <cell r="P124" t="str">
            <v xml:space="preserve">No </v>
          </cell>
          <cell r="Q124">
            <v>1687</v>
          </cell>
          <cell r="R124" t="str">
            <v>Reg</v>
          </cell>
          <cell r="S124"/>
          <cell r="T124"/>
          <cell r="U124"/>
          <cell r="V124">
            <v>45454</v>
          </cell>
          <cell r="W124">
            <v>750000</v>
          </cell>
          <cell r="X124">
            <v>681500</v>
          </cell>
          <cell r="Y124" t="str">
            <v>Part B2</v>
          </cell>
          <cell r="Z124"/>
          <cell r="AA124">
            <v>45748</v>
          </cell>
          <cell r="AB124">
            <v>45931</v>
          </cell>
          <cell r="AC124">
            <v>0</v>
          </cell>
          <cell r="AD124">
            <v>0</v>
          </cell>
          <cell r="AE124"/>
          <cell r="AF124">
            <v>68500</v>
          </cell>
          <cell r="AG124"/>
          <cell r="AH124"/>
          <cell r="AI124"/>
          <cell r="AJ124"/>
          <cell r="AK124"/>
          <cell r="AL124">
            <v>68500</v>
          </cell>
          <cell r="AM124">
            <v>0</v>
          </cell>
          <cell r="AN124"/>
          <cell r="AO124">
            <v>0</v>
          </cell>
          <cell r="AP124">
            <v>0</v>
          </cell>
          <cell r="AQ124"/>
          <cell r="AR124">
            <v>0</v>
          </cell>
          <cell r="AS124"/>
          <cell r="AT124">
            <v>0</v>
          </cell>
          <cell r="AU124">
            <v>0</v>
          </cell>
          <cell r="AV124">
            <v>45623</v>
          </cell>
          <cell r="AW124">
            <v>45653</v>
          </cell>
          <cell r="AX124">
            <v>2025</v>
          </cell>
          <cell r="AY124" t="str">
            <v>SPAP</v>
          </cell>
          <cell r="AZ124"/>
          <cell r="BA124"/>
          <cell r="BB124">
            <v>0</v>
          </cell>
          <cell r="BC124">
            <v>0</v>
          </cell>
          <cell r="BD124"/>
          <cell r="BE124">
            <v>0</v>
          </cell>
          <cell r="BF124"/>
          <cell r="BG124"/>
          <cell r="BH124"/>
          <cell r="BI124"/>
          <cell r="BJ124"/>
          <cell r="BK124"/>
          <cell r="BL124"/>
          <cell r="BP124"/>
          <cell r="BS124">
            <v>68500</v>
          </cell>
          <cell r="BT124" t="str">
            <v>23 SPAP</v>
          </cell>
          <cell r="BV124" t="str">
            <v>23 SPAP</v>
          </cell>
          <cell r="BW124" t="str">
            <v>Montoya</v>
          </cell>
          <cell r="BX124"/>
          <cell r="BY124" t="str">
            <v>7E</v>
          </cell>
        </row>
        <row r="125">
          <cell r="C125">
            <v>518</v>
          </cell>
          <cell r="D125">
            <v>10</v>
          </cell>
          <cell r="E125">
            <v>431</v>
          </cell>
          <cell r="F125">
            <v>10</v>
          </cell>
          <cell r="G125"/>
          <cell r="H125" t="str">
            <v/>
          </cell>
          <cell r="I125" t="str">
            <v>Yes</v>
          </cell>
          <cell r="J125" t="str">
            <v/>
          </cell>
          <cell r="K125" t="str">
            <v>Yes</v>
          </cell>
          <cell r="L125">
            <v>0</v>
          </cell>
          <cell r="M125" t="str">
            <v>Montoya</v>
          </cell>
          <cell r="N125" t="str">
            <v>Treatment - Plant Improvements</v>
          </cell>
          <cell r="O125" t="str">
            <v>1300001-5</v>
          </cell>
          <cell r="P125" t="str">
            <v xml:space="preserve">No </v>
          </cell>
          <cell r="Q125">
            <v>1687</v>
          </cell>
          <cell r="R125" t="str">
            <v>Reg</v>
          </cell>
          <cell r="S125"/>
          <cell r="T125"/>
          <cell r="U125"/>
          <cell r="V125">
            <v>45454</v>
          </cell>
          <cell r="W125">
            <v>750000</v>
          </cell>
          <cell r="X125">
            <v>150000</v>
          </cell>
          <cell r="Y125" t="str">
            <v>Part B2</v>
          </cell>
          <cell r="Z125"/>
          <cell r="AA125">
            <v>45748</v>
          </cell>
          <cell r="AB125">
            <v>45931</v>
          </cell>
          <cell r="AC125">
            <v>0</v>
          </cell>
          <cell r="AD125">
            <v>0</v>
          </cell>
          <cell r="AE125" t="str">
            <v>received iup request during comment period</v>
          </cell>
          <cell r="AF125">
            <v>750000</v>
          </cell>
          <cell r="AG125"/>
          <cell r="AH125"/>
          <cell r="AI125"/>
          <cell r="AJ125"/>
          <cell r="AK125"/>
          <cell r="AL125">
            <v>750000</v>
          </cell>
          <cell r="AM125">
            <v>150000</v>
          </cell>
          <cell r="AN125"/>
          <cell r="AO125">
            <v>0</v>
          </cell>
          <cell r="AP125">
            <v>0</v>
          </cell>
          <cell r="AQ125"/>
          <cell r="AR125">
            <v>0</v>
          </cell>
          <cell r="AS125"/>
          <cell r="AT125">
            <v>150000</v>
          </cell>
          <cell r="AU125">
            <v>0</v>
          </cell>
          <cell r="AV125"/>
          <cell r="AW125"/>
          <cell r="AX125"/>
          <cell r="AY125"/>
          <cell r="AZ125"/>
          <cell r="BA125"/>
          <cell r="BB125">
            <v>0</v>
          </cell>
          <cell r="BC125">
            <v>0</v>
          </cell>
          <cell r="BD125"/>
          <cell r="BE125">
            <v>0</v>
          </cell>
          <cell r="BF125"/>
          <cell r="BG125"/>
          <cell r="BH125"/>
          <cell r="BI125"/>
          <cell r="BJ125"/>
          <cell r="BK125"/>
          <cell r="BL125"/>
          <cell r="BP125"/>
          <cell r="BQ125">
            <v>600000</v>
          </cell>
          <cell r="BR125" t="str">
            <v>24 SCDP</v>
          </cell>
          <cell r="BT125"/>
          <cell r="BW125" t="str">
            <v>Montoya</v>
          </cell>
          <cell r="BX125"/>
          <cell r="BY125" t="str">
            <v>7E</v>
          </cell>
        </row>
        <row r="126">
          <cell r="C126">
            <v>342</v>
          </cell>
          <cell r="D126">
            <v>10</v>
          </cell>
          <cell r="E126">
            <v>261</v>
          </cell>
          <cell r="F126">
            <v>10</v>
          </cell>
          <cell r="G126" t="str">
            <v/>
          </cell>
          <cell r="H126" t="str">
            <v/>
          </cell>
          <cell r="I126" t="str">
            <v/>
          </cell>
          <cell r="J126" t="str">
            <v/>
          </cell>
          <cell r="K126" t="str">
            <v/>
          </cell>
          <cell r="L126">
            <v>0</v>
          </cell>
          <cell r="M126" t="str">
            <v>Schultz</v>
          </cell>
          <cell r="N126" t="str">
            <v>Treatment - Backwash Recovery</v>
          </cell>
          <cell r="O126" t="str">
            <v>1180002-1</v>
          </cell>
          <cell r="P126" t="str">
            <v xml:space="preserve">No </v>
          </cell>
          <cell r="Q126">
            <v>13590</v>
          </cell>
          <cell r="R126" t="str">
            <v>Reg</v>
          </cell>
          <cell r="S126" t="str">
            <v>Exempt</v>
          </cell>
          <cell r="T126"/>
          <cell r="U126"/>
          <cell r="V126"/>
          <cell r="W126"/>
          <cell r="X126">
            <v>-5000000</v>
          </cell>
          <cell r="Y126"/>
          <cell r="Z126"/>
          <cell r="AA126"/>
          <cell r="AB126"/>
          <cell r="AC126">
            <v>0</v>
          </cell>
          <cell r="AD126">
            <v>0</v>
          </cell>
          <cell r="AE126"/>
          <cell r="AF126">
            <v>4170000</v>
          </cell>
          <cell r="AG126"/>
          <cell r="AH126"/>
          <cell r="AI126"/>
          <cell r="AJ126"/>
          <cell r="AK126"/>
          <cell r="AL126">
            <v>4170000</v>
          </cell>
          <cell r="AM126">
            <v>0</v>
          </cell>
          <cell r="AN126"/>
          <cell r="AO126">
            <v>0</v>
          </cell>
          <cell r="AP126">
            <v>0</v>
          </cell>
          <cell r="AQ126"/>
          <cell r="AR126">
            <v>0</v>
          </cell>
          <cell r="AS126"/>
          <cell r="AT126">
            <v>0</v>
          </cell>
          <cell r="AU126">
            <v>0</v>
          </cell>
          <cell r="AV126"/>
          <cell r="AW126"/>
          <cell r="AX126"/>
          <cell r="AY126"/>
          <cell r="AZ126"/>
          <cell r="BA126"/>
          <cell r="BB126">
            <v>0</v>
          </cell>
          <cell r="BC126">
            <v>0</v>
          </cell>
          <cell r="BD126"/>
          <cell r="BE126">
            <v>0</v>
          </cell>
          <cell r="BF126"/>
          <cell r="BG126"/>
          <cell r="BH126"/>
          <cell r="BI126"/>
          <cell r="BJ126"/>
          <cell r="BK126"/>
          <cell r="BL126"/>
          <cell r="BP126">
            <v>0</v>
          </cell>
          <cell r="BQ126"/>
          <cell r="BR126"/>
          <cell r="BS126">
            <v>5000000</v>
          </cell>
          <cell r="BT126" t="str">
            <v>23 SPAP</v>
          </cell>
          <cell r="BU126"/>
          <cell r="BV126" t="str">
            <v>23 SPAP</v>
          </cell>
          <cell r="BW126" t="str">
            <v>Schultz</v>
          </cell>
          <cell r="BX126" t="str">
            <v>Lafontaine</v>
          </cell>
          <cell r="BY126">
            <v>5</v>
          </cell>
        </row>
        <row r="127">
          <cell r="C127">
            <v>343</v>
          </cell>
          <cell r="D127">
            <v>10</v>
          </cell>
          <cell r="E127">
            <v>262</v>
          </cell>
          <cell r="F127">
            <v>10</v>
          </cell>
          <cell r="G127" t="str">
            <v/>
          </cell>
          <cell r="H127" t="str">
            <v/>
          </cell>
          <cell r="I127" t="str">
            <v/>
          </cell>
          <cell r="J127" t="str">
            <v/>
          </cell>
          <cell r="K127" t="str">
            <v/>
          </cell>
          <cell r="L127">
            <v>0</v>
          </cell>
          <cell r="M127" t="str">
            <v>Schultz</v>
          </cell>
          <cell r="N127" t="str">
            <v>Storage - 2MG Ground Reservoir</v>
          </cell>
          <cell r="O127" t="str">
            <v>1180002-3</v>
          </cell>
          <cell r="P127" t="str">
            <v xml:space="preserve">No </v>
          </cell>
          <cell r="Q127">
            <v>13590</v>
          </cell>
          <cell r="R127" t="str">
            <v>Reg</v>
          </cell>
          <cell r="S127" t="str">
            <v>Exempt</v>
          </cell>
          <cell r="T127"/>
          <cell r="U127"/>
          <cell r="V127"/>
          <cell r="W127"/>
          <cell r="X127">
            <v>0</v>
          </cell>
          <cell r="Y127"/>
          <cell r="Z127"/>
          <cell r="AA127"/>
          <cell r="AB127"/>
          <cell r="AC127">
            <v>0</v>
          </cell>
          <cell r="AD127">
            <v>0</v>
          </cell>
          <cell r="AE127"/>
          <cell r="AF127">
            <v>5992000</v>
          </cell>
          <cell r="AG127"/>
          <cell r="AH127"/>
          <cell r="AI127"/>
          <cell r="AJ127"/>
          <cell r="AK127"/>
          <cell r="AL127">
            <v>5992000</v>
          </cell>
          <cell r="AM127">
            <v>0</v>
          </cell>
          <cell r="AN127"/>
          <cell r="AO127">
            <v>0</v>
          </cell>
          <cell r="AP127">
            <v>0</v>
          </cell>
          <cell r="AQ127"/>
          <cell r="AR127">
            <v>0</v>
          </cell>
          <cell r="AS127"/>
          <cell r="AT127">
            <v>0</v>
          </cell>
          <cell r="AU127">
            <v>0</v>
          </cell>
          <cell r="AV127"/>
          <cell r="AW127"/>
          <cell r="AX127"/>
          <cell r="AY127"/>
          <cell r="AZ127"/>
          <cell r="BA127"/>
          <cell r="BB127">
            <v>0</v>
          </cell>
          <cell r="BC127">
            <v>0</v>
          </cell>
          <cell r="BD127"/>
          <cell r="BE127">
            <v>0</v>
          </cell>
          <cell r="BF127"/>
          <cell r="BG127"/>
          <cell r="BH127"/>
          <cell r="BI127"/>
          <cell r="BJ127"/>
          <cell r="BK127"/>
          <cell r="BL127"/>
          <cell r="BP127">
            <v>0</v>
          </cell>
          <cell r="BQ127"/>
          <cell r="BR127"/>
          <cell r="BT127"/>
          <cell r="BW127" t="str">
            <v>Schultz</v>
          </cell>
          <cell r="BX127" t="str">
            <v>Lafontaine</v>
          </cell>
          <cell r="BY127">
            <v>5</v>
          </cell>
        </row>
        <row r="128">
          <cell r="C128">
            <v>359</v>
          </cell>
          <cell r="D128">
            <v>10</v>
          </cell>
          <cell r="E128">
            <v>275</v>
          </cell>
          <cell r="F128">
            <v>10</v>
          </cell>
          <cell r="G128" t="str">
            <v/>
          </cell>
          <cell r="H128" t="str">
            <v/>
          </cell>
          <cell r="I128" t="str">
            <v/>
          </cell>
          <cell r="J128" t="str">
            <v/>
          </cell>
          <cell r="K128" t="str">
            <v/>
          </cell>
          <cell r="L128">
            <v>0</v>
          </cell>
          <cell r="M128" t="str">
            <v>Schultz</v>
          </cell>
          <cell r="N128" t="str">
            <v>Storage - Ground Reservoir @ WTP</v>
          </cell>
          <cell r="O128" t="str">
            <v>1180002-4</v>
          </cell>
          <cell r="P128" t="str">
            <v xml:space="preserve">No </v>
          </cell>
          <cell r="Q128">
            <v>13373</v>
          </cell>
          <cell r="R128" t="str">
            <v>Reg</v>
          </cell>
          <cell r="S128" t="str">
            <v>Exempt</v>
          </cell>
          <cell r="T128"/>
          <cell r="U128"/>
          <cell r="V128"/>
          <cell r="W128"/>
          <cell r="X128">
            <v>0</v>
          </cell>
          <cell r="Y128"/>
          <cell r="Z128"/>
          <cell r="AA128"/>
          <cell r="AB128"/>
          <cell r="AC128">
            <v>0</v>
          </cell>
          <cell r="AD128">
            <v>0</v>
          </cell>
          <cell r="AE128"/>
          <cell r="AF128">
            <v>5992000</v>
          </cell>
          <cell r="AG128"/>
          <cell r="AH128"/>
          <cell r="AI128"/>
          <cell r="AJ128"/>
          <cell r="AK128"/>
          <cell r="AL128">
            <v>5992000</v>
          </cell>
          <cell r="AM128">
            <v>0</v>
          </cell>
          <cell r="AN128"/>
          <cell r="AO128">
            <v>0</v>
          </cell>
          <cell r="AP128">
            <v>0</v>
          </cell>
          <cell r="AQ128"/>
          <cell r="AR128">
            <v>0</v>
          </cell>
          <cell r="AS128"/>
          <cell r="AT128">
            <v>0</v>
          </cell>
          <cell r="AU128">
            <v>0</v>
          </cell>
          <cell r="AV128"/>
          <cell r="AW128"/>
          <cell r="AX128"/>
          <cell r="AY128"/>
          <cell r="AZ128"/>
          <cell r="BA128"/>
          <cell r="BB128">
            <v>0</v>
          </cell>
          <cell r="BC128">
            <v>0</v>
          </cell>
          <cell r="BD128"/>
          <cell r="BE128">
            <v>0</v>
          </cell>
          <cell r="BF128"/>
          <cell r="BG128"/>
          <cell r="BH128"/>
          <cell r="BI128"/>
          <cell r="BJ128"/>
          <cell r="BK128"/>
          <cell r="BL128"/>
          <cell r="BP128">
            <v>0</v>
          </cell>
          <cell r="BQ128"/>
          <cell r="BR128"/>
          <cell r="BT128"/>
          <cell r="BW128" t="str">
            <v>Schultz</v>
          </cell>
          <cell r="BX128" t="str">
            <v>Lafontaine</v>
          </cell>
          <cell r="BY128">
            <v>5</v>
          </cell>
        </row>
        <row r="129">
          <cell r="C129">
            <v>360</v>
          </cell>
          <cell r="D129">
            <v>10</v>
          </cell>
          <cell r="E129">
            <v>276</v>
          </cell>
          <cell r="F129">
            <v>10</v>
          </cell>
          <cell r="G129" t="str">
            <v/>
          </cell>
          <cell r="H129" t="str">
            <v/>
          </cell>
          <cell r="I129" t="str">
            <v/>
          </cell>
          <cell r="J129" t="str">
            <v/>
          </cell>
          <cell r="K129" t="str">
            <v/>
          </cell>
          <cell r="L129">
            <v>0</v>
          </cell>
          <cell r="M129" t="str">
            <v>Schultz</v>
          </cell>
          <cell r="N129" t="str">
            <v>Conservation -Bckwsh Collection &amp; System</v>
          </cell>
          <cell r="O129" t="str">
            <v>1180002-5</v>
          </cell>
          <cell r="P129" t="str">
            <v xml:space="preserve">No </v>
          </cell>
          <cell r="Q129">
            <v>13373</v>
          </cell>
          <cell r="R129" t="str">
            <v>Reg</v>
          </cell>
          <cell r="S129" t="str">
            <v>Exempt</v>
          </cell>
          <cell r="T129"/>
          <cell r="U129"/>
          <cell r="V129"/>
          <cell r="W129"/>
          <cell r="X129">
            <v>0</v>
          </cell>
          <cell r="Y129"/>
          <cell r="Z129"/>
          <cell r="AA129"/>
          <cell r="AB129"/>
          <cell r="AC129">
            <v>0</v>
          </cell>
          <cell r="AD129">
            <v>0</v>
          </cell>
          <cell r="AE129"/>
          <cell r="AF129">
            <v>4170000</v>
          </cell>
          <cell r="AG129"/>
          <cell r="AH129"/>
          <cell r="AI129"/>
          <cell r="AJ129"/>
          <cell r="AK129"/>
          <cell r="AL129">
            <v>4170000</v>
          </cell>
          <cell r="AM129">
            <v>0</v>
          </cell>
          <cell r="AN129"/>
          <cell r="AO129">
            <v>0</v>
          </cell>
          <cell r="AP129">
            <v>0</v>
          </cell>
          <cell r="AQ129"/>
          <cell r="AR129">
            <v>0</v>
          </cell>
          <cell r="AS129"/>
          <cell r="AT129">
            <v>0</v>
          </cell>
          <cell r="AU129">
            <v>0</v>
          </cell>
          <cell r="AV129"/>
          <cell r="AW129"/>
          <cell r="AX129"/>
          <cell r="AY129"/>
          <cell r="AZ129"/>
          <cell r="BA129"/>
          <cell r="BB129">
            <v>0</v>
          </cell>
          <cell r="BC129">
            <v>0</v>
          </cell>
          <cell r="BD129"/>
          <cell r="BE129">
            <v>0</v>
          </cell>
          <cell r="BF129"/>
          <cell r="BG129"/>
          <cell r="BH129"/>
          <cell r="BI129"/>
          <cell r="BJ129"/>
          <cell r="BK129"/>
          <cell r="BL129"/>
          <cell r="BP129">
            <v>0</v>
          </cell>
          <cell r="BQ129"/>
          <cell r="BR129"/>
          <cell r="BT129"/>
          <cell r="BW129" t="str">
            <v>Schultz</v>
          </cell>
          <cell r="BX129" t="str">
            <v>Lafontaine</v>
          </cell>
          <cell r="BY129">
            <v>5</v>
          </cell>
        </row>
        <row r="130">
          <cell r="C130">
            <v>81</v>
          </cell>
          <cell r="D130">
            <v>20</v>
          </cell>
          <cell r="E130"/>
          <cell r="F130"/>
          <cell r="G130">
            <v>2025</v>
          </cell>
          <cell r="H130" t="str">
            <v/>
          </cell>
          <cell r="I130" t="str">
            <v>Yes</v>
          </cell>
          <cell r="J130"/>
          <cell r="K130"/>
          <cell r="L130"/>
          <cell r="M130" t="str">
            <v>Bradshaw</v>
          </cell>
          <cell r="N130" t="str">
            <v>Other - LSL Replacement</v>
          </cell>
          <cell r="O130" t="str">
            <v>1840002-5</v>
          </cell>
          <cell r="P130" t="str">
            <v>Yes</v>
          </cell>
          <cell r="Q130">
            <v>3390</v>
          </cell>
          <cell r="R130" t="str">
            <v>LSL</v>
          </cell>
          <cell r="S130"/>
          <cell r="T130"/>
          <cell r="U130"/>
          <cell r="V130">
            <v>45419</v>
          </cell>
          <cell r="W130">
            <v>840000</v>
          </cell>
          <cell r="X130">
            <v>840000</v>
          </cell>
          <cell r="Y130" t="str">
            <v>Part B</v>
          </cell>
          <cell r="Z130"/>
          <cell r="AA130">
            <v>45778</v>
          </cell>
          <cell r="AB130">
            <v>46296</v>
          </cell>
          <cell r="AC130">
            <v>0</v>
          </cell>
          <cell r="AD130">
            <v>840000</v>
          </cell>
          <cell r="AE130"/>
          <cell r="AF130">
            <v>840000</v>
          </cell>
          <cell r="AG130"/>
          <cell r="AH130"/>
          <cell r="AI130"/>
          <cell r="AJ130"/>
          <cell r="AK130"/>
          <cell r="AL130">
            <v>840000</v>
          </cell>
          <cell r="AM130">
            <v>840000</v>
          </cell>
          <cell r="AN130"/>
          <cell r="AO130">
            <v>840000</v>
          </cell>
          <cell r="AP130">
            <v>0</v>
          </cell>
          <cell r="AQ130"/>
          <cell r="AR130">
            <v>840000</v>
          </cell>
          <cell r="AS130"/>
          <cell r="AT130">
            <v>0</v>
          </cell>
          <cell r="AU130">
            <v>0</v>
          </cell>
          <cell r="AV130"/>
          <cell r="AW130"/>
          <cell r="AX130"/>
          <cell r="AY130"/>
          <cell r="AZ130"/>
          <cell r="BA130"/>
          <cell r="BB130">
            <v>0</v>
          </cell>
          <cell r="BC130">
            <v>0</v>
          </cell>
          <cell r="BD130"/>
          <cell r="BE130">
            <v>0</v>
          </cell>
          <cell r="BF130"/>
          <cell r="BG130"/>
          <cell r="BH130"/>
          <cell r="BI130"/>
          <cell r="BJ130"/>
          <cell r="BK130"/>
          <cell r="BL130"/>
          <cell r="BM130"/>
          <cell r="BN130"/>
          <cell r="BO130"/>
          <cell r="BP130">
            <v>0</v>
          </cell>
          <cell r="BQ130"/>
          <cell r="BR130"/>
          <cell r="BS130"/>
          <cell r="BT130"/>
          <cell r="BU130"/>
          <cell r="BV130"/>
          <cell r="BW130" t="str">
            <v>Bradshaw</v>
          </cell>
          <cell r="BX130"/>
          <cell r="BY130">
            <v>4</v>
          </cell>
        </row>
        <row r="131">
          <cell r="C131">
            <v>436</v>
          </cell>
          <cell r="D131">
            <v>10</v>
          </cell>
          <cell r="E131">
            <v>352</v>
          </cell>
          <cell r="F131">
            <v>10</v>
          </cell>
          <cell r="G131"/>
          <cell r="H131" t="str">
            <v/>
          </cell>
          <cell r="I131" t="str">
            <v/>
          </cell>
          <cell r="J131" t="str">
            <v/>
          </cell>
          <cell r="K131" t="str">
            <v/>
          </cell>
          <cell r="L131">
            <v>0</v>
          </cell>
          <cell r="M131" t="str">
            <v>Bradshaw</v>
          </cell>
          <cell r="N131" t="str">
            <v>Conservation - Meter Replacement</v>
          </cell>
          <cell r="O131" t="str">
            <v>1840002-2</v>
          </cell>
          <cell r="P131" t="str">
            <v xml:space="preserve">No </v>
          </cell>
          <cell r="Q131">
            <v>3198</v>
          </cell>
          <cell r="R131" t="str">
            <v>Reg</v>
          </cell>
          <cell r="S131" t="str">
            <v>Exempt</v>
          </cell>
          <cell r="T131"/>
          <cell r="U131"/>
          <cell r="V131"/>
          <cell r="W131"/>
          <cell r="X131">
            <v>0</v>
          </cell>
          <cell r="Y131"/>
          <cell r="Z131"/>
          <cell r="AA131"/>
          <cell r="AB131"/>
          <cell r="AC131">
            <v>0</v>
          </cell>
          <cell r="AD131">
            <v>0</v>
          </cell>
          <cell r="AE131"/>
          <cell r="AF131">
            <v>586806</v>
          </cell>
          <cell r="AG131"/>
          <cell r="AH131"/>
          <cell r="AI131"/>
          <cell r="AJ131"/>
          <cell r="AK131"/>
          <cell r="AL131">
            <v>586806</v>
          </cell>
          <cell r="AM131">
            <v>0</v>
          </cell>
          <cell r="AN131"/>
          <cell r="AO131">
            <v>0</v>
          </cell>
          <cell r="AP131">
            <v>0</v>
          </cell>
          <cell r="AQ131"/>
          <cell r="AR131">
            <v>0</v>
          </cell>
          <cell r="AS131"/>
          <cell r="AT131">
            <v>0</v>
          </cell>
          <cell r="AU131">
            <v>0</v>
          </cell>
          <cell r="AV131"/>
          <cell r="AW131"/>
          <cell r="AX131"/>
          <cell r="AY131"/>
          <cell r="AZ131"/>
          <cell r="BA131"/>
          <cell r="BB131">
            <v>0</v>
          </cell>
          <cell r="BC131">
            <v>0</v>
          </cell>
          <cell r="BD131"/>
          <cell r="BE131">
            <v>0</v>
          </cell>
          <cell r="BF131"/>
          <cell r="BG131"/>
          <cell r="BH131"/>
          <cell r="BI131"/>
          <cell r="BJ131"/>
          <cell r="BK131"/>
          <cell r="BL131"/>
          <cell r="BP131">
            <v>0</v>
          </cell>
          <cell r="BQ131"/>
          <cell r="BR131"/>
          <cell r="BT131"/>
          <cell r="BW131" t="str">
            <v>Bradshaw</v>
          </cell>
          <cell r="BX131"/>
          <cell r="BY131">
            <v>4</v>
          </cell>
        </row>
        <row r="132">
          <cell r="C132">
            <v>437</v>
          </cell>
          <cell r="D132">
            <v>10</v>
          </cell>
          <cell r="E132">
            <v>353</v>
          </cell>
          <cell r="F132">
            <v>10</v>
          </cell>
          <cell r="G132"/>
          <cell r="H132" t="str">
            <v/>
          </cell>
          <cell r="I132" t="str">
            <v>Yes</v>
          </cell>
          <cell r="J132" t="str">
            <v/>
          </cell>
          <cell r="K132" t="str">
            <v/>
          </cell>
          <cell r="L132">
            <v>0</v>
          </cell>
          <cell r="M132" t="str">
            <v>Bradshaw</v>
          </cell>
          <cell r="N132" t="str">
            <v>Other - Generator for Wells</v>
          </cell>
          <cell r="O132" t="str">
            <v>1840002-3</v>
          </cell>
          <cell r="P132" t="str">
            <v xml:space="preserve">No </v>
          </cell>
          <cell r="Q132">
            <v>3198</v>
          </cell>
          <cell r="R132" t="str">
            <v>Reg</v>
          </cell>
          <cell r="S132" t="str">
            <v>Exempt</v>
          </cell>
          <cell r="T132"/>
          <cell r="U132"/>
          <cell r="V132">
            <v>45419</v>
          </cell>
          <cell r="W132">
            <v>100000</v>
          </cell>
          <cell r="X132">
            <v>100000</v>
          </cell>
          <cell r="Y132" t="str">
            <v>Part B2</v>
          </cell>
          <cell r="Z132"/>
          <cell r="AA132">
            <v>45782</v>
          </cell>
          <cell r="AB132">
            <v>46296</v>
          </cell>
          <cell r="AC132">
            <v>0</v>
          </cell>
          <cell r="AD132">
            <v>0</v>
          </cell>
          <cell r="AE132"/>
          <cell r="AF132">
            <v>100000</v>
          </cell>
          <cell r="AG132"/>
          <cell r="AH132"/>
          <cell r="AI132"/>
          <cell r="AJ132"/>
          <cell r="AK132"/>
          <cell r="AL132">
            <v>100000</v>
          </cell>
          <cell r="AM132">
            <v>100000</v>
          </cell>
          <cell r="AN132"/>
          <cell r="AO132">
            <v>0</v>
          </cell>
          <cell r="AP132">
            <v>0</v>
          </cell>
          <cell r="AQ132"/>
          <cell r="AR132">
            <v>0</v>
          </cell>
          <cell r="AS132"/>
          <cell r="AT132">
            <v>100000</v>
          </cell>
          <cell r="AU132">
            <v>0</v>
          </cell>
          <cell r="AV132"/>
          <cell r="AW132"/>
          <cell r="AX132"/>
          <cell r="AY132"/>
          <cell r="AZ132"/>
          <cell r="BA132"/>
          <cell r="BB132">
            <v>0</v>
          </cell>
          <cell r="BC132">
            <v>0</v>
          </cell>
          <cell r="BD132"/>
          <cell r="BE132">
            <v>0</v>
          </cell>
          <cell r="BF132"/>
          <cell r="BG132"/>
          <cell r="BH132"/>
          <cell r="BI132"/>
          <cell r="BJ132"/>
          <cell r="BK132"/>
          <cell r="BL132"/>
          <cell r="BP132">
            <v>0</v>
          </cell>
          <cell r="BQ132"/>
          <cell r="BR132"/>
          <cell r="BT132"/>
          <cell r="BW132" t="str">
            <v>Bradshaw</v>
          </cell>
          <cell r="BX132"/>
          <cell r="BY132">
            <v>4</v>
          </cell>
        </row>
        <row r="133">
          <cell r="C133">
            <v>643</v>
          </cell>
          <cell r="D133">
            <v>10</v>
          </cell>
          <cell r="E133">
            <v>542</v>
          </cell>
          <cell r="F133">
            <v>10</v>
          </cell>
          <cell r="G133"/>
          <cell r="H133" t="str">
            <v/>
          </cell>
          <cell r="I133" t="str">
            <v/>
          </cell>
          <cell r="J133" t="str">
            <v/>
          </cell>
          <cell r="K133" t="str">
            <v/>
          </cell>
          <cell r="L133">
            <v>0</v>
          </cell>
          <cell r="M133" t="str">
            <v>Berrens</v>
          </cell>
          <cell r="N133" t="str">
            <v>Source - New Connection to LPRWS</v>
          </cell>
          <cell r="O133" t="str">
            <v>1530003-1</v>
          </cell>
          <cell r="P133" t="str">
            <v xml:space="preserve">No </v>
          </cell>
          <cell r="Q133">
            <v>550</v>
          </cell>
          <cell r="R133" t="str">
            <v>Reg</v>
          </cell>
          <cell r="S133" t="str">
            <v>Exempt</v>
          </cell>
          <cell r="T133"/>
          <cell r="U133"/>
          <cell r="V133"/>
          <cell r="W133"/>
          <cell r="X133">
            <v>0</v>
          </cell>
          <cell r="Y133"/>
          <cell r="Z133"/>
          <cell r="AA133">
            <v>45170</v>
          </cell>
          <cell r="AB133">
            <v>45291</v>
          </cell>
          <cell r="AC133">
            <v>0</v>
          </cell>
          <cell r="AD133">
            <v>0</v>
          </cell>
          <cell r="AE133" t="str">
            <v>May not be DWRF eligible</v>
          </cell>
          <cell r="AF133">
            <v>5421002</v>
          </cell>
          <cell r="AG133"/>
          <cell r="AH133"/>
          <cell r="AI133"/>
          <cell r="AJ133"/>
          <cell r="AK133"/>
          <cell r="AL133">
            <v>5421002</v>
          </cell>
          <cell r="AM133">
            <v>0</v>
          </cell>
          <cell r="AN133"/>
          <cell r="AO133">
            <v>0</v>
          </cell>
          <cell r="AP133">
            <v>0</v>
          </cell>
          <cell r="AQ133"/>
          <cell r="AR133">
            <v>0</v>
          </cell>
          <cell r="AS133"/>
          <cell r="AT133">
            <v>0</v>
          </cell>
          <cell r="AU133">
            <v>0</v>
          </cell>
          <cell r="AV133"/>
          <cell r="AW133"/>
          <cell r="AX133"/>
          <cell r="AY133"/>
          <cell r="AZ133"/>
          <cell r="BA133"/>
          <cell r="BB133">
            <v>0</v>
          </cell>
          <cell r="BC133">
            <v>0</v>
          </cell>
          <cell r="BD133"/>
          <cell r="BE133">
            <v>0</v>
          </cell>
          <cell r="BF133"/>
          <cell r="BG133"/>
          <cell r="BH133"/>
          <cell r="BI133"/>
          <cell r="BJ133"/>
          <cell r="BK133"/>
          <cell r="BL133"/>
          <cell r="BP133">
            <v>0</v>
          </cell>
          <cell r="BQ133"/>
          <cell r="BR133"/>
          <cell r="BT133"/>
          <cell r="BW133" t="str">
            <v>Berrens</v>
          </cell>
          <cell r="BX133"/>
          <cell r="BY133">
            <v>8</v>
          </cell>
        </row>
        <row r="134">
          <cell r="C134">
            <v>377</v>
          </cell>
          <cell r="D134">
            <v>10</v>
          </cell>
          <cell r="E134">
            <v>292</v>
          </cell>
          <cell r="F134">
            <v>10</v>
          </cell>
          <cell r="G134"/>
          <cell r="H134" t="str">
            <v/>
          </cell>
          <cell r="I134" t="str">
            <v/>
          </cell>
          <cell r="J134" t="str">
            <v/>
          </cell>
          <cell r="K134" t="str">
            <v/>
          </cell>
          <cell r="L134" t="str">
            <v>Referred to RD</v>
          </cell>
          <cell r="M134" t="str">
            <v>Brooksbank</v>
          </cell>
          <cell r="N134" t="str">
            <v>Watermain - CSAH 56 Street Improvements</v>
          </cell>
          <cell r="O134" t="str">
            <v>1220002-1</v>
          </cell>
          <cell r="P134" t="str">
            <v xml:space="preserve">No </v>
          </cell>
          <cell r="Q134">
            <v>292</v>
          </cell>
          <cell r="R134" t="str">
            <v>Reg</v>
          </cell>
          <cell r="S134" t="str">
            <v>Exempt</v>
          </cell>
          <cell r="T134"/>
          <cell r="U134"/>
          <cell r="V134">
            <v>45449</v>
          </cell>
          <cell r="W134">
            <v>4150000</v>
          </cell>
          <cell r="X134">
            <v>3550000</v>
          </cell>
          <cell r="Y134" t="str">
            <v>Refer to RD</v>
          </cell>
          <cell r="Z134"/>
          <cell r="AA134">
            <v>45778</v>
          </cell>
          <cell r="AB134">
            <v>45962</v>
          </cell>
          <cell r="AC134">
            <v>0</v>
          </cell>
          <cell r="AD134">
            <v>0</v>
          </cell>
          <cell r="AE134"/>
          <cell r="AF134">
            <v>4150000</v>
          </cell>
          <cell r="AG134"/>
          <cell r="AH134"/>
          <cell r="AI134"/>
          <cell r="AJ134"/>
          <cell r="AK134"/>
          <cell r="AL134">
            <v>4150000</v>
          </cell>
          <cell r="AM134">
            <v>0</v>
          </cell>
          <cell r="AN134"/>
          <cell r="AO134">
            <v>0</v>
          </cell>
          <cell r="AP134">
            <v>0</v>
          </cell>
          <cell r="AQ134"/>
          <cell r="AR134">
            <v>0</v>
          </cell>
          <cell r="AS134"/>
          <cell r="AT134">
            <v>0</v>
          </cell>
          <cell r="AU134">
            <v>0</v>
          </cell>
          <cell r="AV134"/>
          <cell r="AW134"/>
          <cell r="AX134"/>
          <cell r="AY134"/>
          <cell r="AZ134"/>
          <cell r="BA134"/>
          <cell r="BB134">
            <v>0</v>
          </cell>
          <cell r="BC134">
            <v>0</v>
          </cell>
          <cell r="BD134"/>
          <cell r="BE134">
            <v>0</v>
          </cell>
          <cell r="BF134" t="str">
            <v>Referred to RD</v>
          </cell>
          <cell r="BG134"/>
          <cell r="BH134"/>
          <cell r="BI134"/>
          <cell r="BJ134"/>
          <cell r="BK134"/>
          <cell r="BL134"/>
          <cell r="BP134">
            <v>0</v>
          </cell>
          <cell r="BQ134">
            <v>600000</v>
          </cell>
          <cell r="BR134" t="str">
            <v>24 SCDP</v>
          </cell>
          <cell r="BT134"/>
          <cell r="BW134" t="str">
            <v>Brooksbank</v>
          </cell>
          <cell r="BX134"/>
          <cell r="BY134">
            <v>9</v>
          </cell>
        </row>
        <row r="135">
          <cell r="C135">
            <v>744</v>
          </cell>
          <cell r="D135">
            <v>10</v>
          </cell>
          <cell r="E135">
            <v>625</v>
          </cell>
          <cell r="F135">
            <v>10</v>
          </cell>
          <cell r="G135"/>
          <cell r="H135" t="str">
            <v/>
          </cell>
          <cell r="I135" t="str">
            <v/>
          </cell>
          <cell r="J135" t="str">
            <v/>
          </cell>
          <cell r="K135" t="str">
            <v>Yes</v>
          </cell>
          <cell r="L135">
            <v>0</v>
          </cell>
          <cell r="M135" t="str">
            <v>Montoya</v>
          </cell>
          <cell r="N135" t="str">
            <v>Watermain - TH 169/610 Crossings</v>
          </cell>
          <cell r="O135" t="str">
            <v>1270005-11</v>
          </cell>
          <cell r="P135" t="str">
            <v xml:space="preserve">No </v>
          </cell>
          <cell r="Q135">
            <v>85247</v>
          </cell>
          <cell r="R135" t="str">
            <v>Reg</v>
          </cell>
          <cell r="S135"/>
          <cell r="T135"/>
          <cell r="U135"/>
          <cell r="V135"/>
          <cell r="W135"/>
          <cell r="X135">
            <v>0</v>
          </cell>
          <cell r="Y135"/>
          <cell r="Z135" t="str">
            <v>email to city waiting for response</v>
          </cell>
          <cell r="AA135">
            <v>45383</v>
          </cell>
          <cell r="AB135">
            <v>45596</v>
          </cell>
          <cell r="AC135">
            <v>0</v>
          </cell>
          <cell r="AD135">
            <v>0</v>
          </cell>
          <cell r="AE135"/>
          <cell r="AF135">
            <v>1700000</v>
          </cell>
          <cell r="AG135"/>
          <cell r="AH135"/>
          <cell r="AI135"/>
          <cell r="AJ135"/>
          <cell r="AK135"/>
          <cell r="AL135">
            <v>1700000</v>
          </cell>
          <cell r="AM135">
            <v>0</v>
          </cell>
          <cell r="AN135"/>
          <cell r="AO135">
            <v>0</v>
          </cell>
          <cell r="AP135">
            <v>0</v>
          </cell>
          <cell r="AQ135"/>
          <cell r="AR135">
            <v>0</v>
          </cell>
          <cell r="AS135"/>
          <cell r="AT135">
            <v>0</v>
          </cell>
          <cell r="AU135">
            <v>0</v>
          </cell>
          <cell r="AV135"/>
          <cell r="AW135"/>
          <cell r="AX135"/>
          <cell r="AY135"/>
          <cell r="AZ135"/>
          <cell r="BA135"/>
          <cell r="BB135">
            <v>0</v>
          </cell>
          <cell r="BC135">
            <v>0</v>
          </cell>
          <cell r="BD135"/>
          <cell r="BE135">
            <v>0</v>
          </cell>
          <cell r="BF135"/>
          <cell r="BG135"/>
          <cell r="BH135"/>
          <cell r="BI135"/>
          <cell r="BJ135"/>
          <cell r="BK135"/>
          <cell r="BL135"/>
          <cell r="BM135"/>
          <cell r="BN135"/>
          <cell r="BO135"/>
          <cell r="BP135"/>
          <cell r="BQ135"/>
          <cell r="BR135"/>
          <cell r="BS135"/>
          <cell r="BT135"/>
          <cell r="BU135"/>
          <cell r="BV135"/>
          <cell r="BW135" t="str">
            <v>Montoya</v>
          </cell>
          <cell r="BX135"/>
          <cell r="BY135">
            <v>11</v>
          </cell>
        </row>
        <row r="136">
          <cell r="C136">
            <v>745</v>
          </cell>
          <cell r="D136">
            <v>10</v>
          </cell>
          <cell r="E136">
            <v>626</v>
          </cell>
          <cell r="F136">
            <v>10</v>
          </cell>
          <cell r="G136"/>
          <cell r="H136" t="str">
            <v/>
          </cell>
          <cell r="I136" t="str">
            <v/>
          </cell>
          <cell r="J136" t="str">
            <v/>
          </cell>
          <cell r="K136" t="str">
            <v/>
          </cell>
          <cell r="L136">
            <v>0</v>
          </cell>
          <cell r="M136" t="str">
            <v>Montoya</v>
          </cell>
          <cell r="N136" t="str">
            <v>Storage - New 2 mil.-gal water tower</v>
          </cell>
          <cell r="O136" t="str">
            <v>1270005-12</v>
          </cell>
          <cell r="P136" t="str">
            <v xml:space="preserve">No </v>
          </cell>
          <cell r="Q136">
            <v>85247</v>
          </cell>
          <cell r="R136" t="str">
            <v>Reg</v>
          </cell>
          <cell r="S136"/>
          <cell r="T136"/>
          <cell r="U136"/>
          <cell r="V136"/>
          <cell r="W136"/>
          <cell r="X136">
            <v>0</v>
          </cell>
          <cell r="Y136"/>
          <cell r="Z136"/>
          <cell r="AA136"/>
          <cell r="AB136"/>
          <cell r="AC136">
            <v>0</v>
          </cell>
          <cell r="AD136">
            <v>0</v>
          </cell>
          <cell r="AE136"/>
          <cell r="AF136">
            <v>9000000</v>
          </cell>
          <cell r="AG136"/>
          <cell r="AH136"/>
          <cell r="AI136"/>
          <cell r="AJ136"/>
          <cell r="AK136"/>
          <cell r="AL136">
            <v>9000000</v>
          </cell>
          <cell r="AM136">
            <v>0</v>
          </cell>
          <cell r="AN136"/>
          <cell r="AO136">
            <v>0</v>
          </cell>
          <cell r="AP136">
            <v>0</v>
          </cell>
          <cell r="AQ136"/>
          <cell r="AR136">
            <v>0</v>
          </cell>
          <cell r="AS136"/>
          <cell r="AT136">
            <v>0</v>
          </cell>
          <cell r="AU136">
            <v>0</v>
          </cell>
          <cell r="AV136"/>
          <cell r="AW136"/>
          <cell r="AX136"/>
          <cell r="AY136"/>
          <cell r="AZ136"/>
          <cell r="BA136"/>
          <cell r="BB136">
            <v>0</v>
          </cell>
          <cell r="BC136">
            <v>0</v>
          </cell>
          <cell r="BD136"/>
          <cell r="BE136">
            <v>0</v>
          </cell>
          <cell r="BF136"/>
          <cell r="BG136"/>
          <cell r="BH136"/>
          <cell r="BI136"/>
          <cell r="BJ136"/>
          <cell r="BK136"/>
          <cell r="BL136"/>
          <cell r="BP136"/>
          <cell r="BQ136"/>
          <cell r="BR136"/>
          <cell r="BT136"/>
          <cell r="BW136" t="str">
            <v>Montoya</v>
          </cell>
          <cell r="BX136"/>
          <cell r="BY136">
            <v>11</v>
          </cell>
        </row>
        <row r="137">
          <cell r="C137">
            <v>895</v>
          </cell>
          <cell r="D137">
            <v>5</v>
          </cell>
          <cell r="E137">
            <v>767</v>
          </cell>
          <cell r="F137">
            <v>5</v>
          </cell>
          <cell r="G137" t="str">
            <v/>
          </cell>
          <cell r="H137" t="str">
            <v/>
          </cell>
          <cell r="I137" t="str">
            <v/>
          </cell>
          <cell r="J137" t="str">
            <v/>
          </cell>
          <cell r="K137" t="str">
            <v/>
          </cell>
          <cell r="L137">
            <v>0</v>
          </cell>
          <cell r="M137" t="str">
            <v>Montoya</v>
          </cell>
          <cell r="N137" t="str">
            <v>Watermain - Repl BLRT Project (CIP4033)</v>
          </cell>
          <cell r="O137" t="str">
            <v>1270005-10</v>
          </cell>
          <cell r="P137" t="str">
            <v xml:space="preserve">No </v>
          </cell>
          <cell r="Q137">
            <v>78195</v>
          </cell>
          <cell r="R137" t="str">
            <v>Reg</v>
          </cell>
          <cell r="S137" t="str">
            <v>Exempt</v>
          </cell>
          <cell r="T137"/>
          <cell r="U137"/>
          <cell r="V137"/>
          <cell r="W137"/>
          <cell r="X137">
            <v>0</v>
          </cell>
          <cell r="Y137"/>
          <cell r="Z137"/>
          <cell r="AA137"/>
          <cell r="AB137"/>
          <cell r="AC137">
            <v>0</v>
          </cell>
          <cell r="AD137">
            <v>0</v>
          </cell>
          <cell r="AE137"/>
          <cell r="AF137">
            <v>1225000</v>
          </cell>
          <cell r="AG137"/>
          <cell r="AH137"/>
          <cell r="AI137"/>
          <cell r="AJ137"/>
          <cell r="AK137"/>
          <cell r="AL137">
            <v>1225000</v>
          </cell>
          <cell r="AM137">
            <v>0</v>
          </cell>
          <cell r="AN137"/>
          <cell r="AO137">
            <v>0</v>
          </cell>
          <cell r="AP137">
            <v>0</v>
          </cell>
          <cell r="AQ137"/>
          <cell r="AR137">
            <v>0</v>
          </cell>
          <cell r="AS137"/>
          <cell r="AT137">
            <v>0</v>
          </cell>
          <cell r="AU137">
            <v>0</v>
          </cell>
          <cell r="AV137"/>
          <cell r="AW137"/>
          <cell r="AX137"/>
          <cell r="AY137"/>
          <cell r="AZ137"/>
          <cell r="BA137"/>
          <cell r="BB137">
            <v>0</v>
          </cell>
          <cell r="BC137">
            <v>0</v>
          </cell>
          <cell r="BD137"/>
          <cell r="BE137">
            <v>0</v>
          </cell>
          <cell r="BF137"/>
          <cell r="BG137"/>
          <cell r="BH137"/>
          <cell r="BI137"/>
          <cell r="BJ137"/>
          <cell r="BK137"/>
          <cell r="BL137"/>
          <cell r="BP137">
            <v>0</v>
          </cell>
          <cell r="BQ137"/>
          <cell r="BR137"/>
          <cell r="BT137"/>
          <cell r="BW137" t="str">
            <v>Montoya</v>
          </cell>
          <cell r="BX137" t="str">
            <v>Sabie</v>
          </cell>
          <cell r="BY137">
            <v>11</v>
          </cell>
        </row>
        <row r="138">
          <cell r="C138">
            <v>896</v>
          </cell>
          <cell r="D138">
            <v>5</v>
          </cell>
          <cell r="E138">
            <v>768</v>
          </cell>
          <cell r="F138">
            <v>5</v>
          </cell>
          <cell r="G138" t="str">
            <v/>
          </cell>
          <cell r="H138" t="str">
            <v/>
          </cell>
          <cell r="I138" t="str">
            <v/>
          </cell>
          <cell r="J138" t="str">
            <v/>
          </cell>
          <cell r="K138" t="str">
            <v/>
          </cell>
          <cell r="L138">
            <v>0</v>
          </cell>
          <cell r="M138" t="str">
            <v>Montoya</v>
          </cell>
          <cell r="N138" t="str">
            <v>Source - Rehab Wellhouses 10 &amp; 11</v>
          </cell>
          <cell r="O138" t="str">
            <v>1270005-3</v>
          </cell>
          <cell r="P138" t="str">
            <v xml:space="preserve">No </v>
          </cell>
          <cell r="Q138">
            <v>75781</v>
          </cell>
          <cell r="R138" t="str">
            <v>Reg</v>
          </cell>
          <cell r="S138" t="str">
            <v>Exempt</v>
          </cell>
          <cell r="T138"/>
          <cell r="U138"/>
          <cell r="V138"/>
          <cell r="W138"/>
          <cell r="X138">
            <v>0</v>
          </cell>
          <cell r="Y138"/>
          <cell r="Z138"/>
          <cell r="AA138"/>
          <cell r="AB138"/>
          <cell r="AC138">
            <v>0</v>
          </cell>
          <cell r="AD138">
            <v>0</v>
          </cell>
          <cell r="AE138"/>
          <cell r="AF138">
            <v>1300000</v>
          </cell>
          <cell r="AG138"/>
          <cell r="AH138"/>
          <cell r="AI138"/>
          <cell r="AJ138"/>
          <cell r="AK138"/>
          <cell r="AL138">
            <v>1300000</v>
          </cell>
          <cell r="AM138">
            <v>0</v>
          </cell>
          <cell r="AN138"/>
          <cell r="AO138">
            <v>0</v>
          </cell>
          <cell r="AP138">
            <v>0</v>
          </cell>
          <cell r="AQ138"/>
          <cell r="AR138">
            <v>0</v>
          </cell>
          <cell r="AS138"/>
          <cell r="AT138">
            <v>0</v>
          </cell>
          <cell r="AU138">
            <v>0</v>
          </cell>
          <cell r="AV138"/>
          <cell r="AW138"/>
          <cell r="AX138"/>
          <cell r="AY138"/>
          <cell r="AZ138"/>
          <cell r="BA138"/>
          <cell r="BB138">
            <v>0</v>
          </cell>
          <cell r="BC138">
            <v>0</v>
          </cell>
          <cell r="BD138"/>
          <cell r="BE138">
            <v>0</v>
          </cell>
          <cell r="BF138"/>
          <cell r="BG138"/>
          <cell r="BH138"/>
          <cell r="BI138"/>
          <cell r="BJ138"/>
          <cell r="BK138"/>
          <cell r="BL138"/>
          <cell r="BM138"/>
          <cell r="BN138"/>
          <cell r="BO138"/>
          <cell r="BP138">
            <v>0</v>
          </cell>
          <cell r="BQ138"/>
          <cell r="BR138"/>
          <cell r="BS138"/>
          <cell r="BT138"/>
          <cell r="BW138" t="str">
            <v>Montoya</v>
          </cell>
          <cell r="BX138" t="str">
            <v>Sabie</v>
          </cell>
          <cell r="BY138">
            <v>11</v>
          </cell>
        </row>
        <row r="139">
          <cell r="C139">
            <v>897</v>
          </cell>
          <cell r="D139">
            <v>5</v>
          </cell>
          <cell r="E139">
            <v>769</v>
          </cell>
          <cell r="F139">
            <v>5</v>
          </cell>
          <cell r="G139" t="str">
            <v/>
          </cell>
          <cell r="H139" t="str">
            <v/>
          </cell>
          <cell r="I139" t="str">
            <v/>
          </cell>
          <cell r="J139" t="str">
            <v/>
          </cell>
          <cell r="K139" t="str">
            <v/>
          </cell>
          <cell r="L139">
            <v>0</v>
          </cell>
          <cell r="M139" t="str">
            <v>Montoya</v>
          </cell>
          <cell r="N139" t="str">
            <v>Watermain - Repl W. Broadway (CSAH 103)</v>
          </cell>
          <cell r="O139" t="str">
            <v>1270005-5</v>
          </cell>
          <cell r="P139" t="str">
            <v xml:space="preserve">No </v>
          </cell>
          <cell r="Q139">
            <v>75781</v>
          </cell>
          <cell r="R139" t="str">
            <v>Reg</v>
          </cell>
          <cell r="S139" t="str">
            <v>Exempt</v>
          </cell>
          <cell r="T139"/>
          <cell r="U139"/>
          <cell r="V139"/>
          <cell r="W139"/>
          <cell r="X139">
            <v>0</v>
          </cell>
          <cell r="Y139"/>
          <cell r="Z139"/>
          <cell r="AA139"/>
          <cell r="AB139"/>
          <cell r="AC139">
            <v>0</v>
          </cell>
          <cell r="AD139">
            <v>0</v>
          </cell>
          <cell r="AE139"/>
          <cell r="AF139">
            <v>1875000</v>
          </cell>
          <cell r="AG139"/>
          <cell r="AH139"/>
          <cell r="AI139"/>
          <cell r="AJ139"/>
          <cell r="AK139"/>
          <cell r="AL139">
            <v>1875000</v>
          </cell>
          <cell r="AM139">
            <v>0</v>
          </cell>
          <cell r="AN139"/>
          <cell r="AO139">
            <v>0</v>
          </cell>
          <cell r="AP139">
            <v>0</v>
          </cell>
          <cell r="AQ139"/>
          <cell r="AR139">
            <v>0</v>
          </cell>
          <cell r="AS139"/>
          <cell r="AT139">
            <v>0</v>
          </cell>
          <cell r="AU139">
            <v>0</v>
          </cell>
          <cell r="AV139"/>
          <cell r="AW139"/>
          <cell r="AX139"/>
          <cell r="AY139"/>
          <cell r="AZ139"/>
          <cell r="BA139"/>
          <cell r="BB139">
            <v>0</v>
          </cell>
          <cell r="BC139">
            <v>0</v>
          </cell>
          <cell r="BD139"/>
          <cell r="BE139">
            <v>0</v>
          </cell>
          <cell r="BF139"/>
          <cell r="BG139"/>
          <cell r="BH139"/>
          <cell r="BI139"/>
          <cell r="BJ139"/>
          <cell r="BK139"/>
          <cell r="BL139"/>
          <cell r="BM139"/>
          <cell r="BN139"/>
          <cell r="BO139"/>
          <cell r="BP139">
            <v>0</v>
          </cell>
          <cell r="BQ139"/>
          <cell r="BR139"/>
          <cell r="BS139"/>
          <cell r="BT139"/>
          <cell r="BW139" t="str">
            <v>Montoya</v>
          </cell>
          <cell r="BX139" t="str">
            <v>Sabie</v>
          </cell>
          <cell r="BY139">
            <v>11</v>
          </cell>
        </row>
        <row r="140">
          <cell r="C140">
            <v>898</v>
          </cell>
          <cell r="D140">
            <v>5</v>
          </cell>
          <cell r="E140">
            <v>770</v>
          </cell>
          <cell r="F140">
            <v>5</v>
          </cell>
          <cell r="G140" t="str">
            <v/>
          </cell>
          <cell r="H140" t="str">
            <v/>
          </cell>
          <cell r="I140" t="str">
            <v/>
          </cell>
          <cell r="J140" t="str">
            <v/>
          </cell>
          <cell r="K140" t="str">
            <v/>
          </cell>
          <cell r="L140">
            <v>0</v>
          </cell>
          <cell r="M140" t="str">
            <v>Montoya</v>
          </cell>
          <cell r="N140" t="str">
            <v>Watermain - Replace CSAH 81 (CIP4032)</v>
          </cell>
          <cell r="O140" t="str">
            <v>1270005-8</v>
          </cell>
          <cell r="P140" t="str">
            <v xml:space="preserve">No </v>
          </cell>
          <cell r="Q140">
            <v>78195</v>
          </cell>
          <cell r="R140" t="str">
            <v>Reg</v>
          </cell>
          <cell r="S140" t="str">
            <v>Exempt</v>
          </cell>
          <cell r="T140"/>
          <cell r="U140"/>
          <cell r="V140"/>
          <cell r="W140"/>
          <cell r="X140">
            <v>0</v>
          </cell>
          <cell r="Y140"/>
          <cell r="Z140"/>
          <cell r="AA140"/>
          <cell r="AB140"/>
          <cell r="AC140">
            <v>0</v>
          </cell>
          <cell r="AD140">
            <v>0</v>
          </cell>
          <cell r="AE140"/>
          <cell r="AF140">
            <v>700000</v>
          </cell>
          <cell r="AG140"/>
          <cell r="AH140"/>
          <cell r="AI140"/>
          <cell r="AJ140"/>
          <cell r="AK140"/>
          <cell r="AL140">
            <v>700000</v>
          </cell>
          <cell r="AM140">
            <v>0</v>
          </cell>
          <cell r="AN140"/>
          <cell r="AO140">
            <v>0</v>
          </cell>
          <cell r="AP140">
            <v>0</v>
          </cell>
          <cell r="AQ140"/>
          <cell r="AR140">
            <v>0</v>
          </cell>
          <cell r="AS140"/>
          <cell r="AT140">
            <v>0</v>
          </cell>
          <cell r="AU140">
            <v>0</v>
          </cell>
          <cell r="AV140"/>
          <cell r="AW140"/>
          <cell r="AX140"/>
          <cell r="AY140"/>
          <cell r="AZ140"/>
          <cell r="BA140"/>
          <cell r="BB140">
            <v>0</v>
          </cell>
          <cell r="BC140">
            <v>0</v>
          </cell>
          <cell r="BD140"/>
          <cell r="BE140">
            <v>0</v>
          </cell>
          <cell r="BF140"/>
          <cell r="BG140"/>
          <cell r="BH140"/>
          <cell r="BI140"/>
          <cell r="BJ140"/>
          <cell r="BK140"/>
          <cell r="BL140"/>
          <cell r="BP140">
            <v>0</v>
          </cell>
          <cell r="BQ140"/>
          <cell r="BR140"/>
          <cell r="BT140"/>
          <cell r="BW140" t="str">
            <v>Montoya</v>
          </cell>
          <cell r="BX140" t="str">
            <v>Sabie</v>
          </cell>
          <cell r="BY140">
            <v>11</v>
          </cell>
        </row>
        <row r="141">
          <cell r="C141">
            <v>899</v>
          </cell>
          <cell r="D141">
            <v>5</v>
          </cell>
          <cell r="E141">
            <v>771</v>
          </cell>
          <cell r="F141">
            <v>5</v>
          </cell>
          <cell r="G141" t="str">
            <v/>
          </cell>
          <cell r="H141" t="str">
            <v/>
          </cell>
          <cell r="I141" t="str">
            <v/>
          </cell>
          <cell r="J141" t="str">
            <v/>
          </cell>
          <cell r="K141" t="str">
            <v/>
          </cell>
          <cell r="L141">
            <v>0</v>
          </cell>
          <cell r="M141" t="str">
            <v>Montoya</v>
          </cell>
          <cell r="N141" t="str">
            <v>Watermain - Replace Mississippi &amp; 81st.</v>
          </cell>
          <cell r="O141" t="str">
            <v>1270005-9</v>
          </cell>
          <cell r="P141" t="str">
            <v xml:space="preserve">No </v>
          </cell>
          <cell r="Q141">
            <v>78195</v>
          </cell>
          <cell r="R141" t="str">
            <v>Reg</v>
          </cell>
          <cell r="S141" t="str">
            <v>Exempt</v>
          </cell>
          <cell r="T141"/>
          <cell r="U141"/>
          <cell r="V141"/>
          <cell r="W141"/>
          <cell r="X141">
            <v>0</v>
          </cell>
          <cell r="Y141"/>
          <cell r="Z141"/>
          <cell r="AA141"/>
          <cell r="AB141"/>
          <cell r="AC141">
            <v>0</v>
          </cell>
          <cell r="AD141">
            <v>0</v>
          </cell>
          <cell r="AE141"/>
          <cell r="AF141">
            <v>300000</v>
          </cell>
          <cell r="AG141"/>
          <cell r="AH141"/>
          <cell r="AI141"/>
          <cell r="AJ141"/>
          <cell r="AK141"/>
          <cell r="AL141">
            <v>300000</v>
          </cell>
          <cell r="AM141">
            <v>0</v>
          </cell>
          <cell r="AN141"/>
          <cell r="AO141">
            <v>0</v>
          </cell>
          <cell r="AP141">
            <v>0</v>
          </cell>
          <cell r="AQ141"/>
          <cell r="AR141">
            <v>0</v>
          </cell>
          <cell r="AS141"/>
          <cell r="AT141">
            <v>0</v>
          </cell>
          <cell r="AU141">
            <v>0</v>
          </cell>
          <cell r="AV141"/>
          <cell r="AW141"/>
          <cell r="AX141"/>
          <cell r="AY141"/>
          <cell r="AZ141"/>
          <cell r="BA141"/>
          <cell r="BB141">
            <v>0</v>
          </cell>
          <cell r="BC141">
            <v>0</v>
          </cell>
          <cell r="BD141"/>
          <cell r="BE141">
            <v>0</v>
          </cell>
          <cell r="BF141"/>
          <cell r="BG141"/>
          <cell r="BH141"/>
          <cell r="BI141"/>
          <cell r="BJ141"/>
          <cell r="BK141"/>
          <cell r="BL141"/>
          <cell r="BP141">
            <v>0</v>
          </cell>
          <cell r="BQ141"/>
          <cell r="BR141"/>
          <cell r="BT141"/>
          <cell r="BW141" t="str">
            <v>Montoya</v>
          </cell>
          <cell r="BX141" t="str">
            <v>Sabie</v>
          </cell>
          <cell r="BY141">
            <v>11</v>
          </cell>
        </row>
        <row r="142">
          <cell r="C142">
            <v>171</v>
          </cell>
          <cell r="D142">
            <v>15</v>
          </cell>
          <cell r="E142">
            <v>120</v>
          </cell>
          <cell r="F142">
            <v>15</v>
          </cell>
          <cell r="G142">
            <v>2025</v>
          </cell>
          <cell r="H142" t="str">
            <v/>
          </cell>
          <cell r="I142" t="str">
            <v/>
          </cell>
          <cell r="J142" t="str">
            <v/>
          </cell>
          <cell r="K142" t="str">
            <v/>
          </cell>
          <cell r="L142" t="str">
            <v>PER submitted</v>
          </cell>
          <cell r="M142" t="str">
            <v>Bradshaw</v>
          </cell>
          <cell r="N142" t="str">
            <v>Source - Replace Wells #1 &amp; #2</v>
          </cell>
          <cell r="O142" t="str">
            <v>1730005-5</v>
          </cell>
          <cell r="P142" t="str">
            <v xml:space="preserve">No </v>
          </cell>
          <cell r="Q142">
            <v>550</v>
          </cell>
          <cell r="R142" t="str">
            <v>Reg</v>
          </cell>
          <cell r="S142" t="str">
            <v>Exempt</v>
          </cell>
          <cell r="T142"/>
          <cell r="U142"/>
          <cell r="V142">
            <v>45454</v>
          </cell>
          <cell r="W142">
            <v>704550</v>
          </cell>
          <cell r="X142">
            <v>104550</v>
          </cell>
          <cell r="Y142" t="str">
            <v>Refer to RD</v>
          </cell>
          <cell r="Z142"/>
          <cell r="AA142">
            <v>45962</v>
          </cell>
          <cell r="AB142">
            <v>46203</v>
          </cell>
          <cell r="AC142">
            <v>0</v>
          </cell>
          <cell r="AD142">
            <v>0</v>
          </cell>
          <cell r="AE142"/>
          <cell r="AF142">
            <v>704550</v>
          </cell>
          <cell r="AG142"/>
          <cell r="AH142"/>
          <cell r="AI142"/>
          <cell r="AJ142"/>
          <cell r="AK142"/>
          <cell r="AL142">
            <v>704550</v>
          </cell>
          <cell r="AM142">
            <v>0</v>
          </cell>
          <cell r="AN142"/>
          <cell r="AO142">
            <v>0</v>
          </cell>
          <cell r="AP142">
            <v>0</v>
          </cell>
          <cell r="AQ142"/>
          <cell r="AR142">
            <v>0</v>
          </cell>
          <cell r="AS142"/>
          <cell r="AT142">
            <v>0</v>
          </cell>
          <cell r="AU142">
            <v>0</v>
          </cell>
          <cell r="AV142"/>
          <cell r="AW142"/>
          <cell r="AX142"/>
          <cell r="AY142"/>
          <cell r="AZ142"/>
          <cell r="BA142"/>
          <cell r="BB142">
            <v>0</v>
          </cell>
          <cell r="BC142">
            <v>0</v>
          </cell>
          <cell r="BD142"/>
          <cell r="BE142">
            <v>0</v>
          </cell>
          <cell r="BF142" t="str">
            <v>PER submitted</v>
          </cell>
          <cell r="BG142"/>
          <cell r="BH142"/>
          <cell r="BI142"/>
          <cell r="BJ142"/>
          <cell r="BK142">
            <v>306</v>
          </cell>
          <cell r="BL142"/>
          <cell r="BM142"/>
          <cell r="BP142">
            <v>0</v>
          </cell>
          <cell r="BQ142">
            <v>600000</v>
          </cell>
          <cell r="BR142" t="str">
            <v>2023 award</v>
          </cell>
          <cell r="BT142"/>
          <cell r="BW142" t="str">
            <v>Bradshaw</v>
          </cell>
          <cell r="BX142" t="str">
            <v>Lafontaine</v>
          </cell>
          <cell r="BY142">
            <v>4</v>
          </cell>
        </row>
        <row r="143">
          <cell r="C143">
            <v>538</v>
          </cell>
          <cell r="D143">
            <v>10</v>
          </cell>
          <cell r="E143">
            <v>451</v>
          </cell>
          <cell r="F143">
            <v>10</v>
          </cell>
          <cell r="G143"/>
          <cell r="H143" t="str">
            <v/>
          </cell>
          <cell r="I143" t="str">
            <v/>
          </cell>
          <cell r="J143" t="str">
            <v/>
          </cell>
          <cell r="K143" t="str">
            <v/>
          </cell>
          <cell r="L143" t="str">
            <v>PER submitted</v>
          </cell>
          <cell r="M143" t="str">
            <v>Bradshaw</v>
          </cell>
          <cell r="N143" t="str">
            <v xml:space="preserve">Treatment - New Plant, Remove Fe/Mn </v>
          </cell>
          <cell r="O143" t="str">
            <v>1730005-6</v>
          </cell>
          <cell r="P143" t="str">
            <v xml:space="preserve">No </v>
          </cell>
          <cell r="Q143">
            <v>550</v>
          </cell>
          <cell r="R143" t="str">
            <v>Reg</v>
          </cell>
          <cell r="S143" t="str">
            <v>Exempt</v>
          </cell>
          <cell r="T143"/>
          <cell r="U143"/>
          <cell r="V143">
            <v>45454</v>
          </cell>
          <cell r="W143">
            <v>1806000</v>
          </cell>
          <cell r="X143">
            <v>1806000</v>
          </cell>
          <cell r="Y143" t="str">
            <v>Refer to RD</v>
          </cell>
          <cell r="Z143"/>
          <cell r="AA143">
            <v>45809</v>
          </cell>
          <cell r="AB143">
            <v>46203</v>
          </cell>
          <cell r="AC143">
            <v>0</v>
          </cell>
          <cell r="AD143">
            <v>0</v>
          </cell>
          <cell r="AE143"/>
          <cell r="AF143">
            <v>1806000</v>
          </cell>
          <cell r="AG143"/>
          <cell r="AH143"/>
          <cell r="AI143"/>
          <cell r="AJ143"/>
          <cell r="AK143"/>
          <cell r="AL143">
            <v>1806000</v>
          </cell>
          <cell r="AM143">
            <v>0</v>
          </cell>
          <cell r="AN143"/>
          <cell r="AO143">
            <v>0</v>
          </cell>
          <cell r="AP143">
            <v>0</v>
          </cell>
          <cell r="AQ143"/>
          <cell r="AR143">
            <v>0</v>
          </cell>
          <cell r="AS143"/>
          <cell r="AT143">
            <v>0</v>
          </cell>
          <cell r="AU143">
            <v>0</v>
          </cell>
          <cell r="AV143"/>
          <cell r="AW143"/>
          <cell r="AX143"/>
          <cell r="AY143"/>
          <cell r="AZ143"/>
          <cell r="BA143"/>
          <cell r="BB143">
            <v>0</v>
          </cell>
          <cell r="BC143">
            <v>0</v>
          </cell>
          <cell r="BD143"/>
          <cell r="BE143">
            <v>0</v>
          </cell>
          <cell r="BF143" t="str">
            <v>PER submitted</v>
          </cell>
          <cell r="BG143"/>
          <cell r="BH143"/>
          <cell r="BI143"/>
          <cell r="BJ143"/>
          <cell r="BK143">
            <v>306</v>
          </cell>
          <cell r="BL143"/>
          <cell r="BM143"/>
          <cell r="BP143">
            <v>0</v>
          </cell>
          <cell r="BQ143"/>
          <cell r="BR143"/>
          <cell r="BT143"/>
          <cell r="BW143" t="str">
            <v>Bradshaw</v>
          </cell>
          <cell r="BX143" t="str">
            <v>Lafontaine</v>
          </cell>
          <cell r="BY143">
            <v>4</v>
          </cell>
        </row>
        <row r="144">
          <cell r="C144">
            <v>539</v>
          </cell>
          <cell r="D144">
            <v>10</v>
          </cell>
          <cell r="E144">
            <v>452</v>
          </cell>
          <cell r="F144">
            <v>10</v>
          </cell>
          <cell r="G144"/>
          <cell r="H144" t="str">
            <v/>
          </cell>
          <cell r="I144" t="str">
            <v/>
          </cell>
          <cell r="J144" t="str">
            <v/>
          </cell>
          <cell r="K144" t="str">
            <v/>
          </cell>
          <cell r="L144">
            <v>0</v>
          </cell>
          <cell r="M144" t="str">
            <v>Bradshaw</v>
          </cell>
          <cell r="N144" t="str">
            <v>Watermain - Replace &amp; Loop</v>
          </cell>
          <cell r="O144" t="str">
            <v>1730005-7</v>
          </cell>
          <cell r="P144" t="str">
            <v xml:space="preserve">No </v>
          </cell>
          <cell r="Q144">
            <v>550</v>
          </cell>
          <cell r="R144" t="str">
            <v>Reg</v>
          </cell>
          <cell r="S144"/>
          <cell r="T144"/>
          <cell r="U144"/>
          <cell r="V144">
            <v>45454</v>
          </cell>
          <cell r="W144">
            <v>2437050</v>
          </cell>
          <cell r="X144">
            <v>-62950</v>
          </cell>
          <cell r="Y144" t="str">
            <v>Refer to RD</v>
          </cell>
          <cell r="Z144"/>
          <cell r="AA144">
            <v>45809</v>
          </cell>
          <cell r="AB144">
            <v>46203</v>
          </cell>
          <cell r="AC144">
            <v>0</v>
          </cell>
          <cell r="AD144">
            <v>0</v>
          </cell>
          <cell r="AE144"/>
          <cell r="AF144">
            <v>2437050</v>
          </cell>
          <cell r="AG144"/>
          <cell r="AH144"/>
          <cell r="AI144"/>
          <cell r="AJ144"/>
          <cell r="AK144"/>
          <cell r="AL144">
            <v>2437050</v>
          </cell>
          <cell r="AM144">
            <v>0</v>
          </cell>
          <cell r="AN144"/>
          <cell r="AO144">
            <v>0</v>
          </cell>
          <cell r="AP144">
            <v>0</v>
          </cell>
          <cell r="AQ144"/>
          <cell r="AR144">
            <v>0</v>
          </cell>
          <cell r="AS144"/>
          <cell r="AT144">
            <v>0</v>
          </cell>
          <cell r="AU144">
            <v>0</v>
          </cell>
          <cell r="AV144"/>
          <cell r="AW144"/>
          <cell r="AX144"/>
          <cell r="AY144"/>
          <cell r="AZ144"/>
          <cell r="BA144"/>
          <cell r="BB144">
            <v>0</v>
          </cell>
          <cell r="BC144">
            <v>0</v>
          </cell>
          <cell r="BD144"/>
          <cell r="BE144">
            <v>0</v>
          </cell>
          <cell r="BF144"/>
          <cell r="BG144"/>
          <cell r="BH144"/>
          <cell r="BI144"/>
          <cell r="BJ144"/>
          <cell r="BK144"/>
          <cell r="BL144"/>
          <cell r="BP144"/>
          <cell r="BQ144"/>
          <cell r="BR144"/>
          <cell r="BS144">
            <v>2500000</v>
          </cell>
          <cell r="BT144"/>
          <cell r="BV144" t="str">
            <v>23 Fed earmark</v>
          </cell>
          <cell r="BW144" t="str">
            <v>Bradshaw</v>
          </cell>
          <cell r="BX144"/>
          <cell r="BY144">
            <v>4</v>
          </cell>
        </row>
        <row r="145">
          <cell r="C145">
            <v>540</v>
          </cell>
          <cell r="D145">
            <v>10</v>
          </cell>
          <cell r="E145">
            <v>453</v>
          </cell>
          <cell r="F145">
            <v>10</v>
          </cell>
          <cell r="G145"/>
          <cell r="H145" t="str">
            <v/>
          </cell>
          <cell r="I145" t="str">
            <v/>
          </cell>
          <cell r="J145" t="str">
            <v/>
          </cell>
          <cell r="K145" t="str">
            <v/>
          </cell>
          <cell r="L145">
            <v>0</v>
          </cell>
          <cell r="M145" t="str">
            <v>Bradshaw</v>
          </cell>
          <cell r="N145" t="str">
            <v>Storage - Tower Rehab</v>
          </cell>
          <cell r="O145" t="str">
            <v>1730005-8</v>
          </cell>
          <cell r="P145" t="str">
            <v xml:space="preserve">No </v>
          </cell>
          <cell r="Q145">
            <v>550</v>
          </cell>
          <cell r="R145" t="str">
            <v>Reg</v>
          </cell>
          <cell r="S145"/>
          <cell r="T145"/>
          <cell r="U145"/>
          <cell r="V145">
            <v>45454</v>
          </cell>
          <cell r="W145">
            <v>869000</v>
          </cell>
          <cell r="X145">
            <v>869000</v>
          </cell>
          <cell r="Y145" t="str">
            <v>Refer to RD</v>
          </cell>
          <cell r="Z145"/>
          <cell r="AA145">
            <v>45809</v>
          </cell>
          <cell r="AB145">
            <v>46203</v>
          </cell>
          <cell r="AC145">
            <v>0</v>
          </cell>
          <cell r="AD145">
            <v>0</v>
          </cell>
          <cell r="AE145"/>
          <cell r="AF145">
            <v>869000</v>
          </cell>
          <cell r="AG145"/>
          <cell r="AH145"/>
          <cell r="AI145"/>
          <cell r="AJ145"/>
          <cell r="AK145"/>
          <cell r="AL145">
            <v>869000</v>
          </cell>
          <cell r="AM145">
            <v>0</v>
          </cell>
          <cell r="AN145"/>
          <cell r="AO145">
            <v>0</v>
          </cell>
          <cell r="AP145">
            <v>0</v>
          </cell>
          <cell r="AQ145"/>
          <cell r="AR145">
            <v>0</v>
          </cell>
          <cell r="AS145"/>
          <cell r="AT145">
            <v>0</v>
          </cell>
          <cell r="AU145">
            <v>0</v>
          </cell>
          <cell r="AV145"/>
          <cell r="AW145"/>
          <cell r="AX145"/>
          <cell r="AY145"/>
          <cell r="AZ145"/>
          <cell r="BA145"/>
          <cell r="BB145">
            <v>0</v>
          </cell>
          <cell r="BC145">
            <v>0</v>
          </cell>
          <cell r="BD145"/>
          <cell r="BE145">
            <v>0</v>
          </cell>
          <cell r="BF145"/>
          <cell r="BG145"/>
          <cell r="BH145"/>
          <cell r="BI145"/>
          <cell r="BJ145"/>
          <cell r="BK145"/>
          <cell r="BL145"/>
          <cell r="BP145"/>
          <cell r="BQ145"/>
          <cell r="BR145"/>
          <cell r="BT145"/>
          <cell r="BW145" t="str">
            <v>Bradshaw</v>
          </cell>
          <cell r="BX145"/>
          <cell r="BY145">
            <v>4</v>
          </cell>
        </row>
        <row r="146">
          <cell r="C146">
            <v>40</v>
          </cell>
          <cell r="D146">
            <v>20</v>
          </cell>
          <cell r="E146">
            <v>38</v>
          </cell>
          <cell r="F146">
            <v>20</v>
          </cell>
          <cell r="G146">
            <v>2024</v>
          </cell>
          <cell r="H146" t="str">
            <v>Yes</v>
          </cell>
          <cell r="I146" t="str">
            <v/>
          </cell>
          <cell r="J146" t="str">
            <v/>
          </cell>
          <cell r="K146" t="str">
            <v>Yes</v>
          </cell>
          <cell r="L146">
            <v>0</v>
          </cell>
          <cell r="M146" t="str">
            <v>Schultz</v>
          </cell>
          <cell r="N146" t="str">
            <v>Other - LSL Replacement</v>
          </cell>
          <cell r="O146" t="str">
            <v>1770002-8</v>
          </cell>
          <cell r="P146" t="str">
            <v>Yes</v>
          </cell>
          <cell r="Q146">
            <v>920</v>
          </cell>
          <cell r="R146" t="str">
            <v>LSL</v>
          </cell>
          <cell r="S146"/>
          <cell r="T146"/>
          <cell r="U146">
            <v>45380</v>
          </cell>
          <cell r="V146" t="str">
            <v>Certified</v>
          </cell>
          <cell r="W146">
            <v>275000</v>
          </cell>
          <cell r="X146">
            <v>275000</v>
          </cell>
          <cell r="Y146" t="str">
            <v>24 Carryover</v>
          </cell>
          <cell r="Z146"/>
          <cell r="AA146">
            <v>45413</v>
          </cell>
          <cell r="AB146">
            <v>45626</v>
          </cell>
          <cell r="AC146">
            <v>137500</v>
          </cell>
          <cell r="AD146">
            <v>137500</v>
          </cell>
          <cell r="AE146" t="str">
            <v>22 LSL's</v>
          </cell>
          <cell r="AF146">
            <v>275000</v>
          </cell>
          <cell r="AG146">
            <v>45449</v>
          </cell>
          <cell r="AH146">
            <v>45450</v>
          </cell>
          <cell r="AI146"/>
          <cell r="AJ146">
            <v>291375</v>
          </cell>
          <cell r="AK146"/>
          <cell r="AL146">
            <v>275000</v>
          </cell>
          <cell r="AM146">
            <v>275000</v>
          </cell>
          <cell r="AN146"/>
          <cell r="AO146">
            <v>137500</v>
          </cell>
          <cell r="AP146">
            <v>0</v>
          </cell>
          <cell r="AQ146"/>
          <cell r="AR146">
            <v>137500</v>
          </cell>
          <cell r="AS146"/>
          <cell r="AT146">
            <v>137500</v>
          </cell>
          <cell r="AU146">
            <v>137500</v>
          </cell>
          <cell r="AV146"/>
          <cell r="AW146"/>
          <cell r="AX146"/>
          <cell r="AY146"/>
          <cell r="AZ146"/>
          <cell r="BA146"/>
          <cell r="BB146">
            <v>0</v>
          </cell>
          <cell r="BC146">
            <v>0</v>
          </cell>
          <cell r="BD146"/>
          <cell r="BE146">
            <v>0</v>
          </cell>
          <cell r="BF146"/>
          <cell r="BG146"/>
          <cell r="BH146"/>
          <cell r="BI146"/>
          <cell r="BJ146"/>
          <cell r="BK146"/>
          <cell r="BL146"/>
          <cell r="BM146"/>
          <cell r="BN146"/>
          <cell r="BO146"/>
          <cell r="BP146"/>
          <cell r="BQ146"/>
          <cell r="BR146"/>
          <cell r="BS146"/>
          <cell r="BT146"/>
          <cell r="BU146"/>
          <cell r="BV146"/>
          <cell r="BW146" t="str">
            <v>Schultz</v>
          </cell>
          <cell r="BX146"/>
          <cell r="BY146">
            <v>5</v>
          </cell>
        </row>
        <row r="147">
          <cell r="C147">
            <v>293</v>
          </cell>
          <cell r="D147">
            <v>12</v>
          </cell>
          <cell r="E147">
            <v>218</v>
          </cell>
          <cell r="F147">
            <v>12</v>
          </cell>
          <cell r="G147"/>
          <cell r="H147" t="str">
            <v/>
          </cell>
          <cell r="I147" t="str">
            <v/>
          </cell>
          <cell r="J147" t="str">
            <v/>
          </cell>
          <cell r="K147" t="str">
            <v/>
          </cell>
          <cell r="L147">
            <v>0</v>
          </cell>
          <cell r="M147" t="str">
            <v>Schultz</v>
          </cell>
          <cell r="N147" t="str">
            <v>Watermain - Replace &amp; Loop</v>
          </cell>
          <cell r="O147" t="str">
            <v>1770002-6</v>
          </cell>
          <cell r="P147" t="str">
            <v xml:space="preserve">No </v>
          </cell>
          <cell r="Q147">
            <v>689</v>
          </cell>
          <cell r="R147" t="str">
            <v>Reg</v>
          </cell>
          <cell r="S147" t="str">
            <v>Exempt</v>
          </cell>
          <cell r="T147"/>
          <cell r="U147"/>
          <cell r="V147"/>
          <cell r="W147"/>
          <cell r="X147">
            <v>0</v>
          </cell>
          <cell r="Y147"/>
          <cell r="Z147"/>
          <cell r="AA147"/>
          <cell r="AB147"/>
          <cell r="AC147">
            <v>0</v>
          </cell>
          <cell r="AD147">
            <v>0</v>
          </cell>
          <cell r="AE147"/>
          <cell r="AF147">
            <v>6569018</v>
          </cell>
          <cell r="AG147"/>
          <cell r="AH147"/>
          <cell r="AI147"/>
          <cell r="AJ147"/>
          <cell r="AK147"/>
          <cell r="AL147">
            <v>6569018</v>
          </cell>
          <cell r="AM147">
            <v>0</v>
          </cell>
          <cell r="AN147"/>
          <cell r="AO147">
            <v>0</v>
          </cell>
          <cell r="AP147">
            <v>0</v>
          </cell>
          <cell r="AQ147"/>
          <cell r="AR147">
            <v>0</v>
          </cell>
          <cell r="AS147"/>
          <cell r="AT147">
            <v>0</v>
          </cell>
          <cell r="AU147">
            <v>0</v>
          </cell>
          <cell r="AV147"/>
          <cell r="AW147"/>
          <cell r="AX147"/>
          <cell r="AY147"/>
          <cell r="AZ147"/>
          <cell r="BA147"/>
          <cell r="BB147">
            <v>0</v>
          </cell>
          <cell r="BC147">
            <v>0</v>
          </cell>
          <cell r="BD147"/>
          <cell r="BE147">
            <v>0</v>
          </cell>
          <cell r="BF147"/>
          <cell r="BG147"/>
          <cell r="BH147"/>
          <cell r="BI147"/>
          <cell r="BJ147"/>
          <cell r="BK147"/>
          <cell r="BL147"/>
          <cell r="BP147">
            <v>0</v>
          </cell>
          <cell r="BQ147"/>
          <cell r="BR147"/>
          <cell r="BT147"/>
          <cell r="BW147" t="str">
            <v>Schultz</v>
          </cell>
          <cell r="BX147"/>
          <cell r="BY147">
            <v>5</v>
          </cell>
        </row>
        <row r="148">
          <cell r="C148">
            <v>487</v>
          </cell>
          <cell r="D148">
            <v>10</v>
          </cell>
          <cell r="E148">
            <v>398</v>
          </cell>
          <cell r="F148">
            <v>10</v>
          </cell>
          <cell r="G148">
            <v>2024</v>
          </cell>
          <cell r="H148" t="str">
            <v>Yes</v>
          </cell>
          <cell r="I148" t="str">
            <v/>
          </cell>
          <cell r="J148" t="str">
            <v/>
          </cell>
          <cell r="K148" t="str">
            <v>Yes</v>
          </cell>
          <cell r="L148">
            <v>0</v>
          </cell>
          <cell r="M148" t="str">
            <v>Schultz</v>
          </cell>
          <cell r="N148" t="str">
            <v>Watermain - Creamery Ave. Improvements</v>
          </cell>
          <cell r="O148" t="str">
            <v>1770002-7</v>
          </cell>
          <cell r="P148" t="str">
            <v xml:space="preserve">No </v>
          </cell>
          <cell r="Q148">
            <v>920</v>
          </cell>
          <cell r="R148" t="str">
            <v>Reg</v>
          </cell>
          <cell r="S148"/>
          <cell r="T148"/>
          <cell r="U148"/>
          <cell r="V148" t="str">
            <v>Certified</v>
          </cell>
          <cell r="W148">
            <v>1805971</v>
          </cell>
          <cell r="X148">
            <v>1805971</v>
          </cell>
          <cell r="Y148" t="str">
            <v>24 Carryover</v>
          </cell>
          <cell r="Z148"/>
          <cell r="AA148">
            <v>45413</v>
          </cell>
          <cell r="AB148">
            <v>45597</v>
          </cell>
          <cell r="AC148">
            <v>0</v>
          </cell>
          <cell r="AD148">
            <v>0</v>
          </cell>
          <cell r="AE148"/>
          <cell r="AF148">
            <v>1805971</v>
          </cell>
          <cell r="AG148">
            <v>45449</v>
          </cell>
          <cell r="AH148">
            <v>45467</v>
          </cell>
          <cell r="AI148">
            <v>1</v>
          </cell>
          <cell r="AJ148">
            <v>1911450</v>
          </cell>
          <cell r="AK148"/>
          <cell r="AL148">
            <v>1805971</v>
          </cell>
          <cell r="AM148">
            <v>1805971</v>
          </cell>
          <cell r="AN148"/>
          <cell r="AO148">
            <v>0</v>
          </cell>
          <cell r="AP148">
            <v>0</v>
          </cell>
          <cell r="AQ148"/>
          <cell r="AR148">
            <v>0</v>
          </cell>
          <cell r="AS148"/>
          <cell r="AT148">
            <v>1805971</v>
          </cell>
          <cell r="AU148">
            <v>0</v>
          </cell>
          <cell r="AV148">
            <v>45623</v>
          </cell>
          <cell r="AW148">
            <v>45653</v>
          </cell>
          <cell r="AX148">
            <v>2025</v>
          </cell>
          <cell r="AY148" t="str">
            <v>DWRF</v>
          </cell>
          <cell r="AZ148"/>
          <cell r="BA148"/>
          <cell r="BB148">
            <v>0</v>
          </cell>
          <cell r="BC148">
            <v>0</v>
          </cell>
          <cell r="BD148"/>
          <cell r="BE148">
            <v>0</v>
          </cell>
          <cell r="BF148"/>
          <cell r="BG148"/>
          <cell r="BH148"/>
          <cell r="BI148"/>
          <cell r="BJ148"/>
          <cell r="BK148"/>
          <cell r="BL148"/>
          <cell r="BP148"/>
          <cell r="BQ148"/>
          <cell r="BR148"/>
          <cell r="BT148"/>
          <cell r="BW148" t="str">
            <v>Schultz</v>
          </cell>
          <cell r="BX148"/>
          <cell r="BY148">
            <v>5</v>
          </cell>
        </row>
        <row r="149">
          <cell r="C149">
            <v>11</v>
          </cell>
          <cell r="D149">
            <v>23</v>
          </cell>
          <cell r="E149">
            <v>27</v>
          </cell>
          <cell r="F149">
            <v>20</v>
          </cell>
          <cell r="G149">
            <v>2025</v>
          </cell>
          <cell r="H149" t="str">
            <v/>
          </cell>
          <cell r="I149" t="str">
            <v>Yes</v>
          </cell>
          <cell r="J149" t="str">
            <v/>
          </cell>
          <cell r="K149" t="str">
            <v/>
          </cell>
          <cell r="L149">
            <v>0</v>
          </cell>
          <cell r="M149" t="str">
            <v>Bradshaw</v>
          </cell>
          <cell r="N149" t="str">
            <v>Treatment - Manganese Treatment Plant</v>
          </cell>
          <cell r="O149" t="str">
            <v>1780001-3</v>
          </cell>
          <cell r="P149" t="str">
            <v>Yes</v>
          </cell>
          <cell r="Q149">
            <v>595</v>
          </cell>
          <cell r="R149" t="str">
            <v>EC</v>
          </cell>
          <cell r="S149" t="str">
            <v>Exempt</v>
          </cell>
          <cell r="T149"/>
          <cell r="U149"/>
          <cell r="V149">
            <v>45450</v>
          </cell>
          <cell r="W149">
            <v>12546500</v>
          </cell>
          <cell r="X149">
            <v>12546500</v>
          </cell>
          <cell r="Y149" t="str">
            <v>Part B1</v>
          </cell>
          <cell r="Z149"/>
          <cell r="AA149">
            <v>45901</v>
          </cell>
          <cell r="AB149">
            <v>44858</v>
          </cell>
          <cell r="AC149">
            <v>0</v>
          </cell>
          <cell r="AD149">
            <v>0</v>
          </cell>
          <cell r="AE149"/>
          <cell r="AF149">
            <v>5518700</v>
          </cell>
          <cell r="AG149"/>
          <cell r="AH149"/>
          <cell r="AI149"/>
          <cell r="AJ149"/>
          <cell r="AK149"/>
          <cell r="AL149">
            <v>5518700</v>
          </cell>
          <cell r="AM149">
            <v>5518700</v>
          </cell>
          <cell r="AN149"/>
          <cell r="AO149">
            <v>0</v>
          </cell>
          <cell r="AP149">
            <v>2759350</v>
          </cell>
          <cell r="AQ149"/>
          <cell r="AR149">
            <v>2759350</v>
          </cell>
          <cell r="AS149"/>
          <cell r="AT149">
            <v>2759350</v>
          </cell>
          <cell r="AU149">
            <v>0</v>
          </cell>
          <cell r="AV149"/>
          <cell r="AW149"/>
          <cell r="AX149"/>
          <cell r="AY149"/>
          <cell r="AZ149"/>
          <cell r="BA149"/>
          <cell r="BB149">
            <v>0</v>
          </cell>
          <cell r="BC149">
            <v>0</v>
          </cell>
          <cell r="BD149"/>
          <cell r="BE149">
            <v>0</v>
          </cell>
          <cell r="BF149"/>
          <cell r="BG149"/>
          <cell r="BH149"/>
          <cell r="BI149"/>
          <cell r="BJ149"/>
          <cell r="BK149"/>
          <cell r="BL149"/>
          <cell r="BP149">
            <v>0</v>
          </cell>
          <cell r="BQ149"/>
          <cell r="BR149"/>
          <cell r="BT149"/>
          <cell r="BW149" t="str">
            <v>Bradshaw</v>
          </cell>
          <cell r="BX149"/>
          <cell r="BY149">
            <v>4</v>
          </cell>
        </row>
        <row r="150">
          <cell r="C150">
            <v>234</v>
          </cell>
          <cell r="D150">
            <v>12</v>
          </cell>
          <cell r="E150">
            <v>165</v>
          </cell>
          <cell r="F150">
            <v>12</v>
          </cell>
          <cell r="G150"/>
          <cell r="H150" t="str">
            <v/>
          </cell>
          <cell r="I150" t="str">
            <v>Yes</v>
          </cell>
          <cell r="J150" t="str">
            <v/>
          </cell>
          <cell r="K150" t="str">
            <v/>
          </cell>
          <cell r="L150">
            <v>0</v>
          </cell>
          <cell r="M150" t="str">
            <v>Bradshaw</v>
          </cell>
          <cell r="N150" t="str">
            <v>Watermain - Replace &amp; Loop</v>
          </cell>
          <cell r="O150" t="str">
            <v>1780001-1</v>
          </cell>
          <cell r="P150" t="str">
            <v xml:space="preserve">No </v>
          </cell>
          <cell r="Q150">
            <v>595</v>
          </cell>
          <cell r="R150" t="str">
            <v>Reg</v>
          </cell>
          <cell r="S150" t="str">
            <v>Exempt</v>
          </cell>
          <cell r="T150"/>
          <cell r="U150"/>
          <cell r="V150">
            <v>45450</v>
          </cell>
          <cell r="W150">
            <v>2667000</v>
          </cell>
          <cell r="X150">
            <v>2667000</v>
          </cell>
          <cell r="Y150" t="str">
            <v>Part B2</v>
          </cell>
          <cell r="Z150"/>
          <cell r="AA150">
            <v>45901</v>
          </cell>
          <cell r="AB150">
            <v>44858</v>
          </cell>
          <cell r="AC150">
            <v>0</v>
          </cell>
          <cell r="AD150">
            <v>0</v>
          </cell>
          <cell r="AE150"/>
          <cell r="AF150">
            <v>2667000</v>
          </cell>
          <cell r="AG150"/>
          <cell r="AH150"/>
          <cell r="AI150"/>
          <cell r="AJ150"/>
          <cell r="AK150"/>
          <cell r="AL150">
            <v>2667000</v>
          </cell>
          <cell r="AM150">
            <v>2667000</v>
          </cell>
          <cell r="AN150"/>
          <cell r="AO150">
            <v>0</v>
          </cell>
          <cell r="AP150">
            <v>0</v>
          </cell>
          <cell r="AQ150"/>
          <cell r="AR150">
            <v>0</v>
          </cell>
          <cell r="AS150"/>
          <cell r="AT150">
            <v>2667000</v>
          </cell>
          <cell r="AU150">
            <v>0</v>
          </cell>
          <cell r="AV150"/>
          <cell r="AW150"/>
          <cell r="AX150"/>
          <cell r="AY150"/>
          <cell r="AZ150"/>
          <cell r="BA150"/>
          <cell r="BB150">
            <v>0</v>
          </cell>
          <cell r="BC150">
            <v>0</v>
          </cell>
          <cell r="BD150"/>
          <cell r="BE150">
            <v>0</v>
          </cell>
          <cell r="BF150"/>
          <cell r="BG150"/>
          <cell r="BH150"/>
          <cell r="BI150"/>
          <cell r="BJ150"/>
          <cell r="BK150"/>
          <cell r="BL150"/>
          <cell r="BM150"/>
          <cell r="BN150"/>
          <cell r="BO150"/>
          <cell r="BP150">
            <v>0</v>
          </cell>
          <cell r="BQ150"/>
          <cell r="BR150"/>
          <cell r="BS150"/>
          <cell r="BT150"/>
          <cell r="BU150"/>
          <cell r="BV150"/>
          <cell r="BW150" t="str">
            <v>Bradshaw</v>
          </cell>
          <cell r="BX150"/>
          <cell r="BY150">
            <v>4</v>
          </cell>
        </row>
        <row r="151">
          <cell r="C151">
            <v>185</v>
          </cell>
          <cell r="D151">
            <v>15</v>
          </cell>
          <cell r="E151">
            <v>133</v>
          </cell>
          <cell r="F151">
            <v>15</v>
          </cell>
          <cell r="G151"/>
          <cell r="H151" t="str">
            <v/>
          </cell>
          <cell r="I151" t="str">
            <v/>
          </cell>
          <cell r="J151" t="str">
            <v/>
          </cell>
          <cell r="K151" t="str">
            <v/>
          </cell>
          <cell r="L151">
            <v>0</v>
          </cell>
          <cell r="M151" t="str">
            <v>Schultz</v>
          </cell>
          <cell r="N151" t="str">
            <v>Treatment - Manganese Treatment Plant</v>
          </cell>
          <cell r="O151" t="str">
            <v>1490001-1</v>
          </cell>
          <cell r="P151" t="str">
            <v>Yes</v>
          </cell>
          <cell r="Q151">
            <v>318</v>
          </cell>
          <cell r="R151" t="str">
            <v>EC</v>
          </cell>
          <cell r="S151"/>
          <cell r="T151"/>
          <cell r="U151"/>
          <cell r="V151"/>
          <cell r="W151"/>
          <cell r="X151">
            <v>0</v>
          </cell>
          <cell r="Y151"/>
          <cell r="Z151"/>
          <cell r="AA151"/>
          <cell r="AB151"/>
          <cell r="AC151">
            <v>0</v>
          </cell>
          <cell r="AD151">
            <v>0</v>
          </cell>
          <cell r="AE151"/>
          <cell r="AF151">
            <v>4539000</v>
          </cell>
          <cell r="AG151"/>
          <cell r="AH151"/>
          <cell r="AI151"/>
          <cell r="AJ151"/>
          <cell r="AK151"/>
          <cell r="AL151">
            <v>4539000</v>
          </cell>
          <cell r="AM151">
            <v>0</v>
          </cell>
          <cell r="AN151"/>
          <cell r="AO151">
            <v>0</v>
          </cell>
          <cell r="AP151">
            <v>2269500</v>
          </cell>
          <cell r="AQ151"/>
          <cell r="AR151">
            <v>2269500</v>
          </cell>
          <cell r="AS151"/>
          <cell r="AT151">
            <v>0</v>
          </cell>
          <cell r="AU151">
            <v>0</v>
          </cell>
          <cell r="AV151"/>
          <cell r="AW151"/>
          <cell r="AX151"/>
          <cell r="AY151"/>
          <cell r="AZ151"/>
          <cell r="BA151"/>
          <cell r="BB151">
            <v>0</v>
          </cell>
          <cell r="BC151">
            <v>0</v>
          </cell>
          <cell r="BD151"/>
          <cell r="BE151">
            <v>0</v>
          </cell>
          <cell r="BF151"/>
          <cell r="BG151"/>
          <cell r="BH151"/>
          <cell r="BI151"/>
          <cell r="BJ151"/>
          <cell r="BK151"/>
          <cell r="BL151"/>
          <cell r="BP151"/>
          <cell r="BQ151"/>
          <cell r="BR151"/>
          <cell r="BT151"/>
          <cell r="BW151" t="str">
            <v>Schultz</v>
          </cell>
          <cell r="BX151"/>
          <cell r="BY151">
            <v>5</v>
          </cell>
        </row>
        <row r="152">
          <cell r="C152">
            <v>821</v>
          </cell>
          <cell r="D152">
            <v>7</v>
          </cell>
          <cell r="E152">
            <v>694</v>
          </cell>
          <cell r="F152">
            <v>7</v>
          </cell>
          <cell r="G152"/>
          <cell r="H152" t="str">
            <v/>
          </cell>
          <cell r="I152" t="str">
            <v/>
          </cell>
          <cell r="J152" t="str">
            <v/>
          </cell>
          <cell r="K152" t="str">
            <v/>
          </cell>
          <cell r="L152">
            <v>0</v>
          </cell>
          <cell r="M152" t="str">
            <v>Schultz</v>
          </cell>
          <cell r="N152" t="str">
            <v>Watermain - Looping</v>
          </cell>
          <cell r="O152" t="str">
            <v>1490001-4</v>
          </cell>
          <cell r="P152" t="str">
            <v xml:space="preserve">No </v>
          </cell>
          <cell r="Q152">
            <v>318</v>
          </cell>
          <cell r="R152" t="str">
            <v>Reg</v>
          </cell>
          <cell r="S152"/>
          <cell r="T152"/>
          <cell r="U152"/>
          <cell r="V152"/>
          <cell r="W152"/>
          <cell r="X152">
            <v>0</v>
          </cell>
          <cell r="Y152"/>
          <cell r="Z152"/>
          <cell r="AA152"/>
          <cell r="AB152"/>
          <cell r="AC152">
            <v>0</v>
          </cell>
          <cell r="AD152">
            <v>0</v>
          </cell>
          <cell r="AE152"/>
          <cell r="AF152">
            <v>1345000</v>
          </cell>
          <cell r="AG152"/>
          <cell r="AH152"/>
          <cell r="AI152"/>
          <cell r="AJ152"/>
          <cell r="AK152"/>
          <cell r="AL152">
            <v>1345000</v>
          </cell>
          <cell r="AM152">
            <v>0</v>
          </cell>
          <cell r="AN152"/>
          <cell r="AO152">
            <v>0</v>
          </cell>
          <cell r="AP152">
            <v>0</v>
          </cell>
          <cell r="AQ152"/>
          <cell r="AR152">
            <v>0</v>
          </cell>
          <cell r="AS152"/>
          <cell r="AT152">
            <v>0</v>
          </cell>
          <cell r="AU152">
            <v>0</v>
          </cell>
          <cell r="AV152"/>
          <cell r="AW152"/>
          <cell r="AX152"/>
          <cell r="AY152"/>
          <cell r="AZ152"/>
          <cell r="BA152"/>
          <cell r="BB152">
            <v>0</v>
          </cell>
          <cell r="BC152">
            <v>0</v>
          </cell>
          <cell r="BD152"/>
          <cell r="BE152">
            <v>0</v>
          </cell>
          <cell r="BF152"/>
          <cell r="BG152"/>
          <cell r="BH152"/>
          <cell r="BI152"/>
          <cell r="BJ152"/>
          <cell r="BK152"/>
          <cell r="BL152"/>
          <cell r="BM152"/>
          <cell r="BN152"/>
          <cell r="BO152"/>
          <cell r="BP152"/>
          <cell r="BQ152"/>
          <cell r="BR152"/>
          <cell r="BS152"/>
          <cell r="BT152"/>
          <cell r="BU152"/>
          <cell r="BV152"/>
          <cell r="BW152" t="str">
            <v>Schultz</v>
          </cell>
          <cell r="BX152"/>
          <cell r="BY152">
            <v>5</v>
          </cell>
        </row>
        <row r="153">
          <cell r="C153">
            <v>950</v>
          </cell>
          <cell r="D153">
            <v>5</v>
          </cell>
          <cell r="E153">
            <v>823</v>
          </cell>
          <cell r="F153">
            <v>5</v>
          </cell>
          <cell r="G153"/>
          <cell r="H153" t="str">
            <v/>
          </cell>
          <cell r="I153" t="str">
            <v/>
          </cell>
          <cell r="J153" t="str">
            <v/>
          </cell>
          <cell r="K153" t="str">
            <v/>
          </cell>
          <cell r="L153">
            <v>0</v>
          </cell>
          <cell r="M153" t="str">
            <v>Schultz</v>
          </cell>
          <cell r="N153" t="str">
            <v xml:space="preserve">Source - New Well </v>
          </cell>
          <cell r="O153" t="str">
            <v>1490001-2</v>
          </cell>
          <cell r="P153" t="str">
            <v xml:space="preserve">No </v>
          </cell>
          <cell r="Q153">
            <v>318</v>
          </cell>
          <cell r="R153" t="str">
            <v>Reg</v>
          </cell>
          <cell r="S153"/>
          <cell r="T153"/>
          <cell r="U153"/>
          <cell r="V153"/>
          <cell r="W153"/>
          <cell r="X153">
            <v>0</v>
          </cell>
          <cell r="Y153"/>
          <cell r="Z153"/>
          <cell r="AA153"/>
          <cell r="AB153"/>
          <cell r="AC153">
            <v>0</v>
          </cell>
          <cell r="AD153">
            <v>0</v>
          </cell>
          <cell r="AE153"/>
          <cell r="AF153">
            <v>620000</v>
          </cell>
          <cell r="AG153"/>
          <cell r="AH153"/>
          <cell r="AI153"/>
          <cell r="AJ153"/>
          <cell r="AK153"/>
          <cell r="AL153">
            <v>620000</v>
          </cell>
          <cell r="AM153">
            <v>0</v>
          </cell>
          <cell r="AN153"/>
          <cell r="AO153">
            <v>0</v>
          </cell>
          <cell r="AP153">
            <v>0</v>
          </cell>
          <cell r="AQ153"/>
          <cell r="AR153">
            <v>0</v>
          </cell>
          <cell r="AS153"/>
          <cell r="AT153">
            <v>0</v>
          </cell>
          <cell r="AU153">
            <v>0</v>
          </cell>
          <cell r="AV153"/>
          <cell r="AW153"/>
          <cell r="AX153"/>
          <cell r="AY153"/>
          <cell r="AZ153"/>
          <cell r="BA153"/>
          <cell r="BB153">
            <v>0</v>
          </cell>
          <cell r="BC153">
            <v>0</v>
          </cell>
          <cell r="BD153"/>
          <cell r="BE153">
            <v>0</v>
          </cell>
          <cell r="BF153"/>
          <cell r="BG153"/>
          <cell r="BH153"/>
          <cell r="BI153"/>
          <cell r="BJ153"/>
          <cell r="BK153"/>
          <cell r="BL153"/>
          <cell r="BM153"/>
          <cell r="BN153"/>
          <cell r="BO153"/>
          <cell r="BP153"/>
          <cell r="BQ153"/>
          <cell r="BR153"/>
          <cell r="BS153"/>
          <cell r="BT153"/>
          <cell r="BU153"/>
          <cell r="BV153"/>
          <cell r="BW153" t="str">
            <v>Schultz</v>
          </cell>
          <cell r="BX153"/>
          <cell r="BY153">
            <v>5</v>
          </cell>
        </row>
        <row r="154">
          <cell r="C154">
            <v>951</v>
          </cell>
          <cell r="D154">
            <v>5</v>
          </cell>
          <cell r="E154">
            <v>824</v>
          </cell>
          <cell r="F154">
            <v>5</v>
          </cell>
          <cell r="G154"/>
          <cell r="H154" t="str">
            <v/>
          </cell>
          <cell r="I154" t="str">
            <v/>
          </cell>
          <cell r="J154" t="str">
            <v/>
          </cell>
          <cell r="K154" t="str">
            <v/>
          </cell>
          <cell r="L154">
            <v>0</v>
          </cell>
          <cell r="M154" t="str">
            <v>Schultz</v>
          </cell>
          <cell r="N154" t="str">
            <v>Storage - 50,000 Gal Tower Rehab</v>
          </cell>
          <cell r="O154" t="str">
            <v>1490001-3</v>
          </cell>
          <cell r="P154" t="str">
            <v xml:space="preserve">No </v>
          </cell>
          <cell r="Q154">
            <v>318</v>
          </cell>
          <cell r="R154" t="str">
            <v>Reg</v>
          </cell>
          <cell r="S154"/>
          <cell r="T154"/>
          <cell r="U154"/>
          <cell r="V154"/>
          <cell r="W154"/>
          <cell r="X154">
            <v>0</v>
          </cell>
          <cell r="Y154"/>
          <cell r="Z154"/>
          <cell r="AA154"/>
          <cell r="AB154"/>
          <cell r="AC154">
            <v>0</v>
          </cell>
          <cell r="AD154">
            <v>0</v>
          </cell>
          <cell r="AE154"/>
          <cell r="AF154">
            <v>891000</v>
          </cell>
          <cell r="AG154"/>
          <cell r="AH154"/>
          <cell r="AI154"/>
          <cell r="AJ154"/>
          <cell r="AK154"/>
          <cell r="AL154">
            <v>891000</v>
          </cell>
          <cell r="AM154">
            <v>0</v>
          </cell>
          <cell r="AN154"/>
          <cell r="AO154">
            <v>0</v>
          </cell>
          <cell r="AP154">
            <v>0</v>
          </cell>
          <cell r="AQ154"/>
          <cell r="AR154">
            <v>0</v>
          </cell>
          <cell r="AS154"/>
          <cell r="AT154">
            <v>0</v>
          </cell>
          <cell r="AU154">
            <v>0</v>
          </cell>
          <cell r="AV154"/>
          <cell r="AW154"/>
          <cell r="AX154"/>
          <cell r="AY154"/>
          <cell r="AZ154"/>
          <cell r="BA154"/>
          <cell r="BB154">
            <v>0</v>
          </cell>
          <cell r="BC154">
            <v>0</v>
          </cell>
          <cell r="BD154"/>
          <cell r="BE154">
            <v>0</v>
          </cell>
          <cell r="BF154"/>
          <cell r="BG154"/>
          <cell r="BH154"/>
          <cell r="BI154"/>
          <cell r="BJ154"/>
          <cell r="BK154"/>
          <cell r="BL154"/>
          <cell r="BM154"/>
          <cell r="BN154"/>
          <cell r="BO154"/>
          <cell r="BP154"/>
          <cell r="BQ154"/>
          <cell r="BR154"/>
          <cell r="BS154"/>
          <cell r="BT154"/>
          <cell r="BU154"/>
          <cell r="BV154"/>
          <cell r="BW154" t="str">
            <v>Schultz</v>
          </cell>
          <cell r="BX154"/>
          <cell r="BY154">
            <v>5</v>
          </cell>
        </row>
        <row r="155">
          <cell r="C155">
            <v>720</v>
          </cell>
          <cell r="D155">
            <v>10</v>
          </cell>
          <cell r="E155">
            <v>603</v>
          </cell>
          <cell r="F155">
            <v>10</v>
          </cell>
          <cell r="G155">
            <v>2023</v>
          </cell>
          <cell r="H155" t="str">
            <v/>
          </cell>
          <cell r="I155" t="str">
            <v/>
          </cell>
          <cell r="J155" t="str">
            <v/>
          </cell>
          <cell r="K155" t="str">
            <v/>
          </cell>
          <cell r="L155">
            <v>0</v>
          </cell>
          <cell r="M155" t="str">
            <v>Barrett</v>
          </cell>
          <cell r="N155" t="str">
            <v>Storage - Tower #1 Rehab</v>
          </cell>
          <cell r="O155" t="str">
            <v>1860005-7</v>
          </cell>
          <cell r="P155" t="str">
            <v xml:space="preserve">No </v>
          </cell>
          <cell r="Q155">
            <v>16413</v>
          </cell>
          <cell r="R155" t="str">
            <v>Reg</v>
          </cell>
          <cell r="S155" t="str">
            <v>Exempt</v>
          </cell>
          <cell r="T155"/>
          <cell r="U155"/>
          <cell r="V155"/>
          <cell r="W155"/>
          <cell r="X155">
            <v>0</v>
          </cell>
          <cell r="Y155"/>
          <cell r="Z155"/>
          <cell r="AA155">
            <v>45078</v>
          </cell>
          <cell r="AB155">
            <v>45200</v>
          </cell>
          <cell r="AC155">
            <v>0</v>
          </cell>
          <cell r="AD155">
            <v>0</v>
          </cell>
          <cell r="AE155"/>
          <cell r="AF155">
            <v>815000</v>
          </cell>
          <cell r="AG155"/>
          <cell r="AH155"/>
          <cell r="AI155"/>
          <cell r="AJ155"/>
          <cell r="AK155"/>
          <cell r="AL155">
            <v>815000</v>
          </cell>
          <cell r="AM155">
            <v>0</v>
          </cell>
          <cell r="AN155"/>
          <cell r="AO155">
            <v>0</v>
          </cell>
          <cell r="AP155">
            <v>0</v>
          </cell>
          <cell r="AQ155"/>
          <cell r="AR155">
            <v>0</v>
          </cell>
          <cell r="AS155"/>
          <cell r="AT155">
            <v>0</v>
          </cell>
          <cell r="AU155">
            <v>0</v>
          </cell>
          <cell r="AV155"/>
          <cell r="AW155"/>
          <cell r="AX155"/>
          <cell r="AY155"/>
          <cell r="AZ155"/>
          <cell r="BA155"/>
          <cell r="BB155">
            <v>0</v>
          </cell>
          <cell r="BC155">
            <v>0</v>
          </cell>
          <cell r="BD155"/>
          <cell r="BE155">
            <v>0</v>
          </cell>
          <cell r="BF155"/>
          <cell r="BG155"/>
          <cell r="BH155"/>
          <cell r="BI155"/>
          <cell r="BJ155"/>
          <cell r="BK155"/>
          <cell r="BL155"/>
          <cell r="BM155"/>
          <cell r="BN155"/>
          <cell r="BO155"/>
          <cell r="BP155">
            <v>0</v>
          </cell>
          <cell r="BQ155"/>
          <cell r="BR155"/>
          <cell r="BS155"/>
          <cell r="BT155"/>
          <cell r="BU155"/>
          <cell r="BV155"/>
          <cell r="BW155" t="str">
            <v>Barrett</v>
          </cell>
          <cell r="BX155"/>
          <cell r="BY155" t="str">
            <v>7W</v>
          </cell>
        </row>
        <row r="156">
          <cell r="C156">
            <v>721</v>
          </cell>
          <cell r="D156">
            <v>10</v>
          </cell>
          <cell r="E156">
            <v>604</v>
          </cell>
          <cell r="F156">
            <v>10</v>
          </cell>
          <cell r="G156">
            <v>2023</v>
          </cell>
          <cell r="H156" t="str">
            <v/>
          </cell>
          <cell r="I156" t="str">
            <v/>
          </cell>
          <cell r="J156" t="str">
            <v/>
          </cell>
          <cell r="K156" t="str">
            <v/>
          </cell>
          <cell r="L156">
            <v>0</v>
          </cell>
          <cell r="M156" t="str">
            <v>Barrett</v>
          </cell>
          <cell r="N156" t="str">
            <v>Watermain - TH 25 South Recon</v>
          </cell>
          <cell r="O156" t="str">
            <v>1860005-8</v>
          </cell>
          <cell r="P156" t="str">
            <v xml:space="preserve">No </v>
          </cell>
          <cell r="Q156">
            <v>16413</v>
          </cell>
          <cell r="R156" t="str">
            <v>Reg</v>
          </cell>
          <cell r="S156" t="str">
            <v>Exempt</v>
          </cell>
          <cell r="T156"/>
          <cell r="U156"/>
          <cell r="V156"/>
          <cell r="W156"/>
          <cell r="X156">
            <v>0</v>
          </cell>
          <cell r="Y156"/>
          <cell r="Z156"/>
          <cell r="AA156">
            <v>45017</v>
          </cell>
          <cell r="AB156">
            <v>45474</v>
          </cell>
          <cell r="AC156">
            <v>0</v>
          </cell>
          <cell r="AD156">
            <v>0</v>
          </cell>
          <cell r="AE156"/>
          <cell r="AF156">
            <v>1170000</v>
          </cell>
          <cell r="AG156"/>
          <cell r="AH156"/>
          <cell r="AI156"/>
          <cell r="AJ156"/>
          <cell r="AK156"/>
          <cell r="AL156">
            <v>1170000</v>
          </cell>
          <cell r="AM156">
            <v>0</v>
          </cell>
          <cell r="AN156"/>
          <cell r="AO156">
            <v>0</v>
          </cell>
          <cell r="AP156">
            <v>0</v>
          </cell>
          <cell r="AQ156"/>
          <cell r="AR156">
            <v>0</v>
          </cell>
          <cell r="AS156"/>
          <cell r="AT156">
            <v>0</v>
          </cell>
          <cell r="AU156">
            <v>0</v>
          </cell>
          <cell r="AV156"/>
          <cell r="AW156"/>
          <cell r="AX156"/>
          <cell r="AY156"/>
          <cell r="AZ156"/>
          <cell r="BA156"/>
          <cell r="BB156">
            <v>0</v>
          </cell>
          <cell r="BC156">
            <v>0</v>
          </cell>
          <cell r="BD156"/>
          <cell r="BE156">
            <v>0</v>
          </cell>
          <cell r="BF156"/>
          <cell r="BG156"/>
          <cell r="BH156"/>
          <cell r="BI156"/>
          <cell r="BJ156"/>
          <cell r="BK156"/>
          <cell r="BL156"/>
          <cell r="BM156"/>
          <cell r="BN156"/>
          <cell r="BO156"/>
          <cell r="BP156">
            <v>0</v>
          </cell>
          <cell r="BQ156"/>
          <cell r="BR156"/>
          <cell r="BS156"/>
          <cell r="BT156"/>
          <cell r="BU156"/>
          <cell r="BV156"/>
          <cell r="BW156" t="str">
            <v>Barrett</v>
          </cell>
          <cell r="BX156"/>
          <cell r="BY156" t="str">
            <v>7W</v>
          </cell>
        </row>
        <row r="157">
          <cell r="C157">
            <v>254</v>
          </cell>
          <cell r="D157">
            <v>12</v>
          </cell>
          <cell r="E157">
            <v>182</v>
          </cell>
          <cell r="F157">
            <v>12</v>
          </cell>
          <cell r="G157"/>
          <cell r="H157" t="str">
            <v/>
          </cell>
          <cell r="I157" t="str">
            <v/>
          </cell>
          <cell r="J157" t="str">
            <v/>
          </cell>
          <cell r="K157" t="str">
            <v/>
          </cell>
          <cell r="L157" t="str">
            <v>Referred to RD</v>
          </cell>
          <cell r="M157" t="str">
            <v>Barrett</v>
          </cell>
          <cell r="N157" t="str">
            <v>Treatment - Plant Rehab &amp; New Well</v>
          </cell>
          <cell r="O157" t="str">
            <v>1650003-5</v>
          </cell>
          <cell r="P157" t="str">
            <v xml:space="preserve">No </v>
          </cell>
          <cell r="Q157">
            <v>653</v>
          </cell>
          <cell r="R157" t="str">
            <v>Reg</v>
          </cell>
          <cell r="S157" t="str">
            <v>Exempt</v>
          </cell>
          <cell r="T157"/>
          <cell r="U157"/>
          <cell r="V157">
            <v>45450</v>
          </cell>
          <cell r="W157">
            <v>1674000</v>
          </cell>
          <cell r="X157">
            <v>1674000</v>
          </cell>
          <cell r="Y157" t="str">
            <v>Refer to RD</v>
          </cell>
          <cell r="Z157"/>
          <cell r="AA157">
            <v>45566</v>
          </cell>
          <cell r="AB157">
            <v>45870</v>
          </cell>
          <cell r="AC157">
            <v>0</v>
          </cell>
          <cell r="AD157">
            <v>0</v>
          </cell>
          <cell r="AE157"/>
          <cell r="AF157">
            <v>1674000</v>
          </cell>
          <cell r="AG157"/>
          <cell r="AH157"/>
          <cell r="AI157"/>
          <cell r="AJ157"/>
          <cell r="AK157"/>
          <cell r="AL157">
            <v>1674000</v>
          </cell>
          <cell r="AM157">
            <v>0</v>
          </cell>
          <cell r="AN157"/>
          <cell r="AO157">
            <v>0</v>
          </cell>
          <cell r="AP157">
            <v>0</v>
          </cell>
          <cell r="AQ157"/>
          <cell r="AR157">
            <v>0</v>
          </cell>
          <cell r="AS157"/>
          <cell r="AT157">
            <v>0</v>
          </cell>
          <cell r="AU157">
            <v>0</v>
          </cell>
          <cell r="AV157"/>
          <cell r="AW157"/>
          <cell r="AX157"/>
          <cell r="AY157"/>
          <cell r="AZ157"/>
          <cell r="BA157"/>
          <cell r="BB157">
            <v>0</v>
          </cell>
          <cell r="BC157">
            <v>0</v>
          </cell>
          <cell r="BD157"/>
          <cell r="BE157">
            <v>0</v>
          </cell>
          <cell r="BF157" t="str">
            <v>Referred to RD</v>
          </cell>
          <cell r="BG157"/>
          <cell r="BH157"/>
          <cell r="BI157"/>
          <cell r="BJ157"/>
          <cell r="BK157"/>
          <cell r="BL157"/>
          <cell r="BM157"/>
          <cell r="BN157"/>
          <cell r="BO157"/>
          <cell r="BP157">
            <v>0</v>
          </cell>
          <cell r="BQ157"/>
          <cell r="BR157"/>
          <cell r="BS157"/>
          <cell r="BT157"/>
          <cell r="BU157"/>
          <cell r="BV157"/>
          <cell r="BW157" t="str">
            <v>Barrett</v>
          </cell>
          <cell r="BX157"/>
          <cell r="BY157" t="str">
            <v>6E</v>
          </cell>
        </row>
        <row r="158">
          <cell r="C158">
            <v>407</v>
          </cell>
          <cell r="D158">
            <v>10</v>
          </cell>
          <cell r="E158">
            <v>321</v>
          </cell>
          <cell r="F158">
            <v>10</v>
          </cell>
          <cell r="G158"/>
          <cell r="H158" t="str">
            <v/>
          </cell>
          <cell r="I158" t="str">
            <v/>
          </cell>
          <cell r="J158" t="str">
            <v/>
          </cell>
          <cell r="K158" t="str">
            <v/>
          </cell>
          <cell r="L158" t="str">
            <v>PER submitted</v>
          </cell>
          <cell r="M158" t="str">
            <v>Bradshaw</v>
          </cell>
          <cell r="N158" t="str">
            <v>Storage - Elevated Water &amp; Storage Tank</v>
          </cell>
          <cell r="O158" t="str">
            <v>1690006-1</v>
          </cell>
          <cell r="P158" t="str">
            <v xml:space="preserve">No </v>
          </cell>
          <cell r="Q158">
            <v>963</v>
          </cell>
          <cell r="R158" t="str">
            <v>Reg</v>
          </cell>
          <cell r="S158" t="str">
            <v>Exempt</v>
          </cell>
          <cell r="T158"/>
          <cell r="U158"/>
          <cell r="V158"/>
          <cell r="W158"/>
          <cell r="X158">
            <v>-2000000</v>
          </cell>
          <cell r="Y158"/>
          <cell r="Z158"/>
          <cell r="AA158">
            <v>44682</v>
          </cell>
          <cell r="AB158">
            <v>44866</v>
          </cell>
          <cell r="AC158">
            <v>0</v>
          </cell>
          <cell r="AD158">
            <v>0</v>
          </cell>
          <cell r="AE158"/>
          <cell r="AF158">
            <v>1183300</v>
          </cell>
          <cell r="AG158"/>
          <cell r="AH158"/>
          <cell r="AI158"/>
          <cell r="AJ158"/>
          <cell r="AK158"/>
          <cell r="AL158">
            <v>1183300</v>
          </cell>
          <cell r="AM158">
            <v>0</v>
          </cell>
          <cell r="AN158"/>
          <cell r="AO158">
            <v>0</v>
          </cell>
          <cell r="AP158">
            <v>0</v>
          </cell>
          <cell r="AQ158"/>
          <cell r="AR158">
            <v>0</v>
          </cell>
          <cell r="AS158"/>
          <cell r="AT158">
            <v>0</v>
          </cell>
          <cell r="AU158">
            <v>0</v>
          </cell>
          <cell r="AV158"/>
          <cell r="AW158"/>
          <cell r="AX158"/>
          <cell r="AY158"/>
          <cell r="AZ158"/>
          <cell r="BA158"/>
          <cell r="BB158">
            <v>0</v>
          </cell>
          <cell r="BC158">
            <v>0</v>
          </cell>
          <cell r="BD158"/>
          <cell r="BE158">
            <v>0</v>
          </cell>
          <cell r="BF158" t="str">
            <v>PER submitted</v>
          </cell>
          <cell r="BG158"/>
          <cell r="BH158"/>
          <cell r="BI158"/>
          <cell r="BJ158"/>
          <cell r="BK158"/>
          <cell r="BL158"/>
          <cell r="BM158"/>
          <cell r="BN158"/>
          <cell r="BO158"/>
          <cell r="BP158">
            <v>0</v>
          </cell>
          <cell r="BQ158"/>
          <cell r="BR158"/>
          <cell r="BS158">
            <v>2000000</v>
          </cell>
          <cell r="BT158" t="str">
            <v>23 SPAP</v>
          </cell>
          <cell r="BU158"/>
          <cell r="BV158" t="str">
            <v>23 SPAP</v>
          </cell>
          <cell r="BW158" t="str">
            <v>Bradshaw</v>
          </cell>
          <cell r="BX158"/>
          <cell r="BY158" t="str">
            <v>3c</v>
          </cell>
        </row>
        <row r="159">
          <cell r="C159">
            <v>758</v>
          </cell>
          <cell r="D159">
            <v>10</v>
          </cell>
          <cell r="E159"/>
          <cell r="F159"/>
          <cell r="G159"/>
          <cell r="H159" t="str">
            <v/>
          </cell>
          <cell r="I159" t="str">
            <v/>
          </cell>
          <cell r="J159"/>
          <cell r="K159"/>
          <cell r="L159"/>
          <cell r="M159" t="str">
            <v>Montoya</v>
          </cell>
          <cell r="N159" t="str">
            <v>Treatment - HVAC Improvements</v>
          </cell>
          <cell r="O159" t="str">
            <v>1190002-4</v>
          </cell>
          <cell r="P159" t="str">
            <v xml:space="preserve">No </v>
          </cell>
          <cell r="Q159">
            <v>64075</v>
          </cell>
          <cell r="R159" t="str">
            <v>Reg</v>
          </cell>
          <cell r="S159"/>
          <cell r="T159"/>
          <cell r="U159"/>
          <cell r="V159"/>
          <cell r="W159"/>
          <cell r="X159">
            <v>0</v>
          </cell>
          <cell r="Y159"/>
          <cell r="Z159"/>
          <cell r="AA159"/>
          <cell r="AB159"/>
          <cell r="AC159">
            <v>0</v>
          </cell>
          <cell r="AD159">
            <v>0</v>
          </cell>
          <cell r="AE159"/>
          <cell r="AF159">
            <v>1000000</v>
          </cell>
          <cell r="AG159"/>
          <cell r="AH159"/>
          <cell r="AI159"/>
          <cell r="AJ159"/>
          <cell r="AK159"/>
          <cell r="AL159">
            <v>1000000</v>
          </cell>
          <cell r="AM159">
            <v>0</v>
          </cell>
          <cell r="AN159"/>
          <cell r="AO159">
            <v>0</v>
          </cell>
          <cell r="AP159">
            <v>0</v>
          </cell>
          <cell r="AQ159"/>
          <cell r="AR159">
            <v>0</v>
          </cell>
          <cell r="AS159"/>
          <cell r="AT159">
            <v>0</v>
          </cell>
          <cell r="AU159">
            <v>0</v>
          </cell>
          <cell r="AV159"/>
          <cell r="AW159"/>
          <cell r="AX159"/>
          <cell r="AY159"/>
          <cell r="AZ159"/>
          <cell r="BA159"/>
          <cell r="BB159"/>
          <cell r="BC159"/>
          <cell r="BD159"/>
          <cell r="BE159"/>
          <cell r="BF159"/>
          <cell r="BG159"/>
          <cell r="BH159"/>
          <cell r="BI159"/>
          <cell r="BJ159"/>
          <cell r="BK159"/>
          <cell r="BL159"/>
          <cell r="BM159"/>
          <cell r="BN159"/>
          <cell r="BO159"/>
          <cell r="BP159"/>
          <cell r="BQ159"/>
          <cell r="BR159"/>
          <cell r="BS159"/>
          <cell r="BT159"/>
          <cell r="BU159"/>
          <cell r="BV159"/>
          <cell r="BW159" t="str">
            <v>Montoya</v>
          </cell>
          <cell r="BX159"/>
          <cell r="BY159">
            <v>11</v>
          </cell>
        </row>
        <row r="160">
          <cell r="C160">
            <v>759</v>
          </cell>
          <cell r="D160">
            <v>10</v>
          </cell>
          <cell r="E160"/>
          <cell r="F160"/>
          <cell r="G160"/>
          <cell r="H160" t="str">
            <v/>
          </cell>
          <cell r="I160" t="str">
            <v/>
          </cell>
          <cell r="J160"/>
          <cell r="K160"/>
          <cell r="L160"/>
          <cell r="M160" t="str">
            <v>Montoya</v>
          </cell>
          <cell r="N160" t="str">
            <v>Treatment - Effluent Piping Improvements</v>
          </cell>
          <cell r="O160" t="str">
            <v>1190002-5</v>
          </cell>
          <cell r="P160" t="str">
            <v xml:space="preserve">No </v>
          </cell>
          <cell r="Q160">
            <v>64075</v>
          </cell>
          <cell r="R160" t="str">
            <v>Reg</v>
          </cell>
          <cell r="S160"/>
          <cell r="T160"/>
          <cell r="U160"/>
          <cell r="V160">
            <v>45449</v>
          </cell>
          <cell r="W160">
            <v>1925000</v>
          </cell>
          <cell r="X160">
            <v>1925000</v>
          </cell>
          <cell r="Y160" t="str">
            <v>2026 Project</v>
          </cell>
          <cell r="Z160" t="str">
            <v>2026 Project</v>
          </cell>
          <cell r="AA160">
            <v>46296</v>
          </cell>
          <cell r="AB160">
            <v>46539</v>
          </cell>
          <cell r="AC160">
            <v>0</v>
          </cell>
          <cell r="AD160">
            <v>0</v>
          </cell>
          <cell r="AE160"/>
          <cell r="AF160">
            <v>1925000</v>
          </cell>
          <cell r="AG160"/>
          <cell r="AH160"/>
          <cell r="AI160"/>
          <cell r="AJ160"/>
          <cell r="AK160"/>
          <cell r="AL160">
            <v>1925000</v>
          </cell>
          <cell r="AM160">
            <v>0</v>
          </cell>
          <cell r="AN160"/>
          <cell r="AO160">
            <v>0</v>
          </cell>
          <cell r="AP160">
            <v>0</v>
          </cell>
          <cell r="AQ160"/>
          <cell r="AR160">
            <v>0</v>
          </cell>
          <cell r="AS160"/>
          <cell r="AT160">
            <v>0</v>
          </cell>
          <cell r="AU160">
            <v>0</v>
          </cell>
          <cell r="AV160"/>
          <cell r="AW160"/>
          <cell r="AX160"/>
          <cell r="AY160"/>
          <cell r="AZ160"/>
          <cell r="BA160"/>
          <cell r="BB160">
            <v>0</v>
          </cell>
          <cell r="BC160">
            <v>0</v>
          </cell>
          <cell r="BD160"/>
          <cell r="BE160">
            <v>0</v>
          </cell>
          <cell r="BF160"/>
          <cell r="BG160"/>
          <cell r="BH160"/>
          <cell r="BI160"/>
          <cell r="BJ160"/>
          <cell r="BK160"/>
          <cell r="BL160"/>
          <cell r="BM160"/>
          <cell r="BN160"/>
          <cell r="BO160"/>
          <cell r="BP160">
            <v>0</v>
          </cell>
          <cell r="BQ160"/>
          <cell r="BR160"/>
          <cell r="BS160"/>
          <cell r="BT160"/>
          <cell r="BU160"/>
          <cell r="BV160"/>
          <cell r="BW160" t="str">
            <v>Montoya</v>
          </cell>
          <cell r="BX160"/>
          <cell r="BY160">
            <v>11</v>
          </cell>
        </row>
        <row r="161">
          <cell r="C161">
            <v>534</v>
          </cell>
          <cell r="D161">
            <v>10</v>
          </cell>
          <cell r="E161">
            <v>447</v>
          </cell>
          <cell r="F161">
            <v>10</v>
          </cell>
          <cell r="G161"/>
          <cell r="H161" t="str">
            <v/>
          </cell>
          <cell r="I161" t="str">
            <v/>
          </cell>
          <cell r="J161" t="str">
            <v/>
          </cell>
          <cell r="K161" t="str">
            <v/>
          </cell>
          <cell r="L161">
            <v>0</v>
          </cell>
          <cell r="M161" t="str">
            <v>Perez</v>
          </cell>
          <cell r="N161" t="str">
            <v>Watermain - 4th Ave &amp; Alley</v>
          </cell>
          <cell r="O161" t="str">
            <v>1310004-5</v>
          </cell>
          <cell r="P161" t="str">
            <v xml:space="preserve">No </v>
          </cell>
          <cell r="Q161">
            <v>341</v>
          </cell>
          <cell r="R161" t="str">
            <v>Reg</v>
          </cell>
          <cell r="S161" t="str">
            <v>Exempt</v>
          </cell>
          <cell r="T161"/>
          <cell r="U161"/>
          <cell r="V161"/>
          <cell r="W161"/>
          <cell r="X161">
            <v>0</v>
          </cell>
          <cell r="Y161"/>
          <cell r="Z161"/>
          <cell r="AA161">
            <v>45078</v>
          </cell>
          <cell r="AB161">
            <v>45229</v>
          </cell>
          <cell r="AC161">
            <v>0</v>
          </cell>
          <cell r="AD161">
            <v>0</v>
          </cell>
          <cell r="AE161"/>
          <cell r="AF161">
            <v>287933</v>
          </cell>
          <cell r="AG161"/>
          <cell r="AH161"/>
          <cell r="AI161"/>
          <cell r="AJ161"/>
          <cell r="AK161"/>
          <cell r="AL161">
            <v>287933</v>
          </cell>
          <cell r="AM161">
            <v>0</v>
          </cell>
          <cell r="AN161"/>
          <cell r="AO161">
            <v>0</v>
          </cell>
          <cell r="AP161">
            <v>0</v>
          </cell>
          <cell r="AQ161"/>
          <cell r="AR161">
            <v>0</v>
          </cell>
          <cell r="AS161"/>
          <cell r="AT161">
            <v>0</v>
          </cell>
          <cell r="AU161">
            <v>0</v>
          </cell>
          <cell r="AV161"/>
          <cell r="AW161"/>
          <cell r="AX161"/>
          <cell r="AY161"/>
          <cell r="AZ161"/>
          <cell r="BA161"/>
          <cell r="BB161">
            <v>0</v>
          </cell>
          <cell r="BC161">
            <v>0</v>
          </cell>
          <cell r="BD161"/>
          <cell r="BE161">
            <v>0</v>
          </cell>
          <cell r="BF161"/>
          <cell r="BG161"/>
          <cell r="BH161"/>
          <cell r="BI161"/>
          <cell r="BJ161"/>
          <cell r="BK161"/>
          <cell r="BL161"/>
          <cell r="BM161"/>
          <cell r="BN161"/>
          <cell r="BO161"/>
          <cell r="BP161">
            <v>0</v>
          </cell>
          <cell r="BQ161"/>
          <cell r="BR161"/>
          <cell r="BS161"/>
          <cell r="BT161"/>
          <cell r="BU161"/>
          <cell r="BV161"/>
          <cell r="BW161" t="str">
            <v>Perez</v>
          </cell>
          <cell r="BX161"/>
          <cell r="BY161" t="str">
            <v>3a</v>
          </cell>
        </row>
        <row r="162">
          <cell r="C162">
            <v>535</v>
          </cell>
          <cell r="D162">
            <v>10</v>
          </cell>
          <cell r="E162">
            <v>448</v>
          </cell>
          <cell r="F162">
            <v>10</v>
          </cell>
          <cell r="G162"/>
          <cell r="H162" t="str">
            <v/>
          </cell>
          <cell r="I162" t="str">
            <v/>
          </cell>
          <cell r="J162" t="str">
            <v/>
          </cell>
          <cell r="K162" t="str">
            <v/>
          </cell>
          <cell r="L162">
            <v>0</v>
          </cell>
          <cell r="M162" t="str">
            <v>Perez</v>
          </cell>
          <cell r="N162" t="str">
            <v>Watermain - 6th Ave &amp; Shipka St</v>
          </cell>
          <cell r="O162" t="str">
            <v>1310004-6</v>
          </cell>
          <cell r="P162" t="str">
            <v xml:space="preserve">No </v>
          </cell>
          <cell r="Q162">
            <v>341</v>
          </cell>
          <cell r="R162" t="str">
            <v>Reg</v>
          </cell>
          <cell r="S162" t="str">
            <v>Exempt</v>
          </cell>
          <cell r="T162"/>
          <cell r="U162"/>
          <cell r="V162"/>
          <cell r="W162"/>
          <cell r="X162">
            <v>0</v>
          </cell>
          <cell r="Y162"/>
          <cell r="Z162"/>
          <cell r="AA162">
            <v>45078</v>
          </cell>
          <cell r="AB162">
            <v>45229</v>
          </cell>
          <cell r="AC162">
            <v>0</v>
          </cell>
          <cell r="AD162">
            <v>0</v>
          </cell>
          <cell r="AE162"/>
          <cell r="AF162">
            <v>540160</v>
          </cell>
          <cell r="AG162"/>
          <cell r="AH162"/>
          <cell r="AI162"/>
          <cell r="AJ162"/>
          <cell r="AK162"/>
          <cell r="AL162">
            <v>540160</v>
          </cell>
          <cell r="AM162">
            <v>0</v>
          </cell>
          <cell r="AN162"/>
          <cell r="AO162">
            <v>0</v>
          </cell>
          <cell r="AP162">
            <v>0</v>
          </cell>
          <cell r="AQ162"/>
          <cell r="AR162">
            <v>0</v>
          </cell>
          <cell r="AS162"/>
          <cell r="AT162">
            <v>0</v>
          </cell>
          <cell r="AU162">
            <v>0</v>
          </cell>
          <cell r="AV162"/>
          <cell r="AW162"/>
          <cell r="AX162"/>
          <cell r="AY162"/>
          <cell r="AZ162"/>
          <cell r="BA162"/>
          <cell r="BB162">
            <v>0</v>
          </cell>
          <cell r="BC162">
            <v>0</v>
          </cell>
          <cell r="BD162"/>
          <cell r="BE162">
            <v>0</v>
          </cell>
          <cell r="BF162"/>
          <cell r="BG162"/>
          <cell r="BH162"/>
          <cell r="BI162"/>
          <cell r="BJ162"/>
          <cell r="BK162"/>
          <cell r="BL162"/>
          <cell r="BM162"/>
          <cell r="BN162"/>
          <cell r="BO162"/>
          <cell r="BP162">
            <v>0</v>
          </cell>
          <cell r="BQ162"/>
          <cell r="BR162"/>
          <cell r="BS162"/>
          <cell r="BT162"/>
          <cell r="BU162"/>
          <cell r="BV162"/>
          <cell r="BW162" t="str">
            <v>Perez</v>
          </cell>
          <cell r="BX162"/>
          <cell r="BY162" t="str">
            <v>3a</v>
          </cell>
        </row>
        <row r="163">
          <cell r="C163">
            <v>536</v>
          </cell>
          <cell r="D163">
            <v>10</v>
          </cell>
          <cell r="E163">
            <v>449</v>
          </cell>
          <cell r="F163">
            <v>10</v>
          </cell>
          <cell r="G163"/>
          <cell r="H163" t="str">
            <v/>
          </cell>
          <cell r="I163" t="str">
            <v/>
          </cell>
          <cell r="J163" t="str">
            <v/>
          </cell>
          <cell r="K163" t="str">
            <v/>
          </cell>
          <cell r="L163">
            <v>0</v>
          </cell>
          <cell r="M163" t="str">
            <v>Perez</v>
          </cell>
          <cell r="N163" t="str">
            <v>Watermain - Buckmaster Rd to 7th/8th</v>
          </cell>
          <cell r="O163" t="str">
            <v>1310004-7</v>
          </cell>
          <cell r="P163" t="str">
            <v xml:space="preserve">No </v>
          </cell>
          <cell r="Q163">
            <v>341</v>
          </cell>
          <cell r="R163" t="str">
            <v>Reg</v>
          </cell>
          <cell r="S163" t="str">
            <v>Exempt</v>
          </cell>
          <cell r="T163"/>
          <cell r="U163"/>
          <cell r="V163"/>
          <cell r="W163"/>
          <cell r="X163">
            <v>0</v>
          </cell>
          <cell r="Y163"/>
          <cell r="Z163"/>
          <cell r="AA163">
            <v>45078</v>
          </cell>
          <cell r="AB163">
            <v>45229</v>
          </cell>
          <cell r="AC163">
            <v>0</v>
          </cell>
          <cell r="AD163">
            <v>0</v>
          </cell>
          <cell r="AE163"/>
          <cell r="AF163">
            <v>325045</v>
          </cell>
          <cell r="AG163"/>
          <cell r="AH163"/>
          <cell r="AI163"/>
          <cell r="AJ163"/>
          <cell r="AK163"/>
          <cell r="AL163">
            <v>325045</v>
          </cell>
          <cell r="AM163">
            <v>0</v>
          </cell>
          <cell r="AN163"/>
          <cell r="AO163">
            <v>0</v>
          </cell>
          <cell r="AP163">
            <v>0</v>
          </cell>
          <cell r="AQ163"/>
          <cell r="AR163">
            <v>0</v>
          </cell>
          <cell r="AS163"/>
          <cell r="AT163">
            <v>0</v>
          </cell>
          <cell r="AU163">
            <v>0</v>
          </cell>
          <cell r="AV163"/>
          <cell r="AW163"/>
          <cell r="AX163"/>
          <cell r="AY163"/>
          <cell r="AZ163"/>
          <cell r="BA163"/>
          <cell r="BB163">
            <v>0</v>
          </cell>
          <cell r="BC163">
            <v>0</v>
          </cell>
          <cell r="BD163"/>
          <cell r="BE163">
            <v>0</v>
          </cell>
          <cell r="BF163"/>
          <cell r="BG163"/>
          <cell r="BH163"/>
          <cell r="BI163"/>
          <cell r="BJ163"/>
          <cell r="BK163"/>
          <cell r="BL163"/>
          <cell r="BM163"/>
          <cell r="BN163"/>
          <cell r="BO163"/>
          <cell r="BP163">
            <v>0</v>
          </cell>
          <cell r="BQ163"/>
          <cell r="BR163"/>
          <cell r="BS163"/>
          <cell r="BT163"/>
          <cell r="BU163"/>
          <cell r="BV163"/>
          <cell r="BW163" t="str">
            <v>Perez</v>
          </cell>
          <cell r="BX163"/>
          <cell r="BY163" t="str">
            <v>3a</v>
          </cell>
        </row>
        <row r="164">
          <cell r="C164">
            <v>537</v>
          </cell>
          <cell r="D164">
            <v>10</v>
          </cell>
          <cell r="E164">
            <v>450</v>
          </cell>
          <cell r="F164">
            <v>10</v>
          </cell>
          <cell r="G164"/>
          <cell r="H164" t="str">
            <v/>
          </cell>
          <cell r="I164" t="str">
            <v/>
          </cell>
          <cell r="J164" t="str">
            <v/>
          </cell>
          <cell r="K164" t="str">
            <v/>
          </cell>
          <cell r="L164">
            <v>0</v>
          </cell>
          <cell r="M164" t="str">
            <v>Perez</v>
          </cell>
          <cell r="N164" t="str">
            <v>Watermain - 9th Ave &amp; Morgan St</v>
          </cell>
          <cell r="O164" t="str">
            <v>1310004-8</v>
          </cell>
          <cell r="P164" t="str">
            <v xml:space="preserve">No </v>
          </cell>
          <cell r="Q164">
            <v>341</v>
          </cell>
          <cell r="R164" t="str">
            <v>Reg</v>
          </cell>
          <cell r="S164" t="str">
            <v>Exempt</v>
          </cell>
          <cell r="T164"/>
          <cell r="U164"/>
          <cell r="V164"/>
          <cell r="W164"/>
          <cell r="X164">
            <v>0</v>
          </cell>
          <cell r="Y164"/>
          <cell r="Z164"/>
          <cell r="AA164">
            <v>45078</v>
          </cell>
          <cell r="AB164">
            <v>45229</v>
          </cell>
          <cell r="AC164">
            <v>0</v>
          </cell>
          <cell r="AD164">
            <v>0</v>
          </cell>
          <cell r="AE164"/>
          <cell r="AF164">
            <v>324701</v>
          </cell>
          <cell r="AG164"/>
          <cell r="AH164"/>
          <cell r="AI164"/>
          <cell r="AJ164"/>
          <cell r="AK164"/>
          <cell r="AL164">
            <v>324701</v>
          </cell>
          <cell r="AM164">
            <v>0</v>
          </cell>
          <cell r="AN164"/>
          <cell r="AO164">
            <v>0</v>
          </cell>
          <cell r="AP164">
            <v>0</v>
          </cell>
          <cell r="AQ164"/>
          <cell r="AR164">
            <v>0</v>
          </cell>
          <cell r="AS164"/>
          <cell r="AT164">
            <v>0</v>
          </cell>
          <cell r="AU164">
            <v>0</v>
          </cell>
          <cell r="AV164"/>
          <cell r="AW164"/>
          <cell r="AX164"/>
          <cell r="AY164"/>
          <cell r="AZ164"/>
          <cell r="BA164"/>
          <cell r="BB164">
            <v>0</v>
          </cell>
          <cell r="BC164">
            <v>0</v>
          </cell>
          <cell r="BD164"/>
          <cell r="BE164">
            <v>0</v>
          </cell>
          <cell r="BF164"/>
          <cell r="BG164"/>
          <cell r="BH164"/>
          <cell r="BI164"/>
          <cell r="BJ164"/>
          <cell r="BK164"/>
          <cell r="BL164"/>
          <cell r="BM164"/>
          <cell r="BN164"/>
          <cell r="BO164"/>
          <cell r="BP164">
            <v>0</v>
          </cell>
          <cell r="BQ164"/>
          <cell r="BR164"/>
          <cell r="BS164"/>
          <cell r="BT164"/>
          <cell r="BU164"/>
          <cell r="BV164"/>
          <cell r="BW164" t="str">
            <v>Perez</v>
          </cell>
          <cell r="BX164"/>
          <cell r="BY164" t="str">
            <v>3a</v>
          </cell>
        </row>
        <row r="165">
          <cell r="C165">
            <v>554</v>
          </cell>
          <cell r="D165">
            <v>10</v>
          </cell>
          <cell r="E165">
            <v>467</v>
          </cell>
          <cell r="F165">
            <v>10</v>
          </cell>
          <cell r="G165"/>
          <cell r="H165" t="str">
            <v/>
          </cell>
          <cell r="I165" t="str">
            <v/>
          </cell>
          <cell r="J165" t="str">
            <v/>
          </cell>
          <cell r="K165" t="str">
            <v/>
          </cell>
          <cell r="L165" t="str">
            <v>Referred to RD</v>
          </cell>
          <cell r="M165" t="str">
            <v>Bradshaw</v>
          </cell>
          <cell r="N165" t="str">
            <v>Source - New Well &amp; Seal Well No. 1</v>
          </cell>
          <cell r="O165" t="str">
            <v>1840003-1</v>
          </cell>
          <cell r="P165" t="str">
            <v xml:space="preserve">No </v>
          </cell>
          <cell r="Q165">
            <v>159</v>
          </cell>
          <cell r="R165" t="str">
            <v>Reg</v>
          </cell>
          <cell r="S165" t="str">
            <v>Exempt</v>
          </cell>
          <cell r="T165"/>
          <cell r="U165"/>
          <cell r="V165"/>
          <cell r="W165"/>
          <cell r="X165">
            <v>0</v>
          </cell>
          <cell r="Y165"/>
          <cell r="Z165"/>
          <cell r="AA165"/>
          <cell r="AB165"/>
          <cell r="AC165">
            <v>0</v>
          </cell>
          <cell r="AD165">
            <v>0</v>
          </cell>
          <cell r="AE165"/>
          <cell r="AF165">
            <v>187620</v>
          </cell>
          <cell r="AG165"/>
          <cell r="AH165"/>
          <cell r="AI165"/>
          <cell r="AJ165"/>
          <cell r="AK165"/>
          <cell r="AL165">
            <v>187620</v>
          </cell>
          <cell r="AM165">
            <v>0</v>
          </cell>
          <cell r="AN165"/>
          <cell r="AO165">
            <v>0</v>
          </cell>
          <cell r="AP165">
            <v>0</v>
          </cell>
          <cell r="AQ165"/>
          <cell r="AR165">
            <v>0</v>
          </cell>
          <cell r="AS165"/>
          <cell r="AT165">
            <v>0</v>
          </cell>
          <cell r="AU165">
            <v>0</v>
          </cell>
          <cell r="AV165"/>
          <cell r="AW165"/>
          <cell r="AX165"/>
          <cell r="AY165"/>
          <cell r="AZ165"/>
          <cell r="BA165"/>
          <cell r="BB165">
            <v>0</v>
          </cell>
          <cell r="BC165">
            <v>0</v>
          </cell>
          <cell r="BD165"/>
          <cell r="BE165">
            <v>0</v>
          </cell>
          <cell r="BF165" t="str">
            <v>Referred to RD</v>
          </cell>
          <cell r="BG165"/>
          <cell r="BH165"/>
          <cell r="BI165"/>
          <cell r="BJ165"/>
          <cell r="BK165"/>
          <cell r="BL165"/>
          <cell r="BM165"/>
          <cell r="BN165"/>
          <cell r="BO165"/>
          <cell r="BP165">
            <v>0</v>
          </cell>
          <cell r="BQ165"/>
          <cell r="BR165"/>
          <cell r="BS165"/>
          <cell r="BT165"/>
          <cell r="BU165"/>
          <cell r="BV165"/>
          <cell r="BW165" t="str">
            <v>Bradshaw</v>
          </cell>
          <cell r="BX165" t="str">
            <v>Lafontaine</v>
          </cell>
          <cell r="BY165">
            <v>4</v>
          </cell>
        </row>
        <row r="166">
          <cell r="C166">
            <v>787</v>
          </cell>
          <cell r="D166">
            <v>7</v>
          </cell>
          <cell r="E166">
            <v>663</v>
          </cell>
          <cell r="F166">
            <v>7</v>
          </cell>
          <cell r="G166"/>
          <cell r="H166" t="str">
            <v/>
          </cell>
          <cell r="I166" t="str">
            <v/>
          </cell>
          <cell r="J166" t="str">
            <v/>
          </cell>
          <cell r="K166" t="str">
            <v/>
          </cell>
          <cell r="L166" t="str">
            <v>Referred to RD</v>
          </cell>
          <cell r="M166" t="str">
            <v>Bradshaw</v>
          </cell>
          <cell r="N166" t="str">
            <v>Storage - New 40,000 Gal GSR w/chem feed</v>
          </cell>
          <cell r="O166" t="str">
            <v>1840003-2</v>
          </cell>
          <cell r="P166" t="str">
            <v xml:space="preserve">No </v>
          </cell>
          <cell r="Q166">
            <v>159</v>
          </cell>
          <cell r="R166" t="str">
            <v>Reg</v>
          </cell>
          <cell r="S166" t="str">
            <v>Exempt</v>
          </cell>
          <cell r="T166"/>
          <cell r="U166"/>
          <cell r="V166"/>
          <cell r="W166"/>
          <cell r="X166">
            <v>0</v>
          </cell>
          <cell r="Y166"/>
          <cell r="Z166"/>
          <cell r="AA166"/>
          <cell r="AB166"/>
          <cell r="AC166">
            <v>0</v>
          </cell>
          <cell r="AD166">
            <v>0</v>
          </cell>
          <cell r="AE166"/>
          <cell r="AF166">
            <v>1035510</v>
          </cell>
          <cell r="AG166"/>
          <cell r="AH166"/>
          <cell r="AI166"/>
          <cell r="AJ166"/>
          <cell r="AK166"/>
          <cell r="AL166">
            <v>1035510</v>
          </cell>
          <cell r="AM166">
            <v>0</v>
          </cell>
          <cell r="AN166"/>
          <cell r="AO166">
            <v>0</v>
          </cell>
          <cell r="AP166">
            <v>0</v>
          </cell>
          <cell r="AQ166"/>
          <cell r="AR166">
            <v>0</v>
          </cell>
          <cell r="AS166"/>
          <cell r="AT166">
            <v>0</v>
          </cell>
          <cell r="AU166">
            <v>0</v>
          </cell>
          <cell r="AV166"/>
          <cell r="AW166"/>
          <cell r="AX166"/>
          <cell r="AY166"/>
          <cell r="AZ166"/>
          <cell r="BA166"/>
          <cell r="BB166">
            <v>0</v>
          </cell>
          <cell r="BC166">
            <v>0</v>
          </cell>
          <cell r="BD166"/>
          <cell r="BE166">
            <v>0</v>
          </cell>
          <cell r="BF166" t="str">
            <v>Referred to RD</v>
          </cell>
          <cell r="BG166"/>
          <cell r="BH166"/>
          <cell r="BI166"/>
          <cell r="BJ166"/>
          <cell r="BK166"/>
          <cell r="BL166"/>
          <cell r="BM166"/>
          <cell r="BN166"/>
          <cell r="BO166"/>
          <cell r="BP166">
            <v>0</v>
          </cell>
          <cell r="BQ166"/>
          <cell r="BR166"/>
          <cell r="BS166"/>
          <cell r="BT166"/>
          <cell r="BU166"/>
          <cell r="BV166"/>
          <cell r="BW166" t="str">
            <v>Bradshaw</v>
          </cell>
          <cell r="BX166" t="str">
            <v>Lafontaine</v>
          </cell>
          <cell r="BY166">
            <v>4</v>
          </cell>
        </row>
        <row r="167">
          <cell r="C167">
            <v>788</v>
          </cell>
          <cell r="D167">
            <v>7</v>
          </cell>
          <cell r="E167">
            <v>664</v>
          </cell>
          <cell r="F167">
            <v>7</v>
          </cell>
          <cell r="G167"/>
          <cell r="H167" t="str">
            <v/>
          </cell>
          <cell r="I167" t="str">
            <v/>
          </cell>
          <cell r="J167" t="str">
            <v/>
          </cell>
          <cell r="K167" t="str">
            <v/>
          </cell>
          <cell r="L167" t="str">
            <v>Referred to RD</v>
          </cell>
          <cell r="M167" t="str">
            <v>Bradshaw</v>
          </cell>
          <cell r="N167" t="str">
            <v>Watermain - Looping in Various Areas</v>
          </cell>
          <cell r="O167" t="str">
            <v>1840003-3</v>
          </cell>
          <cell r="P167" t="str">
            <v xml:space="preserve">No </v>
          </cell>
          <cell r="Q167">
            <v>159</v>
          </cell>
          <cell r="R167" t="str">
            <v>Reg</v>
          </cell>
          <cell r="S167" t="str">
            <v>Exempt</v>
          </cell>
          <cell r="T167"/>
          <cell r="U167"/>
          <cell r="V167"/>
          <cell r="W167"/>
          <cell r="X167">
            <v>0</v>
          </cell>
          <cell r="Y167"/>
          <cell r="Z167"/>
          <cell r="AA167"/>
          <cell r="AB167"/>
          <cell r="AC167">
            <v>0</v>
          </cell>
          <cell r="AD167">
            <v>0</v>
          </cell>
          <cell r="AE167"/>
          <cell r="AF167">
            <v>2423240</v>
          </cell>
          <cell r="AG167"/>
          <cell r="AH167"/>
          <cell r="AI167"/>
          <cell r="AJ167"/>
          <cell r="AK167"/>
          <cell r="AL167">
            <v>2423240</v>
          </cell>
          <cell r="AM167">
            <v>0</v>
          </cell>
          <cell r="AN167"/>
          <cell r="AO167">
            <v>0</v>
          </cell>
          <cell r="AP167">
            <v>0</v>
          </cell>
          <cell r="AQ167"/>
          <cell r="AR167">
            <v>0</v>
          </cell>
          <cell r="AS167"/>
          <cell r="AT167">
            <v>0</v>
          </cell>
          <cell r="AU167">
            <v>0</v>
          </cell>
          <cell r="AV167"/>
          <cell r="AW167"/>
          <cell r="AX167"/>
          <cell r="AY167"/>
          <cell r="AZ167"/>
          <cell r="BA167"/>
          <cell r="BB167">
            <v>0</v>
          </cell>
          <cell r="BC167">
            <v>0</v>
          </cell>
          <cell r="BD167"/>
          <cell r="BE167">
            <v>0</v>
          </cell>
          <cell r="BF167" t="str">
            <v>Referred to RD</v>
          </cell>
          <cell r="BG167"/>
          <cell r="BH167"/>
          <cell r="BI167"/>
          <cell r="BJ167"/>
          <cell r="BK167"/>
          <cell r="BL167"/>
          <cell r="BM167"/>
          <cell r="BN167"/>
          <cell r="BO167"/>
          <cell r="BP167">
            <v>0</v>
          </cell>
          <cell r="BQ167"/>
          <cell r="BR167"/>
          <cell r="BS167"/>
          <cell r="BT167"/>
          <cell r="BU167"/>
          <cell r="BV167"/>
          <cell r="BW167" t="str">
            <v>Bradshaw</v>
          </cell>
          <cell r="BX167" t="str">
            <v>Lafontaine</v>
          </cell>
          <cell r="BY167">
            <v>4</v>
          </cell>
        </row>
        <row r="168">
          <cell r="C168">
            <v>866</v>
          </cell>
          <cell r="D168">
            <v>5</v>
          </cell>
          <cell r="E168">
            <v>737</v>
          </cell>
          <cell r="F168">
            <v>5</v>
          </cell>
          <cell r="G168"/>
          <cell r="H168" t="str">
            <v/>
          </cell>
          <cell r="I168" t="str">
            <v/>
          </cell>
          <cell r="J168" t="str">
            <v/>
          </cell>
          <cell r="K168" t="str">
            <v/>
          </cell>
          <cell r="L168" t="str">
            <v>Referred to RD</v>
          </cell>
          <cell r="M168" t="str">
            <v>Bradshaw</v>
          </cell>
          <cell r="N168" t="str">
            <v>Conservation - New Meters</v>
          </cell>
          <cell r="O168" t="str">
            <v>1840003-4</v>
          </cell>
          <cell r="P168" t="str">
            <v xml:space="preserve">No </v>
          </cell>
          <cell r="Q168">
            <v>159</v>
          </cell>
          <cell r="R168" t="str">
            <v>Reg</v>
          </cell>
          <cell r="S168" t="str">
            <v>Exempt</v>
          </cell>
          <cell r="T168"/>
          <cell r="U168"/>
          <cell r="V168"/>
          <cell r="W168"/>
          <cell r="X168">
            <v>0</v>
          </cell>
          <cell r="Y168"/>
          <cell r="Z168"/>
          <cell r="AA168"/>
          <cell r="AB168"/>
          <cell r="AC168">
            <v>0</v>
          </cell>
          <cell r="AD168">
            <v>0</v>
          </cell>
          <cell r="AE168"/>
          <cell r="AF168">
            <v>90040</v>
          </cell>
          <cell r="AG168"/>
          <cell r="AH168"/>
          <cell r="AI168"/>
          <cell r="AJ168"/>
          <cell r="AK168"/>
          <cell r="AL168">
            <v>90040</v>
          </cell>
          <cell r="AM168">
            <v>0</v>
          </cell>
          <cell r="AN168"/>
          <cell r="AO168">
            <v>0</v>
          </cell>
          <cell r="AP168">
            <v>0</v>
          </cell>
          <cell r="AQ168"/>
          <cell r="AR168">
            <v>0</v>
          </cell>
          <cell r="AS168"/>
          <cell r="AT168">
            <v>0</v>
          </cell>
          <cell r="AU168">
            <v>0</v>
          </cell>
          <cell r="AV168"/>
          <cell r="AW168"/>
          <cell r="AX168"/>
          <cell r="AY168"/>
          <cell r="AZ168"/>
          <cell r="BA168"/>
          <cell r="BB168">
            <v>0</v>
          </cell>
          <cell r="BC168">
            <v>0</v>
          </cell>
          <cell r="BD168"/>
          <cell r="BE168">
            <v>0</v>
          </cell>
          <cell r="BF168" t="str">
            <v>Referred to RD</v>
          </cell>
          <cell r="BG168"/>
          <cell r="BH168"/>
          <cell r="BI168"/>
          <cell r="BJ168"/>
          <cell r="BK168"/>
          <cell r="BL168"/>
          <cell r="BM168"/>
          <cell r="BN168"/>
          <cell r="BO168"/>
          <cell r="BP168">
            <v>0</v>
          </cell>
          <cell r="BQ168"/>
          <cell r="BR168"/>
          <cell r="BS168"/>
          <cell r="BT168"/>
          <cell r="BU168"/>
          <cell r="BV168"/>
          <cell r="BW168" t="str">
            <v>Bradshaw</v>
          </cell>
          <cell r="BX168"/>
          <cell r="BY168">
            <v>4</v>
          </cell>
        </row>
        <row r="169">
          <cell r="C169">
            <v>973</v>
          </cell>
          <cell r="D169">
            <v>5</v>
          </cell>
          <cell r="E169">
            <v>840</v>
          </cell>
          <cell r="F169">
            <v>5</v>
          </cell>
          <cell r="G169" t="str">
            <v/>
          </cell>
          <cell r="H169" t="str">
            <v/>
          </cell>
          <cell r="I169" t="str">
            <v/>
          </cell>
          <cell r="J169" t="str">
            <v/>
          </cell>
          <cell r="K169" t="str">
            <v/>
          </cell>
          <cell r="L169">
            <v>0</v>
          </cell>
          <cell r="M169" t="str">
            <v>Montoya</v>
          </cell>
          <cell r="N169" t="str">
            <v>Storage - Recoat 100,000 Gal Tower</v>
          </cell>
          <cell r="O169" t="str">
            <v>1100017-3</v>
          </cell>
          <cell r="P169" t="str">
            <v xml:space="preserve">No </v>
          </cell>
          <cell r="Q169">
            <v>1300</v>
          </cell>
          <cell r="R169" t="str">
            <v>Reg</v>
          </cell>
          <cell r="S169" t="str">
            <v>Exempt</v>
          </cell>
          <cell r="T169"/>
          <cell r="U169"/>
          <cell r="V169"/>
          <cell r="W169"/>
          <cell r="X169">
            <v>0</v>
          </cell>
          <cell r="Y169"/>
          <cell r="Z169"/>
          <cell r="AA169"/>
          <cell r="AB169"/>
          <cell r="AC169">
            <v>0</v>
          </cell>
          <cell r="AD169">
            <v>0</v>
          </cell>
          <cell r="AE169"/>
          <cell r="AF169">
            <v>272000</v>
          </cell>
          <cell r="AG169"/>
          <cell r="AH169"/>
          <cell r="AI169"/>
          <cell r="AJ169"/>
          <cell r="AK169"/>
          <cell r="AL169">
            <v>272000</v>
          </cell>
          <cell r="AM169">
            <v>0</v>
          </cell>
          <cell r="AN169"/>
          <cell r="AO169">
            <v>0</v>
          </cell>
          <cell r="AP169">
            <v>0</v>
          </cell>
          <cell r="AQ169"/>
          <cell r="AR169">
            <v>0</v>
          </cell>
          <cell r="AS169"/>
          <cell r="AT169">
            <v>0</v>
          </cell>
          <cell r="AU169">
            <v>0</v>
          </cell>
          <cell r="AV169"/>
          <cell r="AW169"/>
          <cell r="AX169"/>
          <cell r="AY169"/>
          <cell r="AZ169"/>
          <cell r="BA169"/>
          <cell r="BB169">
            <v>0</v>
          </cell>
          <cell r="BC169">
            <v>0</v>
          </cell>
          <cell r="BD169"/>
          <cell r="BE169">
            <v>0</v>
          </cell>
          <cell r="BF169"/>
          <cell r="BG169"/>
          <cell r="BH169"/>
          <cell r="BI169"/>
          <cell r="BJ169"/>
          <cell r="BK169"/>
          <cell r="BL169"/>
          <cell r="BM169"/>
          <cell r="BN169"/>
          <cell r="BO169"/>
          <cell r="BP169">
            <v>0</v>
          </cell>
          <cell r="BQ169"/>
          <cell r="BR169"/>
          <cell r="BS169"/>
          <cell r="BT169"/>
          <cell r="BU169"/>
          <cell r="BV169"/>
          <cell r="BW169" t="str">
            <v>Montoya</v>
          </cell>
          <cell r="BX169" t="str">
            <v>Sabie</v>
          </cell>
          <cell r="BY169">
            <v>11</v>
          </cell>
        </row>
        <row r="170">
          <cell r="C170">
            <v>356</v>
          </cell>
          <cell r="D170">
            <v>10</v>
          </cell>
          <cell r="E170">
            <v>272</v>
          </cell>
          <cell r="F170">
            <v>10</v>
          </cell>
          <cell r="G170"/>
          <cell r="H170" t="str">
            <v/>
          </cell>
          <cell r="I170" t="str">
            <v/>
          </cell>
          <cell r="J170" t="str">
            <v/>
          </cell>
          <cell r="K170" t="str">
            <v/>
          </cell>
          <cell r="L170">
            <v>0</v>
          </cell>
          <cell r="M170" t="str">
            <v>Schultz</v>
          </cell>
          <cell r="N170" t="str">
            <v>Watermain - Repl Various Areas</v>
          </cell>
          <cell r="O170" t="str">
            <v>1110006-5</v>
          </cell>
          <cell r="P170" t="str">
            <v xml:space="preserve">No </v>
          </cell>
          <cell r="Q170">
            <v>750</v>
          </cell>
          <cell r="R170" t="str">
            <v>Reg</v>
          </cell>
          <cell r="S170" t="str">
            <v>Exempt</v>
          </cell>
          <cell r="T170"/>
          <cell r="U170"/>
          <cell r="V170"/>
          <cell r="W170"/>
          <cell r="X170">
            <v>0</v>
          </cell>
          <cell r="Y170"/>
          <cell r="Z170"/>
          <cell r="AA170">
            <v>45047</v>
          </cell>
          <cell r="AB170">
            <v>45229</v>
          </cell>
          <cell r="AC170">
            <v>0</v>
          </cell>
          <cell r="AD170">
            <v>0</v>
          </cell>
          <cell r="AE170"/>
          <cell r="AF170">
            <v>590000</v>
          </cell>
          <cell r="AG170"/>
          <cell r="AH170"/>
          <cell r="AI170"/>
          <cell r="AJ170"/>
          <cell r="AK170"/>
          <cell r="AL170">
            <v>590000</v>
          </cell>
          <cell r="AM170">
            <v>0</v>
          </cell>
          <cell r="AN170"/>
          <cell r="AO170">
            <v>0</v>
          </cell>
          <cell r="AP170">
            <v>0</v>
          </cell>
          <cell r="AQ170"/>
          <cell r="AR170">
            <v>0</v>
          </cell>
          <cell r="AS170"/>
          <cell r="AT170">
            <v>0</v>
          </cell>
          <cell r="AU170">
            <v>0</v>
          </cell>
          <cell r="AV170"/>
          <cell r="AW170"/>
          <cell r="AX170"/>
          <cell r="AY170"/>
          <cell r="AZ170"/>
          <cell r="BA170"/>
          <cell r="BB170">
            <v>0</v>
          </cell>
          <cell r="BC170">
            <v>0</v>
          </cell>
          <cell r="BD170"/>
          <cell r="BE170">
            <v>0</v>
          </cell>
          <cell r="BF170"/>
          <cell r="BG170"/>
          <cell r="BH170"/>
          <cell r="BI170"/>
          <cell r="BJ170"/>
          <cell r="BK170"/>
          <cell r="BL170"/>
          <cell r="BM170"/>
          <cell r="BN170"/>
          <cell r="BO170"/>
          <cell r="BP170">
            <v>0</v>
          </cell>
          <cell r="BQ170"/>
          <cell r="BR170"/>
          <cell r="BS170"/>
          <cell r="BT170"/>
          <cell r="BU170"/>
          <cell r="BV170"/>
          <cell r="BW170" t="str">
            <v>Schultz</v>
          </cell>
          <cell r="BX170" t="str">
            <v>Lafontaine</v>
          </cell>
          <cell r="BY170">
            <v>5</v>
          </cell>
        </row>
        <row r="171">
          <cell r="C171">
            <v>971</v>
          </cell>
          <cell r="D171">
            <v>5</v>
          </cell>
          <cell r="E171">
            <v>838</v>
          </cell>
          <cell r="F171">
            <v>5</v>
          </cell>
          <cell r="G171" t="str">
            <v/>
          </cell>
          <cell r="H171" t="str">
            <v/>
          </cell>
          <cell r="I171" t="str">
            <v/>
          </cell>
          <cell r="J171" t="str">
            <v/>
          </cell>
          <cell r="K171" t="str">
            <v/>
          </cell>
          <cell r="L171">
            <v>0</v>
          </cell>
          <cell r="M171" t="str">
            <v>Montoya</v>
          </cell>
          <cell r="N171" t="str">
            <v>Treatment - West Fe/Mn Plant</v>
          </cell>
          <cell r="O171" t="str">
            <v>1100001-1</v>
          </cell>
          <cell r="P171" t="str">
            <v xml:space="preserve">No </v>
          </cell>
          <cell r="Q171">
            <v>23179</v>
          </cell>
          <cell r="R171" t="str">
            <v>Reg</v>
          </cell>
          <cell r="S171" t="str">
            <v>Exempt</v>
          </cell>
          <cell r="T171"/>
          <cell r="U171"/>
          <cell r="V171"/>
          <cell r="W171"/>
          <cell r="X171">
            <v>0</v>
          </cell>
          <cell r="Y171"/>
          <cell r="Z171"/>
          <cell r="AA171"/>
          <cell r="AB171"/>
          <cell r="AC171">
            <v>0</v>
          </cell>
          <cell r="AD171">
            <v>0</v>
          </cell>
          <cell r="AE171"/>
          <cell r="AF171">
            <v>18360000</v>
          </cell>
          <cell r="AG171"/>
          <cell r="AH171"/>
          <cell r="AI171"/>
          <cell r="AJ171"/>
          <cell r="AK171"/>
          <cell r="AL171">
            <v>18360000</v>
          </cell>
          <cell r="AM171">
            <v>0</v>
          </cell>
          <cell r="AN171"/>
          <cell r="AO171">
            <v>0</v>
          </cell>
          <cell r="AP171">
            <v>0</v>
          </cell>
          <cell r="AQ171"/>
          <cell r="AR171">
            <v>0</v>
          </cell>
          <cell r="AS171"/>
          <cell r="AT171">
            <v>0</v>
          </cell>
          <cell r="AU171">
            <v>0</v>
          </cell>
          <cell r="AV171"/>
          <cell r="AW171"/>
          <cell r="AX171"/>
          <cell r="AY171"/>
          <cell r="AZ171"/>
          <cell r="BA171"/>
          <cell r="BB171">
            <v>0</v>
          </cell>
          <cell r="BC171">
            <v>0</v>
          </cell>
          <cell r="BD171"/>
          <cell r="BE171">
            <v>0</v>
          </cell>
          <cell r="BF171"/>
          <cell r="BG171"/>
          <cell r="BH171"/>
          <cell r="BI171"/>
          <cell r="BJ171"/>
          <cell r="BK171"/>
          <cell r="BL171"/>
          <cell r="BM171"/>
          <cell r="BN171"/>
          <cell r="BO171"/>
          <cell r="BP171">
            <v>0</v>
          </cell>
          <cell r="BQ171"/>
          <cell r="BR171"/>
          <cell r="BS171"/>
          <cell r="BT171"/>
          <cell r="BU171"/>
          <cell r="BV171"/>
          <cell r="BW171" t="str">
            <v>Montoya</v>
          </cell>
          <cell r="BX171" t="str">
            <v>Sabie</v>
          </cell>
          <cell r="BY171">
            <v>11</v>
          </cell>
        </row>
        <row r="172">
          <cell r="C172">
            <v>941</v>
          </cell>
          <cell r="D172">
            <v>5</v>
          </cell>
          <cell r="E172">
            <v>815</v>
          </cell>
          <cell r="F172">
            <v>5</v>
          </cell>
          <cell r="G172"/>
          <cell r="H172" t="str">
            <v/>
          </cell>
          <cell r="I172" t="str">
            <v/>
          </cell>
          <cell r="J172" t="str">
            <v/>
          </cell>
          <cell r="K172" t="str">
            <v/>
          </cell>
          <cell r="L172">
            <v>0</v>
          </cell>
          <cell r="M172" t="str">
            <v>Brooksbank</v>
          </cell>
          <cell r="N172" t="str">
            <v>Storage - New Ground Storage Tank</v>
          </cell>
          <cell r="O172" t="str">
            <v>1230002-1</v>
          </cell>
          <cell r="P172" t="str">
            <v xml:space="preserve">No </v>
          </cell>
          <cell r="Q172">
            <v>1667</v>
          </cell>
          <cell r="R172" t="str">
            <v>Reg</v>
          </cell>
          <cell r="S172" t="str">
            <v>Exempt</v>
          </cell>
          <cell r="T172"/>
          <cell r="U172"/>
          <cell r="V172"/>
          <cell r="W172"/>
          <cell r="X172">
            <v>0</v>
          </cell>
          <cell r="Y172"/>
          <cell r="Z172"/>
          <cell r="AA172"/>
          <cell r="AB172"/>
          <cell r="AC172">
            <v>0</v>
          </cell>
          <cell r="AD172">
            <v>0</v>
          </cell>
          <cell r="AE172"/>
          <cell r="AF172">
            <v>1672500</v>
          </cell>
          <cell r="AG172"/>
          <cell r="AH172"/>
          <cell r="AI172"/>
          <cell r="AJ172"/>
          <cell r="AK172"/>
          <cell r="AL172">
            <v>1672500</v>
          </cell>
          <cell r="AM172">
            <v>0</v>
          </cell>
          <cell r="AN172"/>
          <cell r="AO172">
            <v>0</v>
          </cell>
          <cell r="AP172">
            <v>0</v>
          </cell>
          <cell r="AQ172"/>
          <cell r="AR172">
            <v>0</v>
          </cell>
          <cell r="AS172"/>
          <cell r="AT172">
            <v>0</v>
          </cell>
          <cell r="AU172">
            <v>0</v>
          </cell>
          <cell r="AV172"/>
          <cell r="AW172"/>
          <cell r="AX172"/>
          <cell r="AY172"/>
          <cell r="AZ172"/>
          <cell r="BA172"/>
          <cell r="BB172">
            <v>0</v>
          </cell>
          <cell r="BC172">
            <v>0</v>
          </cell>
          <cell r="BD172"/>
          <cell r="BE172">
            <v>0</v>
          </cell>
          <cell r="BF172"/>
          <cell r="BG172"/>
          <cell r="BH172"/>
          <cell r="BI172"/>
          <cell r="BJ172"/>
          <cell r="BK172"/>
          <cell r="BL172"/>
          <cell r="BM172"/>
          <cell r="BN172"/>
          <cell r="BO172"/>
          <cell r="BP172">
            <v>0</v>
          </cell>
          <cell r="BQ172"/>
          <cell r="BR172"/>
          <cell r="BS172"/>
          <cell r="BT172"/>
          <cell r="BU172"/>
          <cell r="BV172"/>
          <cell r="BW172" t="str">
            <v>Brooksbank</v>
          </cell>
          <cell r="BX172" t="str">
            <v>Gallentine</v>
          </cell>
          <cell r="BY172">
            <v>10</v>
          </cell>
        </row>
        <row r="173">
          <cell r="C173">
            <v>315</v>
          </cell>
          <cell r="D173">
            <v>12</v>
          </cell>
          <cell r="E173"/>
          <cell r="F173"/>
          <cell r="G173"/>
          <cell r="H173" t="str">
            <v/>
          </cell>
          <cell r="I173" t="str">
            <v>Yes</v>
          </cell>
          <cell r="J173"/>
          <cell r="K173"/>
          <cell r="L173"/>
          <cell r="M173" t="str">
            <v>Montoya</v>
          </cell>
          <cell r="N173" t="str">
            <v>Treatment - Wellhouses Improvements</v>
          </cell>
          <cell r="O173" t="str">
            <v>1130003-1</v>
          </cell>
          <cell r="P173" t="str">
            <v xml:space="preserve">No </v>
          </cell>
          <cell r="Q173">
            <v>5576</v>
          </cell>
          <cell r="R173" t="str">
            <v>Reg</v>
          </cell>
          <cell r="S173"/>
          <cell r="T173"/>
          <cell r="U173"/>
          <cell r="V173">
            <v>45450</v>
          </cell>
          <cell r="W173">
            <v>2390000</v>
          </cell>
          <cell r="X173">
            <v>2390000</v>
          </cell>
          <cell r="Y173" t="str">
            <v>Part B2</v>
          </cell>
          <cell r="Z173"/>
          <cell r="AA173">
            <v>45901</v>
          </cell>
          <cell r="AB173">
            <v>46357</v>
          </cell>
          <cell r="AC173">
            <v>0</v>
          </cell>
          <cell r="AD173">
            <v>0</v>
          </cell>
          <cell r="AE173"/>
          <cell r="AF173">
            <v>2390000</v>
          </cell>
          <cell r="AG173"/>
          <cell r="AH173"/>
          <cell r="AI173"/>
          <cell r="AJ173"/>
          <cell r="AK173"/>
          <cell r="AL173">
            <v>2390000</v>
          </cell>
          <cell r="AM173">
            <v>2390000</v>
          </cell>
          <cell r="AN173"/>
          <cell r="AO173">
            <v>0</v>
          </cell>
          <cell r="AP173">
            <v>0</v>
          </cell>
          <cell r="AQ173"/>
          <cell r="AR173">
            <v>0</v>
          </cell>
          <cell r="AS173"/>
          <cell r="AT173">
            <v>2390000</v>
          </cell>
          <cell r="AU173">
            <v>0</v>
          </cell>
          <cell r="AV173"/>
          <cell r="AW173"/>
          <cell r="AX173"/>
          <cell r="AY173"/>
          <cell r="AZ173"/>
          <cell r="BA173"/>
          <cell r="BB173">
            <v>0</v>
          </cell>
          <cell r="BC173">
            <v>0</v>
          </cell>
          <cell r="BD173"/>
          <cell r="BE173">
            <v>0</v>
          </cell>
          <cell r="BF173"/>
          <cell r="BG173"/>
          <cell r="BH173"/>
          <cell r="BI173"/>
          <cell r="BJ173"/>
          <cell r="BK173"/>
          <cell r="BL173"/>
          <cell r="BM173"/>
          <cell r="BN173"/>
          <cell r="BO173"/>
          <cell r="BP173">
            <v>0</v>
          </cell>
          <cell r="BQ173"/>
          <cell r="BR173"/>
          <cell r="BS173"/>
          <cell r="BT173"/>
          <cell r="BU173"/>
          <cell r="BV173"/>
          <cell r="BW173" t="str">
            <v>Montoya</v>
          </cell>
          <cell r="BX173"/>
          <cell r="BY173" t="str">
            <v>7E</v>
          </cell>
        </row>
        <row r="174">
          <cell r="C174">
            <v>39</v>
          </cell>
          <cell r="D174">
            <v>20</v>
          </cell>
          <cell r="E174">
            <v>37</v>
          </cell>
          <cell r="F174">
            <v>20</v>
          </cell>
          <cell r="G174">
            <v>2024</v>
          </cell>
          <cell r="H174" t="str">
            <v>Yes</v>
          </cell>
          <cell r="I174" t="str">
            <v/>
          </cell>
          <cell r="J174" t="str">
            <v/>
          </cell>
          <cell r="K174" t="str">
            <v>Yes</v>
          </cell>
          <cell r="L174">
            <v>0</v>
          </cell>
          <cell r="M174" t="str">
            <v>Bradshaw</v>
          </cell>
          <cell r="N174" t="str">
            <v>Other - LSL Replacement</v>
          </cell>
          <cell r="O174" t="str">
            <v>1690007-4</v>
          </cell>
          <cell r="P174" t="str">
            <v>Yes</v>
          </cell>
          <cell r="Q174">
            <v>4784</v>
          </cell>
          <cell r="R174" t="str">
            <v>LSL</v>
          </cell>
          <cell r="S174"/>
          <cell r="T174"/>
          <cell r="U174"/>
          <cell r="V174">
            <v>45441</v>
          </cell>
          <cell r="W174">
            <v>446550</v>
          </cell>
          <cell r="X174">
            <v>446550</v>
          </cell>
          <cell r="Y174" t="str">
            <v>24 Carryover</v>
          </cell>
          <cell r="Z174"/>
          <cell r="AA174">
            <v>45778</v>
          </cell>
          <cell r="AB174">
            <v>45960</v>
          </cell>
          <cell r="AC174">
            <v>223275</v>
          </cell>
          <cell r="AD174">
            <v>223275</v>
          </cell>
          <cell r="AE174" t="str">
            <v>Public only? Emailed city 7/1</v>
          </cell>
          <cell r="AF174">
            <v>446550</v>
          </cell>
          <cell r="AG174">
            <v>45421</v>
          </cell>
          <cell r="AH174">
            <v>45464</v>
          </cell>
          <cell r="AI174"/>
          <cell r="AJ174"/>
          <cell r="AK174"/>
          <cell r="AL174">
            <v>446550</v>
          </cell>
          <cell r="AM174">
            <v>446550</v>
          </cell>
          <cell r="AN174"/>
          <cell r="AO174">
            <v>223275</v>
          </cell>
          <cell r="AP174">
            <v>0</v>
          </cell>
          <cell r="AQ174"/>
          <cell r="AR174">
            <v>223275</v>
          </cell>
          <cell r="AS174"/>
          <cell r="AT174">
            <v>223275</v>
          </cell>
          <cell r="AU174">
            <v>223275</v>
          </cell>
          <cell r="AV174"/>
          <cell r="AW174"/>
          <cell r="AX174"/>
          <cell r="AY174"/>
          <cell r="AZ174"/>
          <cell r="BA174"/>
          <cell r="BB174">
            <v>0</v>
          </cell>
          <cell r="BC174">
            <v>0</v>
          </cell>
          <cell r="BD174"/>
          <cell r="BE174">
            <v>0</v>
          </cell>
          <cell r="BF174"/>
          <cell r="BG174"/>
          <cell r="BH174"/>
          <cell r="BI174"/>
          <cell r="BJ174"/>
          <cell r="BK174"/>
          <cell r="BL174"/>
          <cell r="BM174"/>
          <cell r="BN174"/>
          <cell r="BO174"/>
          <cell r="BP174"/>
          <cell r="BQ174"/>
          <cell r="BR174"/>
          <cell r="BS174"/>
          <cell r="BT174"/>
          <cell r="BU174"/>
          <cell r="BV174"/>
          <cell r="BW174" t="str">
            <v>Bradshaw</v>
          </cell>
          <cell r="BX174"/>
          <cell r="BY174" t="str">
            <v>3c</v>
          </cell>
        </row>
        <row r="175">
          <cell r="C175">
            <v>43</v>
          </cell>
          <cell r="D175">
            <v>20</v>
          </cell>
          <cell r="E175"/>
          <cell r="F175"/>
          <cell r="G175"/>
          <cell r="H175" t="str">
            <v/>
          </cell>
          <cell r="I175" t="str">
            <v/>
          </cell>
          <cell r="J175"/>
          <cell r="K175"/>
          <cell r="L175"/>
          <cell r="M175" t="str">
            <v>Bradshaw</v>
          </cell>
          <cell r="N175" t="str">
            <v>Other - LSL 2025 Replacement</v>
          </cell>
          <cell r="O175" t="str">
            <v>1690007-6</v>
          </cell>
          <cell r="P175" t="str">
            <v>Yes</v>
          </cell>
          <cell r="Q175">
            <v>4759</v>
          </cell>
          <cell r="R175" t="str">
            <v>LSL</v>
          </cell>
          <cell r="S175"/>
          <cell r="T175"/>
          <cell r="U175"/>
          <cell r="V175"/>
          <cell r="W175"/>
          <cell r="X175">
            <v>0</v>
          </cell>
          <cell r="Y175"/>
          <cell r="Z175"/>
          <cell r="AA175"/>
          <cell r="AB175"/>
          <cell r="AC175">
            <v>0</v>
          </cell>
          <cell r="AD175">
            <v>0</v>
          </cell>
          <cell r="AE175"/>
          <cell r="AF175">
            <v>297700</v>
          </cell>
          <cell r="AG175"/>
          <cell r="AH175"/>
          <cell r="AI175"/>
          <cell r="AJ175"/>
          <cell r="AK175"/>
          <cell r="AL175">
            <v>297700</v>
          </cell>
          <cell r="AM175">
            <v>0</v>
          </cell>
          <cell r="AN175"/>
          <cell r="AO175">
            <v>0</v>
          </cell>
          <cell r="AP175">
            <v>0</v>
          </cell>
          <cell r="AQ175"/>
          <cell r="AR175">
            <v>0</v>
          </cell>
          <cell r="AS175"/>
          <cell r="AT175">
            <v>0</v>
          </cell>
          <cell r="AU175">
            <v>0</v>
          </cell>
          <cell r="AV175"/>
          <cell r="AW175"/>
          <cell r="AX175"/>
          <cell r="AY175"/>
          <cell r="AZ175"/>
          <cell r="BA175"/>
          <cell r="BB175"/>
          <cell r="BC175"/>
          <cell r="BD175"/>
          <cell r="BE175"/>
          <cell r="BF175"/>
          <cell r="BG175"/>
          <cell r="BH175"/>
          <cell r="BI175"/>
          <cell r="BJ175"/>
          <cell r="BK175"/>
          <cell r="BL175"/>
          <cell r="BM175"/>
          <cell r="BN175"/>
          <cell r="BO175"/>
          <cell r="BP175"/>
          <cell r="BQ175"/>
          <cell r="BR175"/>
          <cell r="BS175"/>
          <cell r="BT175"/>
          <cell r="BU175"/>
          <cell r="BV175"/>
          <cell r="BW175" t="str">
            <v>Bradshaw</v>
          </cell>
          <cell r="BX175"/>
          <cell r="BY175" t="str">
            <v>3c</v>
          </cell>
        </row>
        <row r="176">
          <cell r="C176">
            <v>485</v>
          </cell>
          <cell r="D176">
            <v>10</v>
          </cell>
          <cell r="E176">
            <v>397</v>
          </cell>
          <cell r="F176">
            <v>10</v>
          </cell>
          <cell r="G176">
            <v>2024</v>
          </cell>
          <cell r="H176" t="str">
            <v>Yes</v>
          </cell>
          <cell r="I176" t="str">
            <v/>
          </cell>
          <cell r="J176" t="str">
            <v/>
          </cell>
          <cell r="K176" t="str">
            <v>Yes</v>
          </cell>
          <cell r="L176">
            <v>0</v>
          </cell>
          <cell r="M176" t="str">
            <v>Bradshaw</v>
          </cell>
          <cell r="N176" t="str">
            <v>Watermain - 5th St South Replacement</v>
          </cell>
          <cell r="O176" t="str">
            <v>1690007-3</v>
          </cell>
          <cell r="P176" t="str">
            <v xml:space="preserve">No </v>
          </cell>
          <cell r="Q176">
            <v>4784</v>
          </cell>
          <cell r="R176" t="str">
            <v>Reg</v>
          </cell>
          <cell r="S176"/>
          <cell r="T176"/>
          <cell r="U176"/>
          <cell r="V176">
            <v>45441</v>
          </cell>
          <cell r="W176">
            <v>2290000</v>
          </cell>
          <cell r="X176">
            <v>2290000</v>
          </cell>
          <cell r="Y176" t="str">
            <v>24 Carryover</v>
          </cell>
          <cell r="Z176"/>
          <cell r="AA176">
            <v>45778</v>
          </cell>
          <cell r="AB176">
            <v>46203</v>
          </cell>
          <cell r="AC176">
            <v>0</v>
          </cell>
          <cell r="AD176">
            <v>0</v>
          </cell>
          <cell r="AE176"/>
          <cell r="AF176">
            <v>2290000</v>
          </cell>
          <cell r="AG176">
            <v>45405</v>
          </cell>
          <cell r="AH176">
            <v>45455</v>
          </cell>
          <cell r="AI176">
            <v>1</v>
          </cell>
          <cell r="AJ176">
            <v>717008</v>
          </cell>
          <cell r="AK176"/>
          <cell r="AL176">
            <v>2290000</v>
          </cell>
          <cell r="AM176">
            <v>774101</v>
          </cell>
          <cell r="AN176"/>
          <cell r="AO176">
            <v>0</v>
          </cell>
          <cell r="AP176">
            <v>0</v>
          </cell>
          <cell r="AQ176"/>
          <cell r="AR176">
            <v>0</v>
          </cell>
          <cell r="AS176"/>
          <cell r="AT176">
            <v>774101</v>
          </cell>
          <cell r="AU176">
            <v>0</v>
          </cell>
          <cell r="AV176">
            <v>45489</v>
          </cell>
          <cell r="AW176">
            <v>45520</v>
          </cell>
          <cell r="AX176">
            <v>2025</v>
          </cell>
          <cell r="AY176" t="str">
            <v>DWRF</v>
          </cell>
          <cell r="AZ176"/>
          <cell r="BA176"/>
          <cell r="BB176">
            <v>0</v>
          </cell>
          <cell r="BC176">
            <v>0</v>
          </cell>
          <cell r="BD176"/>
          <cell r="BE176">
            <v>0</v>
          </cell>
          <cell r="BF176"/>
          <cell r="BG176"/>
          <cell r="BH176"/>
          <cell r="BI176"/>
          <cell r="BJ176"/>
          <cell r="BK176"/>
          <cell r="BL176"/>
          <cell r="BM176"/>
          <cell r="BN176"/>
          <cell r="BO176"/>
          <cell r="BP176"/>
          <cell r="BQ176"/>
          <cell r="BR176"/>
          <cell r="BS176"/>
          <cell r="BT176"/>
          <cell r="BU176"/>
          <cell r="BV176"/>
          <cell r="BW176" t="str">
            <v>Bradshaw</v>
          </cell>
          <cell r="BX176"/>
          <cell r="BY176" t="str">
            <v>3c</v>
          </cell>
        </row>
        <row r="177">
          <cell r="C177">
            <v>499</v>
          </cell>
          <cell r="D177">
            <v>10</v>
          </cell>
          <cell r="E177"/>
          <cell r="F177"/>
          <cell r="G177"/>
          <cell r="H177" t="str">
            <v/>
          </cell>
          <cell r="I177" t="str">
            <v/>
          </cell>
          <cell r="J177"/>
          <cell r="K177"/>
          <cell r="L177"/>
          <cell r="M177" t="str">
            <v>Bradshaw</v>
          </cell>
          <cell r="N177" t="str">
            <v>Watermain - 2025 Replacement</v>
          </cell>
          <cell r="O177" t="str">
            <v>1690007-5</v>
          </cell>
          <cell r="P177" t="str">
            <v xml:space="preserve">No </v>
          </cell>
          <cell r="Q177">
            <v>4759</v>
          </cell>
          <cell r="R177" t="str">
            <v>Reg</v>
          </cell>
          <cell r="S177"/>
          <cell r="T177"/>
          <cell r="U177"/>
          <cell r="V177"/>
          <cell r="W177"/>
          <cell r="X177">
            <v>0</v>
          </cell>
          <cell r="Y177"/>
          <cell r="Z177"/>
          <cell r="AA177"/>
          <cell r="AB177"/>
          <cell r="AC177">
            <v>0</v>
          </cell>
          <cell r="AD177">
            <v>0</v>
          </cell>
          <cell r="AE177"/>
          <cell r="AF177">
            <v>412200</v>
          </cell>
          <cell r="AG177"/>
          <cell r="AH177"/>
          <cell r="AI177"/>
          <cell r="AJ177"/>
          <cell r="AK177"/>
          <cell r="AL177">
            <v>412200</v>
          </cell>
          <cell r="AM177">
            <v>0</v>
          </cell>
          <cell r="AN177"/>
          <cell r="AO177">
            <v>0</v>
          </cell>
          <cell r="AP177">
            <v>0</v>
          </cell>
          <cell r="AQ177"/>
          <cell r="AR177">
            <v>0</v>
          </cell>
          <cell r="AS177"/>
          <cell r="AT177">
            <v>0</v>
          </cell>
          <cell r="AU177">
            <v>0</v>
          </cell>
          <cell r="AV177"/>
          <cell r="AW177"/>
          <cell r="AX177"/>
          <cell r="AY177"/>
          <cell r="AZ177"/>
          <cell r="BA177"/>
          <cell r="BB177"/>
          <cell r="BC177"/>
          <cell r="BD177"/>
          <cell r="BE177"/>
          <cell r="BF177"/>
          <cell r="BG177"/>
          <cell r="BH177"/>
          <cell r="BI177"/>
          <cell r="BJ177"/>
          <cell r="BK177"/>
          <cell r="BL177"/>
          <cell r="BM177"/>
          <cell r="BN177"/>
          <cell r="BO177"/>
          <cell r="BP177"/>
          <cell r="BQ177"/>
          <cell r="BR177"/>
          <cell r="BS177"/>
          <cell r="BT177"/>
          <cell r="BU177"/>
          <cell r="BV177"/>
          <cell r="BW177" t="str">
            <v>Bradshaw</v>
          </cell>
          <cell r="BX177"/>
          <cell r="BY177" t="str">
            <v>3c</v>
          </cell>
        </row>
        <row r="178">
          <cell r="C178">
            <v>592</v>
          </cell>
          <cell r="D178">
            <v>10</v>
          </cell>
          <cell r="E178">
            <v>492</v>
          </cell>
          <cell r="F178">
            <v>10</v>
          </cell>
          <cell r="G178"/>
          <cell r="H178" t="str">
            <v/>
          </cell>
          <cell r="I178" t="str">
            <v/>
          </cell>
          <cell r="J178" t="str">
            <v/>
          </cell>
          <cell r="K178" t="str">
            <v/>
          </cell>
          <cell r="L178">
            <v>0</v>
          </cell>
          <cell r="M178" t="str">
            <v>Berrens</v>
          </cell>
          <cell r="N178" t="str">
            <v>Watermain -  Distribution Improvements</v>
          </cell>
          <cell r="O178" t="str">
            <v>1120001-5</v>
          </cell>
          <cell r="P178" t="str">
            <v xml:space="preserve">No </v>
          </cell>
          <cell r="Q178">
            <v>1402</v>
          </cell>
          <cell r="R178" t="str">
            <v>Reg</v>
          </cell>
          <cell r="S178" t="str">
            <v>Exempt</v>
          </cell>
          <cell r="T178"/>
          <cell r="U178"/>
          <cell r="V178"/>
          <cell r="W178"/>
          <cell r="X178">
            <v>0</v>
          </cell>
          <cell r="Y178"/>
          <cell r="Z178"/>
          <cell r="AA178">
            <v>44713</v>
          </cell>
          <cell r="AB178">
            <v>45444</v>
          </cell>
          <cell r="AC178">
            <v>0</v>
          </cell>
          <cell r="AD178">
            <v>0</v>
          </cell>
          <cell r="AE178"/>
          <cell r="AF178">
            <v>10672204</v>
          </cell>
          <cell r="AG178"/>
          <cell r="AH178"/>
          <cell r="AI178"/>
          <cell r="AJ178"/>
          <cell r="AK178"/>
          <cell r="AL178">
            <v>10672204</v>
          </cell>
          <cell r="AM178">
            <v>0</v>
          </cell>
          <cell r="AN178"/>
          <cell r="AO178">
            <v>0</v>
          </cell>
          <cell r="AP178">
            <v>0</v>
          </cell>
          <cell r="AQ178"/>
          <cell r="AR178">
            <v>0</v>
          </cell>
          <cell r="AS178"/>
          <cell r="AT178">
            <v>0</v>
          </cell>
          <cell r="AU178">
            <v>0</v>
          </cell>
          <cell r="AV178"/>
          <cell r="AW178"/>
          <cell r="AX178"/>
          <cell r="AY178"/>
          <cell r="AZ178"/>
          <cell r="BA178"/>
          <cell r="BB178">
            <v>0</v>
          </cell>
          <cell r="BC178">
            <v>0</v>
          </cell>
          <cell r="BD178"/>
          <cell r="BE178">
            <v>0</v>
          </cell>
          <cell r="BF178"/>
          <cell r="BG178"/>
          <cell r="BH178"/>
          <cell r="BI178"/>
          <cell r="BJ178"/>
          <cell r="BK178"/>
          <cell r="BL178"/>
          <cell r="BP178">
            <v>0</v>
          </cell>
          <cell r="BQ178"/>
          <cell r="BR178"/>
          <cell r="BT178"/>
          <cell r="BW178" t="str">
            <v>Berrens</v>
          </cell>
          <cell r="BX178"/>
          <cell r="BY178" t="str">
            <v>6W</v>
          </cell>
        </row>
        <row r="179">
          <cell r="C179">
            <v>426</v>
          </cell>
          <cell r="D179">
            <v>10</v>
          </cell>
          <cell r="E179">
            <v>342</v>
          </cell>
          <cell r="F179">
            <v>10</v>
          </cell>
          <cell r="G179" t="str">
            <v/>
          </cell>
          <cell r="H179" t="str">
            <v/>
          </cell>
          <cell r="I179" t="str">
            <v/>
          </cell>
          <cell r="J179" t="str">
            <v/>
          </cell>
          <cell r="K179" t="str">
            <v/>
          </cell>
          <cell r="L179" t="str">
            <v>RD Commit</v>
          </cell>
          <cell r="M179" t="str">
            <v>Berrens</v>
          </cell>
          <cell r="N179" t="str">
            <v>Treatment - Rehab Treatment Plant</v>
          </cell>
          <cell r="O179" t="str">
            <v>1870002-7</v>
          </cell>
          <cell r="P179" t="str">
            <v xml:space="preserve">No </v>
          </cell>
          <cell r="Q179">
            <v>841</v>
          </cell>
          <cell r="R179" t="str">
            <v>Reg</v>
          </cell>
          <cell r="S179" t="str">
            <v>Exempt</v>
          </cell>
          <cell r="T179"/>
          <cell r="U179"/>
          <cell r="V179"/>
          <cell r="W179"/>
          <cell r="X179">
            <v>-600000</v>
          </cell>
          <cell r="Y179"/>
          <cell r="Z179"/>
          <cell r="AA179"/>
          <cell r="AB179"/>
          <cell r="AC179">
            <v>0</v>
          </cell>
          <cell r="AD179">
            <v>0</v>
          </cell>
          <cell r="AE179"/>
          <cell r="AF179">
            <v>2971000</v>
          </cell>
          <cell r="AG179"/>
          <cell r="AH179"/>
          <cell r="AI179"/>
          <cell r="AJ179"/>
          <cell r="AK179"/>
          <cell r="AL179">
            <v>2971000</v>
          </cell>
          <cell r="AM179">
            <v>0</v>
          </cell>
          <cell r="AN179"/>
          <cell r="AO179">
            <v>0</v>
          </cell>
          <cell r="AP179">
            <v>0</v>
          </cell>
          <cell r="AQ179"/>
          <cell r="AR179">
            <v>0</v>
          </cell>
          <cell r="AS179"/>
          <cell r="AT179">
            <v>0</v>
          </cell>
          <cell r="AU179">
            <v>0</v>
          </cell>
          <cell r="AV179"/>
          <cell r="AW179"/>
          <cell r="AX179"/>
          <cell r="AY179"/>
          <cell r="AZ179"/>
          <cell r="BA179"/>
          <cell r="BB179">
            <v>0</v>
          </cell>
          <cell r="BC179">
            <v>0</v>
          </cell>
          <cell r="BD179"/>
          <cell r="BE179"/>
          <cell r="BF179" t="str">
            <v>RD Commit</v>
          </cell>
          <cell r="BG179"/>
          <cell r="BH179">
            <v>45170</v>
          </cell>
          <cell r="BI179" t="str">
            <v>no pfa</v>
          </cell>
          <cell r="BJ179">
            <v>2971000</v>
          </cell>
          <cell r="BK179">
            <v>409</v>
          </cell>
          <cell r="BL179"/>
          <cell r="BM179">
            <v>1671000</v>
          </cell>
          <cell r="BN179">
            <v>500000</v>
          </cell>
          <cell r="BO179">
            <v>1300000</v>
          </cell>
          <cell r="BP179">
            <v>1800000</v>
          </cell>
          <cell r="BQ179">
            <v>600000</v>
          </cell>
          <cell r="BR179" t="str">
            <v>2023 award</v>
          </cell>
          <cell r="BS179"/>
          <cell r="BT179"/>
          <cell r="BU179"/>
          <cell r="BV179"/>
          <cell r="BW179" t="str">
            <v>Berrens</v>
          </cell>
          <cell r="BX179" t="str">
            <v>Lafontaine</v>
          </cell>
          <cell r="BY179" t="str">
            <v>6W</v>
          </cell>
        </row>
        <row r="180">
          <cell r="C180">
            <v>651</v>
          </cell>
          <cell r="D180">
            <v>10</v>
          </cell>
          <cell r="E180">
            <v>548</v>
          </cell>
          <cell r="F180">
            <v>10</v>
          </cell>
          <cell r="G180"/>
          <cell r="H180" t="str">
            <v/>
          </cell>
          <cell r="I180" t="str">
            <v/>
          </cell>
          <cell r="J180" t="str">
            <v/>
          </cell>
          <cell r="K180" t="str">
            <v/>
          </cell>
          <cell r="L180">
            <v>0</v>
          </cell>
          <cell r="M180" t="str">
            <v>Brooksbank</v>
          </cell>
          <cell r="N180" t="str">
            <v>Treatment - New Plant</v>
          </cell>
          <cell r="O180" t="str">
            <v>1240005-1</v>
          </cell>
          <cell r="P180" t="str">
            <v xml:space="preserve">No </v>
          </cell>
          <cell r="Q180">
            <v>606</v>
          </cell>
          <cell r="R180" t="str">
            <v>Reg</v>
          </cell>
          <cell r="S180"/>
          <cell r="T180"/>
          <cell r="U180"/>
          <cell r="V180"/>
          <cell r="W180"/>
          <cell r="X180">
            <v>0</v>
          </cell>
          <cell r="Y180"/>
          <cell r="Z180"/>
          <cell r="AA180"/>
          <cell r="AB180"/>
          <cell r="AC180">
            <v>0</v>
          </cell>
          <cell r="AD180">
            <v>0</v>
          </cell>
          <cell r="AE180"/>
          <cell r="AF180">
            <v>5151000</v>
          </cell>
          <cell r="AG180"/>
          <cell r="AH180"/>
          <cell r="AI180"/>
          <cell r="AJ180"/>
          <cell r="AK180"/>
          <cell r="AL180">
            <v>5151000</v>
          </cell>
          <cell r="AM180">
            <v>0</v>
          </cell>
          <cell r="AN180"/>
          <cell r="AO180">
            <v>0</v>
          </cell>
          <cell r="AP180">
            <v>0</v>
          </cell>
          <cell r="AQ180"/>
          <cell r="AR180">
            <v>0</v>
          </cell>
          <cell r="AS180"/>
          <cell r="AT180">
            <v>0</v>
          </cell>
          <cell r="AU180">
            <v>0</v>
          </cell>
          <cell r="AV180"/>
          <cell r="AW180"/>
          <cell r="AX180"/>
          <cell r="AY180"/>
          <cell r="AZ180"/>
          <cell r="BA180"/>
          <cell r="BB180">
            <v>0</v>
          </cell>
          <cell r="BC180">
            <v>0</v>
          </cell>
          <cell r="BD180"/>
          <cell r="BE180">
            <v>0</v>
          </cell>
          <cell r="BF180"/>
          <cell r="BG180"/>
          <cell r="BH180"/>
          <cell r="BI180"/>
          <cell r="BJ180"/>
          <cell r="BK180"/>
          <cell r="BL180"/>
          <cell r="BM180"/>
          <cell r="BN180"/>
          <cell r="BO180"/>
          <cell r="BP180"/>
          <cell r="BQ180"/>
          <cell r="BR180"/>
          <cell r="BS180"/>
          <cell r="BT180"/>
          <cell r="BU180"/>
          <cell r="BV180"/>
          <cell r="BW180" t="str">
            <v>Brooksbank</v>
          </cell>
          <cell r="BX180" t="str">
            <v>Gallentine</v>
          </cell>
          <cell r="BY180">
            <v>10</v>
          </cell>
        </row>
        <row r="181">
          <cell r="C181">
            <v>652</v>
          </cell>
          <cell r="D181">
            <v>10</v>
          </cell>
          <cell r="E181">
            <v>549</v>
          </cell>
          <cell r="F181">
            <v>10</v>
          </cell>
          <cell r="G181"/>
          <cell r="H181" t="str">
            <v/>
          </cell>
          <cell r="I181" t="str">
            <v/>
          </cell>
          <cell r="J181" t="str">
            <v/>
          </cell>
          <cell r="K181" t="str">
            <v/>
          </cell>
          <cell r="L181">
            <v>0</v>
          </cell>
          <cell r="M181" t="str">
            <v>Brooksbank</v>
          </cell>
          <cell r="N181" t="str">
            <v>Watermain - Watermain Improvements</v>
          </cell>
          <cell r="O181" t="str">
            <v>1240005-2</v>
          </cell>
          <cell r="P181" t="str">
            <v xml:space="preserve">No </v>
          </cell>
          <cell r="Q181">
            <v>606</v>
          </cell>
          <cell r="R181" t="str">
            <v>Reg</v>
          </cell>
          <cell r="S181"/>
          <cell r="T181"/>
          <cell r="U181"/>
          <cell r="V181"/>
          <cell r="W181"/>
          <cell r="X181">
            <v>0</v>
          </cell>
          <cell r="Y181"/>
          <cell r="Z181"/>
          <cell r="AA181"/>
          <cell r="AB181"/>
          <cell r="AC181">
            <v>0</v>
          </cell>
          <cell r="AD181">
            <v>0</v>
          </cell>
          <cell r="AE181"/>
          <cell r="AF181">
            <v>3969500</v>
          </cell>
          <cell r="AG181"/>
          <cell r="AH181"/>
          <cell r="AI181"/>
          <cell r="AJ181"/>
          <cell r="AK181"/>
          <cell r="AL181">
            <v>3969500</v>
          </cell>
          <cell r="AM181">
            <v>0</v>
          </cell>
          <cell r="AN181"/>
          <cell r="AO181">
            <v>0</v>
          </cell>
          <cell r="AP181">
            <v>0</v>
          </cell>
          <cell r="AQ181"/>
          <cell r="AR181">
            <v>0</v>
          </cell>
          <cell r="AS181"/>
          <cell r="AT181">
            <v>0</v>
          </cell>
          <cell r="AU181">
            <v>0</v>
          </cell>
          <cell r="AV181"/>
          <cell r="AW181"/>
          <cell r="AX181"/>
          <cell r="AY181"/>
          <cell r="AZ181"/>
          <cell r="BA181"/>
          <cell r="BB181">
            <v>0</v>
          </cell>
          <cell r="BC181">
            <v>0</v>
          </cell>
          <cell r="BD181"/>
          <cell r="BE181">
            <v>0</v>
          </cell>
          <cell r="BF181"/>
          <cell r="BG181"/>
          <cell r="BH181"/>
          <cell r="BI181"/>
          <cell r="BJ181"/>
          <cell r="BK181"/>
          <cell r="BL181"/>
          <cell r="BM181"/>
          <cell r="BN181"/>
          <cell r="BO181"/>
          <cell r="BP181"/>
          <cell r="BQ181"/>
          <cell r="BR181"/>
          <cell r="BS181"/>
          <cell r="BT181"/>
          <cell r="BU181"/>
          <cell r="BV181"/>
          <cell r="BW181" t="str">
            <v>Brooksbank</v>
          </cell>
          <cell r="BX181" t="str">
            <v>Gallentine</v>
          </cell>
          <cell r="BY181">
            <v>10</v>
          </cell>
        </row>
        <row r="182">
          <cell r="C182">
            <v>944</v>
          </cell>
          <cell r="D182">
            <v>5</v>
          </cell>
          <cell r="E182">
            <v>816</v>
          </cell>
          <cell r="F182">
            <v>5</v>
          </cell>
          <cell r="G182" t="str">
            <v/>
          </cell>
          <cell r="H182" t="str">
            <v/>
          </cell>
          <cell r="I182" t="str">
            <v/>
          </cell>
          <cell r="J182" t="str">
            <v/>
          </cell>
          <cell r="K182" t="str">
            <v/>
          </cell>
          <cell r="L182">
            <v>0</v>
          </cell>
          <cell r="M182" t="str">
            <v>Barrett</v>
          </cell>
          <cell r="N182" t="str">
            <v>Storage - Tower Rehab</v>
          </cell>
          <cell r="O182" t="str">
            <v>1710009-2</v>
          </cell>
          <cell r="P182" t="str">
            <v xml:space="preserve">No </v>
          </cell>
          <cell r="Q182">
            <v>525</v>
          </cell>
          <cell r="R182" t="str">
            <v>Reg</v>
          </cell>
          <cell r="S182" t="str">
            <v>Exempt</v>
          </cell>
          <cell r="T182"/>
          <cell r="U182"/>
          <cell r="V182"/>
          <cell r="W182"/>
          <cell r="X182">
            <v>0</v>
          </cell>
          <cell r="Y182"/>
          <cell r="Z182"/>
          <cell r="AA182"/>
          <cell r="AB182"/>
          <cell r="AC182">
            <v>0</v>
          </cell>
          <cell r="AD182">
            <v>0</v>
          </cell>
          <cell r="AE182"/>
          <cell r="AF182">
            <v>495600</v>
          </cell>
          <cell r="AG182"/>
          <cell r="AH182"/>
          <cell r="AI182"/>
          <cell r="AJ182"/>
          <cell r="AK182"/>
          <cell r="AL182">
            <v>495600</v>
          </cell>
          <cell r="AM182">
            <v>0</v>
          </cell>
          <cell r="AN182"/>
          <cell r="AO182">
            <v>0</v>
          </cell>
          <cell r="AP182">
            <v>0</v>
          </cell>
          <cell r="AQ182"/>
          <cell r="AR182">
            <v>0</v>
          </cell>
          <cell r="AS182"/>
          <cell r="AT182">
            <v>0</v>
          </cell>
          <cell r="AU182">
            <v>0</v>
          </cell>
          <cell r="AV182"/>
          <cell r="AW182"/>
          <cell r="AX182"/>
          <cell r="AY182"/>
          <cell r="AZ182"/>
          <cell r="BA182"/>
          <cell r="BB182">
            <v>0</v>
          </cell>
          <cell r="BC182">
            <v>0</v>
          </cell>
          <cell r="BD182"/>
          <cell r="BE182">
            <v>0</v>
          </cell>
          <cell r="BF182"/>
          <cell r="BG182"/>
          <cell r="BH182"/>
          <cell r="BI182"/>
          <cell r="BJ182"/>
          <cell r="BK182"/>
          <cell r="BL182"/>
          <cell r="BM182"/>
          <cell r="BN182"/>
          <cell r="BO182"/>
          <cell r="BP182">
            <v>0</v>
          </cell>
          <cell r="BQ182"/>
          <cell r="BR182"/>
          <cell r="BS182"/>
          <cell r="BT182"/>
          <cell r="BU182"/>
          <cell r="BV182"/>
          <cell r="BW182" t="str">
            <v>Barrett</v>
          </cell>
          <cell r="BX182" t="str">
            <v>Barrett</v>
          </cell>
          <cell r="BY182" t="str">
            <v>7W</v>
          </cell>
        </row>
        <row r="183">
          <cell r="C183">
            <v>22</v>
          </cell>
          <cell r="D183">
            <v>20</v>
          </cell>
          <cell r="E183">
            <v>22</v>
          </cell>
          <cell r="F183">
            <v>20</v>
          </cell>
          <cell r="G183">
            <v>2023</v>
          </cell>
          <cell r="H183" t="str">
            <v>Yes</v>
          </cell>
          <cell r="I183" t="str">
            <v/>
          </cell>
          <cell r="J183" t="str">
            <v>Yes</v>
          </cell>
          <cell r="K183" t="str">
            <v/>
          </cell>
          <cell r="L183" t="str">
            <v>PER approved</v>
          </cell>
          <cell r="M183" t="str">
            <v>Schultz</v>
          </cell>
          <cell r="N183" t="str">
            <v>Treatment - Manganese Plant &amp; Well</v>
          </cell>
          <cell r="O183" t="str">
            <v>1150003-3</v>
          </cell>
          <cell r="P183" t="str">
            <v>Yes</v>
          </cell>
          <cell r="Q183">
            <v>671</v>
          </cell>
          <cell r="R183" t="str">
            <v>EC</v>
          </cell>
          <cell r="S183" t="str">
            <v>Exempt</v>
          </cell>
          <cell r="T183"/>
          <cell r="U183"/>
          <cell r="V183" t="str">
            <v>Certified</v>
          </cell>
          <cell r="W183">
            <v>5018701</v>
          </cell>
          <cell r="X183">
            <v>97991</v>
          </cell>
          <cell r="Y183" t="str">
            <v>23 Carryover</v>
          </cell>
          <cell r="Z183"/>
          <cell r="AA183">
            <v>45078</v>
          </cell>
          <cell r="AB183">
            <v>45595</v>
          </cell>
          <cell r="AC183">
            <v>0</v>
          </cell>
          <cell r="AD183">
            <v>0</v>
          </cell>
          <cell r="AE183"/>
          <cell r="AF183">
            <v>5018701</v>
          </cell>
          <cell r="AG183">
            <v>45016</v>
          </cell>
          <cell r="AH183">
            <v>45106</v>
          </cell>
          <cell r="AI183">
            <v>1</v>
          </cell>
          <cell r="AJ183">
            <v>4080998</v>
          </cell>
          <cell r="AK183"/>
          <cell r="AL183">
            <v>5018701</v>
          </cell>
          <cell r="AM183">
            <v>0</v>
          </cell>
          <cell r="AN183"/>
          <cell r="AO183">
            <v>0</v>
          </cell>
          <cell r="AP183">
            <v>97991</v>
          </cell>
          <cell r="AQ183"/>
          <cell r="AR183">
            <v>97991</v>
          </cell>
          <cell r="AS183"/>
          <cell r="AT183">
            <v>0</v>
          </cell>
          <cell r="AU183">
            <v>0</v>
          </cell>
          <cell r="AV183">
            <v>45489</v>
          </cell>
          <cell r="AW183">
            <v>45520</v>
          </cell>
          <cell r="AX183">
            <v>2025</v>
          </cell>
          <cell r="AY183" t="str">
            <v>DWRF-EC,SPAP</v>
          </cell>
          <cell r="AZ183"/>
          <cell r="BA183"/>
          <cell r="BB183">
            <v>0</v>
          </cell>
          <cell r="BC183">
            <v>0</v>
          </cell>
          <cell r="BD183"/>
          <cell r="BE183">
            <v>0</v>
          </cell>
          <cell r="BF183"/>
          <cell r="BG183"/>
          <cell r="BH183"/>
          <cell r="BI183"/>
          <cell r="BJ183"/>
          <cell r="BK183"/>
          <cell r="BL183"/>
          <cell r="BM183"/>
          <cell r="BN183"/>
          <cell r="BO183"/>
          <cell r="BP183">
            <v>0</v>
          </cell>
          <cell r="BQ183"/>
          <cell r="BR183"/>
          <cell r="BS183">
            <v>4920710</v>
          </cell>
          <cell r="BT183" t="str">
            <v>23 SPAP</v>
          </cell>
          <cell r="BU183"/>
          <cell r="BV183" t="str">
            <v>23 SPAP</v>
          </cell>
          <cell r="BW183" t="str">
            <v>Perez</v>
          </cell>
          <cell r="BX183"/>
          <cell r="BY183">
            <v>2</v>
          </cell>
        </row>
        <row r="184">
          <cell r="C184">
            <v>762</v>
          </cell>
          <cell r="D184">
            <v>10</v>
          </cell>
          <cell r="E184">
            <v>640</v>
          </cell>
          <cell r="F184">
            <v>10</v>
          </cell>
          <cell r="H184" t="str">
            <v/>
          </cell>
          <cell r="I184" t="str">
            <v/>
          </cell>
          <cell r="J184" t="str">
            <v/>
          </cell>
          <cell r="K184" t="str">
            <v/>
          </cell>
          <cell r="L184">
            <v>0</v>
          </cell>
          <cell r="M184" t="str">
            <v>Perez</v>
          </cell>
          <cell r="N184" t="str">
            <v>Conservation - Meter Install</v>
          </cell>
          <cell r="O184" t="str">
            <v>1150003-1</v>
          </cell>
          <cell r="P184" t="str">
            <v xml:space="preserve">No </v>
          </cell>
          <cell r="Q184">
            <v>671</v>
          </cell>
          <cell r="R184" t="str">
            <v>Reg</v>
          </cell>
          <cell r="S184" t="str">
            <v>Exempt</v>
          </cell>
          <cell r="T184"/>
          <cell r="X184">
            <v>0</v>
          </cell>
          <cell r="Y184"/>
          <cell r="AC184">
            <v>0</v>
          </cell>
          <cell r="AD184">
            <v>0</v>
          </cell>
          <cell r="AE184"/>
          <cell r="AF184">
            <v>195480</v>
          </cell>
          <cell r="AG184"/>
          <cell r="AH184"/>
          <cell r="AL184">
            <v>195480</v>
          </cell>
          <cell r="AM184">
            <v>0</v>
          </cell>
          <cell r="AO184">
            <v>0</v>
          </cell>
          <cell r="AP184">
            <v>0</v>
          </cell>
          <cell r="AR184">
            <v>0</v>
          </cell>
          <cell r="AS184"/>
          <cell r="AT184">
            <v>0</v>
          </cell>
          <cell r="AU184">
            <v>0</v>
          </cell>
          <cell r="AV184"/>
          <cell r="AW184"/>
          <cell r="BB184">
            <v>0</v>
          </cell>
          <cell r="BC184">
            <v>0</v>
          </cell>
          <cell r="BE184">
            <v>0</v>
          </cell>
          <cell r="BP184">
            <v>0</v>
          </cell>
          <cell r="BW184" t="str">
            <v>Perez</v>
          </cell>
          <cell r="BX184"/>
          <cell r="BY184">
            <v>2</v>
          </cell>
        </row>
        <row r="185">
          <cell r="C185">
            <v>763</v>
          </cell>
          <cell r="D185">
            <v>10</v>
          </cell>
          <cell r="E185">
            <v>641</v>
          </cell>
          <cell r="F185">
            <v>10</v>
          </cell>
          <cell r="G185"/>
          <cell r="H185" t="str">
            <v/>
          </cell>
          <cell r="I185" t="str">
            <v/>
          </cell>
          <cell r="J185" t="str">
            <v/>
          </cell>
          <cell r="K185" t="str">
            <v/>
          </cell>
          <cell r="L185" t="str">
            <v>PER approved</v>
          </cell>
          <cell r="M185" t="str">
            <v>Schultz</v>
          </cell>
          <cell r="N185" t="str">
            <v>Storage - Tower Rehab</v>
          </cell>
          <cell r="O185" t="str">
            <v>1150003-2</v>
          </cell>
          <cell r="P185" t="str">
            <v xml:space="preserve">No </v>
          </cell>
          <cell r="Q185">
            <v>671</v>
          </cell>
          <cell r="R185" t="str">
            <v>Reg</v>
          </cell>
          <cell r="S185" t="str">
            <v>Exempt</v>
          </cell>
          <cell r="T185"/>
          <cell r="U185"/>
          <cell r="V185"/>
          <cell r="W185"/>
          <cell r="X185">
            <v>-579290</v>
          </cell>
          <cell r="Y185"/>
          <cell r="Z185"/>
          <cell r="AA185"/>
          <cell r="AB185"/>
          <cell r="AC185">
            <v>0</v>
          </cell>
          <cell r="AD185">
            <v>0</v>
          </cell>
          <cell r="AE185"/>
          <cell r="AF185">
            <v>579290</v>
          </cell>
          <cell r="AG185"/>
          <cell r="AH185"/>
          <cell r="AI185"/>
          <cell r="AJ185"/>
          <cell r="AK185"/>
          <cell r="AL185">
            <v>579290</v>
          </cell>
          <cell r="AM185">
            <v>0</v>
          </cell>
          <cell r="AN185"/>
          <cell r="AO185">
            <v>0</v>
          </cell>
          <cell r="AP185">
            <v>0</v>
          </cell>
          <cell r="AQ185"/>
          <cell r="AR185">
            <v>0</v>
          </cell>
          <cell r="AS185"/>
          <cell r="AT185">
            <v>0</v>
          </cell>
          <cell r="AU185">
            <v>0</v>
          </cell>
          <cell r="AV185">
            <v>45484</v>
          </cell>
          <cell r="AW185">
            <v>45515</v>
          </cell>
          <cell r="AX185">
            <v>2025</v>
          </cell>
          <cell r="AY185" t="str">
            <v>SPAP</v>
          </cell>
          <cell r="AZ185"/>
          <cell r="BA185"/>
          <cell r="BB185">
            <v>0</v>
          </cell>
          <cell r="BC185">
            <v>0</v>
          </cell>
          <cell r="BD185"/>
          <cell r="BE185">
            <v>0</v>
          </cell>
          <cell r="BF185"/>
          <cell r="BG185"/>
          <cell r="BH185"/>
          <cell r="BI185"/>
          <cell r="BJ185"/>
          <cell r="BK185"/>
          <cell r="BL185"/>
          <cell r="BM185"/>
          <cell r="BN185"/>
          <cell r="BO185"/>
          <cell r="BP185">
            <v>0</v>
          </cell>
          <cell r="BQ185"/>
          <cell r="BR185"/>
          <cell r="BS185">
            <v>579290</v>
          </cell>
          <cell r="BT185" t="str">
            <v>23 SPAP</v>
          </cell>
          <cell r="BU185"/>
          <cell r="BV185" t="str">
            <v>23 SPAP</v>
          </cell>
          <cell r="BW185" t="str">
            <v>Perez</v>
          </cell>
          <cell r="BX185"/>
          <cell r="BY185">
            <v>2</v>
          </cell>
        </row>
        <row r="186">
          <cell r="C186">
            <v>302</v>
          </cell>
          <cell r="D186">
            <v>12</v>
          </cell>
          <cell r="E186">
            <v>224</v>
          </cell>
          <cell r="F186">
            <v>12</v>
          </cell>
          <cell r="H186" t="str">
            <v/>
          </cell>
          <cell r="I186" t="str">
            <v/>
          </cell>
          <cell r="J186" t="str">
            <v/>
          </cell>
          <cell r="K186" t="str">
            <v/>
          </cell>
          <cell r="L186">
            <v>0</v>
          </cell>
          <cell r="M186" t="str">
            <v>Barrett</v>
          </cell>
          <cell r="N186" t="str">
            <v>Source - New Wells &amp; Wellhouse</v>
          </cell>
          <cell r="O186" t="str">
            <v>1860025-5</v>
          </cell>
          <cell r="P186" t="str">
            <v xml:space="preserve">No </v>
          </cell>
          <cell r="Q186">
            <v>1859</v>
          </cell>
          <cell r="R186" t="str">
            <v>Reg</v>
          </cell>
          <cell r="S186" t="str">
            <v>Exempt</v>
          </cell>
          <cell r="T186"/>
          <cell r="V186"/>
          <cell r="X186">
            <v>0</v>
          </cell>
          <cell r="Y186"/>
          <cell r="Z186"/>
          <cell r="AA186">
            <v>45108</v>
          </cell>
          <cell r="AB186">
            <v>45657</v>
          </cell>
          <cell r="AC186">
            <v>0</v>
          </cell>
          <cell r="AD186">
            <v>0</v>
          </cell>
          <cell r="AE186"/>
          <cell r="AF186">
            <v>2895000</v>
          </cell>
          <cell r="AG186"/>
          <cell r="AH186"/>
          <cell r="AL186">
            <v>2895000</v>
          </cell>
          <cell r="AM186">
            <v>0</v>
          </cell>
          <cell r="AO186">
            <v>0</v>
          </cell>
          <cell r="AP186">
            <v>0</v>
          </cell>
          <cell r="AR186">
            <v>0</v>
          </cell>
          <cell r="AS186"/>
          <cell r="AT186">
            <v>0</v>
          </cell>
          <cell r="AU186">
            <v>0</v>
          </cell>
          <cell r="AV186"/>
          <cell r="AW186"/>
          <cell r="BB186">
            <v>0</v>
          </cell>
          <cell r="BC186">
            <v>0</v>
          </cell>
          <cell r="BE186">
            <v>0</v>
          </cell>
          <cell r="BP186">
            <v>0</v>
          </cell>
          <cell r="BW186" t="str">
            <v>Barrett</v>
          </cell>
          <cell r="BX186"/>
          <cell r="BY186" t="str">
            <v>7W</v>
          </cell>
        </row>
        <row r="187">
          <cell r="C187">
            <v>15</v>
          </cell>
          <cell r="D187">
            <v>20</v>
          </cell>
          <cell r="E187">
            <v>14</v>
          </cell>
          <cell r="F187">
            <v>20</v>
          </cell>
          <cell r="G187" t="str">
            <v/>
          </cell>
          <cell r="H187" t="str">
            <v/>
          </cell>
          <cell r="I187" t="str">
            <v/>
          </cell>
          <cell r="J187" t="str">
            <v/>
          </cell>
          <cell r="K187" t="str">
            <v/>
          </cell>
          <cell r="L187" t="str">
            <v>RD Commit</v>
          </cell>
          <cell r="M187" t="str">
            <v>Berrens</v>
          </cell>
          <cell r="N187" t="str">
            <v>Treatment - Manganese Plant</v>
          </cell>
          <cell r="O187" t="str">
            <v>1060003-2</v>
          </cell>
          <cell r="P187" t="str">
            <v>Yes</v>
          </cell>
          <cell r="Q187">
            <v>450</v>
          </cell>
          <cell r="R187" t="str">
            <v>EC</v>
          </cell>
          <cell r="S187" t="str">
            <v>Exempt</v>
          </cell>
          <cell r="T187"/>
          <cell r="X187">
            <v>-580000</v>
          </cell>
          <cell r="Y187"/>
          <cell r="AC187">
            <v>0</v>
          </cell>
          <cell r="AD187">
            <v>0</v>
          </cell>
          <cell r="AE187"/>
          <cell r="AF187">
            <v>1690000</v>
          </cell>
          <cell r="AG187"/>
          <cell r="AL187">
            <v>1690000</v>
          </cell>
          <cell r="AM187">
            <v>0</v>
          </cell>
          <cell r="AO187">
            <v>0</v>
          </cell>
          <cell r="AP187">
            <v>845000</v>
          </cell>
          <cell r="AR187">
            <v>845000</v>
          </cell>
          <cell r="AS187"/>
          <cell r="AT187">
            <v>0</v>
          </cell>
          <cell r="AU187">
            <v>0</v>
          </cell>
          <cell r="AV187"/>
          <cell r="AW187"/>
          <cell r="BB187">
            <v>0</v>
          </cell>
          <cell r="BC187">
            <v>0</v>
          </cell>
          <cell r="BE187">
            <v>0</v>
          </cell>
          <cell r="BF187" t="str">
            <v>RD Commit</v>
          </cell>
          <cell r="BG187"/>
          <cell r="BH187">
            <v>43373</v>
          </cell>
          <cell r="BI187">
            <v>2086970</v>
          </cell>
          <cell r="BJ187"/>
          <cell r="BK187"/>
          <cell r="BL187"/>
          <cell r="BM187">
            <v>183030</v>
          </cell>
          <cell r="BN187"/>
          <cell r="BO187">
            <v>1506970</v>
          </cell>
          <cell r="BP187">
            <v>1506970</v>
          </cell>
          <cell r="BQ187">
            <v>580000</v>
          </cell>
          <cell r="BR187" t="str">
            <v>2019 award</v>
          </cell>
          <cell r="BW187" t="str">
            <v>Berrens</v>
          </cell>
          <cell r="BX187" t="str">
            <v>Lafontaine</v>
          </cell>
          <cell r="BY187" t="str">
            <v>6W</v>
          </cell>
        </row>
        <row r="188">
          <cell r="C188">
            <v>202</v>
          </cell>
          <cell r="D188">
            <v>13</v>
          </cell>
          <cell r="E188">
            <v>143</v>
          </cell>
          <cell r="F188">
            <v>13</v>
          </cell>
          <cell r="G188" t="str">
            <v/>
          </cell>
          <cell r="H188" t="str">
            <v/>
          </cell>
          <cell r="I188" t="str">
            <v/>
          </cell>
          <cell r="J188" t="str">
            <v/>
          </cell>
          <cell r="K188" t="str">
            <v/>
          </cell>
          <cell r="L188" t="str">
            <v>RD Commit</v>
          </cell>
          <cell r="M188" t="str">
            <v>Berrens</v>
          </cell>
          <cell r="N188" t="str">
            <v>Source - New Well</v>
          </cell>
          <cell r="O188" t="str">
            <v>1060003-1</v>
          </cell>
          <cell r="P188" t="str">
            <v xml:space="preserve">No </v>
          </cell>
          <cell r="Q188">
            <v>450</v>
          </cell>
          <cell r="R188" t="str">
            <v>Reg</v>
          </cell>
          <cell r="S188" t="str">
            <v>Exempt</v>
          </cell>
          <cell r="T188"/>
          <cell r="U188"/>
          <cell r="V188"/>
          <cell r="W188"/>
          <cell r="X188">
            <v>0</v>
          </cell>
          <cell r="Y188"/>
          <cell r="Z188"/>
          <cell r="AA188"/>
          <cell r="AB188"/>
          <cell r="AC188">
            <v>0</v>
          </cell>
          <cell r="AD188">
            <v>0</v>
          </cell>
          <cell r="AE188"/>
          <cell r="AF188">
            <v>196250</v>
          </cell>
          <cell r="AG188"/>
          <cell r="AH188"/>
          <cell r="AI188"/>
          <cell r="AJ188"/>
          <cell r="AK188"/>
          <cell r="AL188">
            <v>196250</v>
          </cell>
          <cell r="AM188">
            <v>0</v>
          </cell>
          <cell r="AN188"/>
          <cell r="AO188">
            <v>0</v>
          </cell>
          <cell r="AP188">
            <v>0</v>
          </cell>
          <cell r="AQ188"/>
          <cell r="AR188">
            <v>0</v>
          </cell>
          <cell r="AS188"/>
          <cell r="AT188">
            <v>0</v>
          </cell>
          <cell r="AU188">
            <v>0</v>
          </cell>
          <cell r="AV188"/>
          <cell r="AW188"/>
          <cell r="AX188"/>
          <cell r="AY188"/>
          <cell r="AZ188"/>
          <cell r="BA188"/>
          <cell r="BB188">
            <v>0</v>
          </cell>
          <cell r="BC188">
            <v>0</v>
          </cell>
          <cell r="BD188"/>
          <cell r="BE188">
            <v>0</v>
          </cell>
          <cell r="BF188" t="str">
            <v>RD Commit</v>
          </cell>
          <cell r="BG188"/>
          <cell r="BH188">
            <v>43373</v>
          </cell>
          <cell r="BI188">
            <v>196250</v>
          </cell>
          <cell r="BJ188"/>
          <cell r="BK188"/>
          <cell r="BL188"/>
          <cell r="BM188">
            <v>0</v>
          </cell>
          <cell r="BN188"/>
          <cell r="BO188">
            <v>196250</v>
          </cell>
          <cell r="BP188">
            <v>196250</v>
          </cell>
          <cell r="BQ188"/>
          <cell r="BR188"/>
          <cell r="BS188"/>
          <cell r="BT188"/>
          <cell r="BU188"/>
          <cell r="BV188"/>
          <cell r="BW188" t="str">
            <v>Berrens</v>
          </cell>
          <cell r="BX188" t="str">
            <v>Lafontaine</v>
          </cell>
          <cell r="BY188" t="str">
            <v>6W</v>
          </cell>
        </row>
        <row r="189">
          <cell r="C189">
            <v>220</v>
          </cell>
          <cell r="D189">
            <v>12</v>
          </cell>
          <cell r="E189">
            <v>155</v>
          </cell>
          <cell r="F189">
            <v>12</v>
          </cell>
          <cell r="G189" t="str">
            <v/>
          </cell>
          <cell r="H189" t="str">
            <v/>
          </cell>
          <cell r="I189" t="str">
            <v/>
          </cell>
          <cell r="J189" t="str">
            <v/>
          </cell>
          <cell r="K189" t="str">
            <v/>
          </cell>
          <cell r="L189" t="str">
            <v>RD Commit</v>
          </cell>
          <cell r="M189" t="str">
            <v>Berrens</v>
          </cell>
          <cell r="N189" t="str">
            <v>Watermain - Looping</v>
          </cell>
          <cell r="O189" t="str">
            <v>1060003-4</v>
          </cell>
          <cell r="P189" t="str">
            <v xml:space="preserve">No </v>
          </cell>
          <cell r="Q189">
            <v>450</v>
          </cell>
          <cell r="R189" t="str">
            <v>Reg</v>
          </cell>
          <cell r="S189" t="str">
            <v>Exempt</v>
          </cell>
          <cell r="T189"/>
          <cell r="U189"/>
          <cell r="V189"/>
          <cell r="W189"/>
          <cell r="X189">
            <v>0</v>
          </cell>
          <cell r="Y189"/>
          <cell r="Z189"/>
          <cell r="AA189"/>
          <cell r="AB189"/>
          <cell r="AC189">
            <v>0</v>
          </cell>
          <cell r="AD189">
            <v>0</v>
          </cell>
          <cell r="AE189"/>
          <cell r="AF189">
            <v>376180</v>
          </cell>
          <cell r="AG189"/>
          <cell r="AH189"/>
          <cell r="AI189"/>
          <cell r="AJ189"/>
          <cell r="AK189"/>
          <cell r="AL189">
            <v>376180</v>
          </cell>
          <cell r="AM189">
            <v>0</v>
          </cell>
          <cell r="AN189"/>
          <cell r="AO189">
            <v>0</v>
          </cell>
          <cell r="AP189">
            <v>0</v>
          </cell>
          <cell r="AQ189"/>
          <cell r="AR189">
            <v>0</v>
          </cell>
          <cell r="AS189"/>
          <cell r="AT189">
            <v>0</v>
          </cell>
          <cell r="AU189">
            <v>0</v>
          </cell>
          <cell r="AV189"/>
          <cell r="AW189"/>
          <cell r="AX189"/>
          <cell r="AY189"/>
          <cell r="AZ189"/>
          <cell r="BA189"/>
          <cell r="BB189">
            <v>0</v>
          </cell>
          <cell r="BC189">
            <v>0</v>
          </cell>
          <cell r="BD189"/>
          <cell r="BE189">
            <v>0</v>
          </cell>
          <cell r="BF189" t="str">
            <v>RD Commit</v>
          </cell>
          <cell r="BG189"/>
          <cell r="BH189">
            <v>43373</v>
          </cell>
          <cell r="BI189">
            <v>376180</v>
          </cell>
          <cell r="BJ189"/>
          <cell r="BK189"/>
          <cell r="BL189"/>
          <cell r="BM189">
            <v>0</v>
          </cell>
          <cell r="BN189"/>
          <cell r="BO189">
            <v>376180</v>
          </cell>
          <cell r="BP189">
            <v>376180</v>
          </cell>
          <cell r="BQ189"/>
          <cell r="BR189"/>
          <cell r="BS189"/>
          <cell r="BT189"/>
          <cell r="BU189"/>
          <cell r="BV189"/>
          <cell r="BW189" t="str">
            <v>Berrens</v>
          </cell>
          <cell r="BX189" t="str">
            <v>Lafontaine</v>
          </cell>
          <cell r="BY189" t="str">
            <v>6W</v>
          </cell>
        </row>
        <row r="190">
          <cell r="C190">
            <v>344</v>
          </cell>
          <cell r="D190">
            <v>10</v>
          </cell>
          <cell r="E190">
            <v>263</v>
          </cell>
          <cell r="F190">
            <v>10</v>
          </cell>
          <cell r="G190" t="str">
            <v/>
          </cell>
          <cell r="H190" t="str">
            <v/>
          </cell>
          <cell r="I190" t="str">
            <v/>
          </cell>
          <cell r="J190" t="str">
            <v/>
          </cell>
          <cell r="K190" t="str">
            <v/>
          </cell>
          <cell r="L190" t="str">
            <v>RD Commit</v>
          </cell>
          <cell r="M190" t="str">
            <v>Berrens</v>
          </cell>
          <cell r="N190" t="str">
            <v>Storage - Tower Rehab</v>
          </cell>
          <cell r="O190" t="str">
            <v>1060003-3</v>
          </cell>
          <cell r="P190" t="str">
            <v xml:space="preserve">No </v>
          </cell>
          <cell r="Q190">
            <v>450</v>
          </cell>
          <cell r="R190" t="str">
            <v>Reg</v>
          </cell>
          <cell r="S190" t="str">
            <v>Exempt</v>
          </cell>
          <cell r="T190"/>
          <cell r="U190"/>
          <cell r="V190"/>
          <cell r="W190"/>
          <cell r="X190">
            <v>0</v>
          </cell>
          <cell r="Y190"/>
          <cell r="Z190"/>
          <cell r="AA190"/>
          <cell r="AB190"/>
          <cell r="AC190">
            <v>0</v>
          </cell>
          <cell r="AD190">
            <v>0</v>
          </cell>
          <cell r="AE190"/>
          <cell r="AF190">
            <v>235600</v>
          </cell>
          <cell r="AG190"/>
          <cell r="AH190"/>
          <cell r="AI190"/>
          <cell r="AJ190"/>
          <cell r="AK190"/>
          <cell r="AL190">
            <v>235600</v>
          </cell>
          <cell r="AM190">
            <v>0</v>
          </cell>
          <cell r="AN190"/>
          <cell r="AO190">
            <v>0</v>
          </cell>
          <cell r="AP190">
            <v>0</v>
          </cell>
          <cell r="AQ190"/>
          <cell r="AR190">
            <v>0</v>
          </cell>
          <cell r="AS190"/>
          <cell r="AT190">
            <v>0</v>
          </cell>
          <cell r="AU190">
            <v>0</v>
          </cell>
          <cell r="AV190"/>
          <cell r="AW190"/>
          <cell r="AX190"/>
          <cell r="AY190"/>
          <cell r="AZ190"/>
          <cell r="BA190"/>
          <cell r="BB190">
            <v>0</v>
          </cell>
          <cell r="BC190">
            <v>0</v>
          </cell>
          <cell r="BD190"/>
          <cell r="BE190">
            <v>0</v>
          </cell>
          <cell r="BF190" t="str">
            <v>RD Commit</v>
          </cell>
          <cell r="BG190"/>
          <cell r="BH190">
            <v>43373</v>
          </cell>
          <cell r="BI190">
            <v>235600</v>
          </cell>
          <cell r="BJ190"/>
          <cell r="BK190"/>
          <cell r="BL190"/>
          <cell r="BM190">
            <v>0</v>
          </cell>
          <cell r="BN190"/>
          <cell r="BO190">
            <v>235600</v>
          </cell>
          <cell r="BP190">
            <v>235600</v>
          </cell>
          <cell r="BQ190"/>
          <cell r="BR190"/>
          <cell r="BS190"/>
          <cell r="BT190"/>
          <cell r="BU190"/>
          <cell r="BV190"/>
          <cell r="BW190" t="str">
            <v>Berrens</v>
          </cell>
          <cell r="BX190" t="str">
            <v>Lafontaine</v>
          </cell>
          <cell r="BY190" t="str">
            <v>6W</v>
          </cell>
        </row>
        <row r="191">
          <cell r="C191">
            <v>3</v>
          </cell>
          <cell r="D191">
            <v>30</v>
          </cell>
          <cell r="E191">
            <v>3</v>
          </cell>
          <cell r="F191">
            <v>30</v>
          </cell>
          <cell r="G191"/>
          <cell r="H191" t="str">
            <v/>
          </cell>
          <cell r="I191" t="str">
            <v/>
          </cell>
          <cell r="J191" t="str">
            <v/>
          </cell>
          <cell r="K191" t="str">
            <v/>
          </cell>
          <cell r="L191" t="str">
            <v>Applied</v>
          </cell>
          <cell r="M191" t="str">
            <v>Bradshaw</v>
          </cell>
          <cell r="N191" t="str">
            <v>New System - NO3 Connect to Battle Lake</v>
          </cell>
          <cell r="O191" t="str">
            <v>1560033-2</v>
          </cell>
          <cell r="P191" t="str">
            <v>Yes</v>
          </cell>
          <cell r="Q191">
            <v>25</v>
          </cell>
          <cell r="R191" t="str">
            <v>Reg</v>
          </cell>
          <cell r="S191" t="str">
            <v>Exempt</v>
          </cell>
          <cell r="T191"/>
          <cell r="U191"/>
          <cell r="V191"/>
          <cell r="W191"/>
          <cell r="X191">
            <v>0</v>
          </cell>
          <cell r="Y191"/>
          <cell r="Z191"/>
          <cell r="AA191">
            <v>45170</v>
          </cell>
          <cell r="AB191">
            <v>45566</v>
          </cell>
          <cell r="AC191">
            <v>0</v>
          </cell>
          <cell r="AD191">
            <v>0</v>
          </cell>
          <cell r="AE191"/>
          <cell r="AF191">
            <v>9634500</v>
          </cell>
          <cell r="AG191"/>
          <cell r="AH191"/>
          <cell r="AI191"/>
          <cell r="AJ191"/>
          <cell r="AK191"/>
          <cell r="AL191">
            <v>9634500</v>
          </cell>
          <cell r="AM191">
            <v>0</v>
          </cell>
          <cell r="AN191"/>
          <cell r="AO191">
            <v>0</v>
          </cell>
          <cell r="AP191">
            <v>0</v>
          </cell>
          <cell r="AQ191"/>
          <cell r="AR191">
            <v>0</v>
          </cell>
          <cell r="AS191"/>
          <cell r="AT191">
            <v>0</v>
          </cell>
          <cell r="AU191">
            <v>0</v>
          </cell>
          <cell r="AV191"/>
          <cell r="AW191"/>
          <cell r="AX191"/>
          <cell r="AY191"/>
          <cell r="AZ191"/>
          <cell r="BA191"/>
          <cell r="BB191">
            <v>0</v>
          </cell>
          <cell r="BC191">
            <v>0</v>
          </cell>
          <cell r="BD191"/>
          <cell r="BE191">
            <v>1220000</v>
          </cell>
          <cell r="BF191" t="str">
            <v>Applied</v>
          </cell>
          <cell r="BG191"/>
          <cell r="BH191"/>
          <cell r="BI191"/>
          <cell r="BJ191"/>
          <cell r="BK191">
            <v>61</v>
          </cell>
          <cell r="BL191"/>
          <cell r="BM191">
            <v>7225875</v>
          </cell>
          <cell r="BN191"/>
          <cell r="BO191"/>
          <cell r="BP191">
            <v>0</v>
          </cell>
          <cell r="BQ191"/>
          <cell r="BR191"/>
          <cell r="BS191"/>
          <cell r="BT191"/>
          <cell r="BU191"/>
          <cell r="BV191"/>
          <cell r="BW191" t="str">
            <v>Bradshaw</v>
          </cell>
          <cell r="BX191" t="str">
            <v>Lafontaine</v>
          </cell>
          <cell r="BY191">
            <v>4</v>
          </cell>
        </row>
        <row r="192">
          <cell r="C192">
            <v>780</v>
          </cell>
          <cell r="D192">
            <v>7</v>
          </cell>
          <cell r="E192">
            <v>655</v>
          </cell>
          <cell r="F192">
            <v>7</v>
          </cell>
          <cell r="G192" t="str">
            <v/>
          </cell>
          <cell r="H192" t="str">
            <v/>
          </cell>
          <cell r="I192" t="str">
            <v/>
          </cell>
          <cell r="J192" t="str">
            <v/>
          </cell>
          <cell r="K192" t="str">
            <v/>
          </cell>
          <cell r="L192">
            <v>0</v>
          </cell>
          <cell r="M192" t="str">
            <v>Perez</v>
          </cell>
          <cell r="N192" t="str">
            <v>Treatment - New Mn Plant at Well 11</v>
          </cell>
          <cell r="O192" t="str">
            <v>1090005-3</v>
          </cell>
          <cell r="P192" t="str">
            <v xml:space="preserve">No </v>
          </cell>
          <cell r="Q192">
            <v>12156</v>
          </cell>
          <cell r="R192" t="str">
            <v>Reg</v>
          </cell>
          <cell r="S192" t="str">
            <v>Exempt</v>
          </cell>
          <cell r="T192"/>
          <cell r="U192"/>
          <cell r="V192"/>
          <cell r="W192"/>
          <cell r="X192">
            <v>0</v>
          </cell>
          <cell r="Y192"/>
          <cell r="Z192"/>
          <cell r="AA192"/>
          <cell r="AB192"/>
          <cell r="AC192">
            <v>0</v>
          </cell>
          <cell r="AD192">
            <v>0</v>
          </cell>
          <cell r="AE192"/>
          <cell r="AF192">
            <v>1838200</v>
          </cell>
          <cell r="AG192"/>
          <cell r="AH192"/>
          <cell r="AI192"/>
          <cell r="AJ192"/>
          <cell r="AK192"/>
          <cell r="AL192">
            <v>1838200</v>
          </cell>
          <cell r="AM192">
            <v>0</v>
          </cell>
          <cell r="AN192"/>
          <cell r="AO192">
            <v>0</v>
          </cell>
          <cell r="AP192">
            <v>0</v>
          </cell>
          <cell r="AQ192"/>
          <cell r="AR192">
            <v>0</v>
          </cell>
          <cell r="AS192"/>
          <cell r="AT192">
            <v>0</v>
          </cell>
          <cell r="AU192">
            <v>0</v>
          </cell>
          <cell r="AV192"/>
          <cell r="AW192"/>
          <cell r="AX192"/>
          <cell r="AY192"/>
          <cell r="AZ192"/>
          <cell r="BA192"/>
          <cell r="BB192">
            <v>0</v>
          </cell>
          <cell r="BC192">
            <v>0</v>
          </cell>
          <cell r="BD192"/>
          <cell r="BE192">
            <v>0</v>
          </cell>
          <cell r="BF192"/>
          <cell r="BG192"/>
          <cell r="BH192"/>
          <cell r="BI192"/>
          <cell r="BJ192"/>
          <cell r="BK192"/>
          <cell r="BL192"/>
          <cell r="BM192"/>
          <cell r="BN192"/>
          <cell r="BO192"/>
          <cell r="BP192">
            <v>0</v>
          </cell>
          <cell r="BQ192"/>
          <cell r="BR192"/>
          <cell r="BS192"/>
          <cell r="BT192"/>
          <cell r="BU192"/>
          <cell r="BV192"/>
          <cell r="BW192" t="str">
            <v>Perez</v>
          </cell>
          <cell r="BX192" t="str">
            <v>Barrett</v>
          </cell>
          <cell r="BY192" t="str">
            <v>3b</v>
          </cell>
        </row>
        <row r="193">
          <cell r="C193">
            <v>161</v>
          </cell>
          <cell r="D193">
            <v>17.5</v>
          </cell>
          <cell r="E193">
            <v>112</v>
          </cell>
          <cell r="F193">
            <v>17.5</v>
          </cell>
          <cell r="G193"/>
          <cell r="H193" t="str">
            <v/>
          </cell>
          <cell r="I193" t="str">
            <v>Yes</v>
          </cell>
          <cell r="J193" t="str">
            <v/>
          </cell>
          <cell r="K193" t="str">
            <v/>
          </cell>
          <cell r="L193">
            <v>0</v>
          </cell>
          <cell r="M193" t="str">
            <v>Montoya</v>
          </cell>
          <cell r="N193" t="str">
            <v>Other - New System Supplied by Rosemount</v>
          </cell>
          <cell r="O193" t="str">
            <v>1190035-1</v>
          </cell>
          <cell r="P193" t="str">
            <v>Yes</v>
          </cell>
          <cell r="Q193">
            <v>25</v>
          </cell>
          <cell r="R193" t="str">
            <v>Reg</v>
          </cell>
          <cell r="S193" t="str">
            <v>Exempt</v>
          </cell>
          <cell r="T193"/>
          <cell r="U193"/>
          <cell r="V193">
            <v>45432</v>
          </cell>
          <cell r="W193">
            <v>16800000</v>
          </cell>
          <cell r="X193">
            <v>16800000</v>
          </cell>
          <cell r="Y193" t="str">
            <v>Part B2</v>
          </cell>
          <cell r="Z193" t="str">
            <v>cost of water and sewer is $29M</v>
          </cell>
          <cell r="AA193">
            <v>45809</v>
          </cell>
          <cell r="AB193">
            <v>46327</v>
          </cell>
          <cell r="AC193">
            <v>0</v>
          </cell>
          <cell r="AD193">
            <v>0</v>
          </cell>
          <cell r="AE193" t="str">
            <v>Very high cost; not affordable or realistic</v>
          </cell>
          <cell r="AF193">
            <v>16800000</v>
          </cell>
          <cell r="AG193"/>
          <cell r="AH193"/>
          <cell r="AI193"/>
          <cell r="AJ193"/>
          <cell r="AK193"/>
          <cell r="AL193">
            <v>16800000</v>
          </cell>
          <cell r="AM193">
            <v>16800000</v>
          </cell>
          <cell r="AN193"/>
          <cell r="AO193">
            <v>0</v>
          </cell>
          <cell r="AP193">
            <v>0</v>
          </cell>
          <cell r="AQ193"/>
          <cell r="AR193">
            <v>0</v>
          </cell>
          <cell r="AS193"/>
          <cell r="AT193">
            <v>16800000</v>
          </cell>
          <cell r="AU193">
            <v>0</v>
          </cell>
          <cell r="AV193"/>
          <cell r="AW193"/>
          <cell r="AX193"/>
          <cell r="AY193"/>
          <cell r="AZ193"/>
          <cell r="BA193"/>
          <cell r="BB193">
            <v>0</v>
          </cell>
          <cell r="BC193">
            <v>1700000</v>
          </cell>
          <cell r="BD193"/>
          <cell r="BE193">
            <v>0</v>
          </cell>
          <cell r="BF193"/>
          <cell r="BG193"/>
          <cell r="BH193"/>
          <cell r="BI193"/>
          <cell r="BJ193"/>
          <cell r="BK193"/>
          <cell r="BL193"/>
          <cell r="BM193"/>
          <cell r="BN193"/>
          <cell r="BO193"/>
          <cell r="BP193">
            <v>0</v>
          </cell>
          <cell r="BQ193"/>
          <cell r="BR193"/>
          <cell r="BS193"/>
          <cell r="BT193"/>
          <cell r="BU193"/>
          <cell r="BV193"/>
          <cell r="BW193" t="str">
            <v>Montoya</v>
          </cell>
          <cell r="BX193"/>
          <cell r="BY193">
            <v>11</v>
          </cell>
        </row>
        <row r="194">
          <cell r="C194">
            <v>727</v>
          </cell>
          <cell r="D194">
            <v>10</v>
          </cell>
          <cell r="E194">
            <v>609</v>
          </cell>
          <cell r="F194">
            <v>10</v>
          </cell>
          <cell r="G194"/>
          <cell r="H194" t="str">
            <v/>
          </cell>
          <cell r="I194" t="str">
            <v/>
          </cell>
          <cell r="J194" t="str">
            <v/>
          </cell>
          <cell r="K194" t="str">
            <v>Yes</v>
          </cell>
          <cell r="L194">
            <v>0</v>
          </cell>
          <cell r="M194" t="str">
            <v>Montoya</v>
          </cell>
          <cell r="N194" t="str">
            <v>Conservation - Water Meter Replacement</v>
          </cell>
          <cell r="O194" t="str">
            <v>1020016-1</v>
          </cell>
          <cell r="P194" t="str">
            <v xml:space="preserve">No </v>
          </cell>
          <cell r="Q194">
            <v>21612</v>
          </cell>
          <cell r="R194" t="str">
            <v>Reg</v>
          </cell>
          <cell r="S194"/>
          <cell r="T194"/>
          <cell r="U194"/>
          <cell r="V194"/>
          <cell r="W194"/>
          <cell r="X194">
            <v>0</v>
          </cell>
          <cell r="Y194"/>
          <cell r="Z194" t="str">
            <v>email to city waiting for response</v>
          </cell>
          <cell r="AA194">
            <v>45352</v>
          </cell>
          <cell r="AB194">
            <v>45627</v>
          </cell>
          <cell r="AC194">
            <v>0</v>
          </cell>
          <cell r="AD194">
            <v>0</v>
          </cell>
          <cell r="AE194"/>
          <cell r="AF194">
            <v>3000000</v>
          </cell>
          <cell r="AG194"/>
          <cell r="AH194"/>
          <cell r="AI194"/>
          <cell r="AJ194"/>
          <cell r="AK194"/>
          <cell r="AL194">
            <v>3000000</v>
          </cell>
          <cell r="AM194">
            <v>0</v>
          </cell>
          <cell r="AN194"/>
          <cell r="AO194">
            <v>0</v>
          </cell>
          <cell r="AP194">
            <v>0</v>
          </cell>
          <cell r="AQ194"/>
          <cell r="AR194">
            <v>0</v>
          </cell>
          <cell r="AS194"/>
          <cell r="AT194">
            <v>0</v>
          </cell>
          <cell r="AU194">
            <v>0</v>
          </cell>
          <cell r="AV194"/>
          <cell r="AW194"/>
          <cell r="AX194"/>
          <cell r="AY194"/>
          <cell r="AZ194"/>
          <cell r="BA194"/>
          <cell r="BB194">
            <v>0</v>
          </cell>
          <cell r="BC194">
            <v>0</v>
          </cell>
          <cell r="BD194"/>
          <cell r="BE194">
            <v>0</v>
          </cell>
          <cell r="BF194"/>
          <cell r="BG194"/>
          <cell r="BH194"/>
          <cell r="BI194"/>
          <cell r="BJ194"/>
          <cell r="BK194"/>
          <cell r="BL194"/>
          <cell r="BM194"/>
          <cell r="BN194"/>
          <cell r="BO194"/>
          <cell r="BP194"/>
          <cell r="BQ194"/>
          <cell r="BR194"/>
          <cell r="BS194"/>
          <cell r="BT194"/>
          <cell r="BU194"/>
          <cell r="BV194"/>
          <cell r="BW194" t="str">
            <v>Montoya</v>
          </cell>
          <cell r="BX194"/>
          <cell r="BY194">
            <v>11</v>
          </cell>
        </row>
        <row r="195">
          <cell r="C195">
            <v>728</v>
          </cell>
          <cell r="D195">
            <v>10</v>
          </cell>
          <cell r="E195">
            <v>610</v>
          </cell>
          <cell r="F195">
            <v>10</v>
          </cell>
          <cell r="G195"/>
          <cell r="H195" t="str">
            <v/>
          </cell>
          <cell r="I195" t="str">
            <v/>
          </cell>
          <cell r="J195" t="str">
            <v/>
          </cell>
          <cell r="K195" t="str">
            <v/>
          </cell>
          <cell r="L195">
            <v>0</v>
          </cell>
          <cell r="M195" t="str">
            <v>Montoya</v>
          </cell>
          <cell r="N195" t="str">
            <v>Other - Retaining Wall Replacement</v>
          </cell>
          <cell r="O195" t="str">
            <v>1020016-2</v>
          </cell>
          <cell r="P195" t="str">
            <v xml:space="preserve">No </v>
          </cell>
          <cell r="Q195">
            <v>21612</v>
          </cell>
          <cell r="R195" t="str">
            <v>Reg</v>
          </cell>
          <cell r="S195"/>
          <cell r="T195"/>
          <cell r="U195"/>
          <cell r="V195"/>
          <cell r="W195"/>
          <cell r="X195">
            <v>0</v>
          </cell>
          <cell r="Y195"/>
          <cell r="Z195"/>
          <cell r="AA195"/>
          <cell r="AB195"/>
          <cell r="AC195">
            <v>0</v>
          </cell>
          <cell r="AD195">
            <v>0</v>
          </cell>
          <cell r="AE195"/>
          <cell r="AF195">
            <v>355000</v>
          </cell>
          <cell r="AG195"/>
          <cell r="AH195"/>
          <cell r="AI195"/>
          <cell r="AJ195"/>
          <cell r="AK195"/>
          <cell r="AL195">
            <v>355000</v>
          </cell>
          <cell r="AM195">
            <v>0</v>
          </cell>
          <cell r="AN195"/>
          <cell r="AO195">
            <v>0</v>
          </cell>
          <cell r="AP195">
            <v>0</v>
          </cell>
          <cell r="AQ195"/>
          <cell r="AR195">
            <v>0</v>
          </cell>
          <cell r="AS195"/>
          <cell r="AT195">
            <v>0</v>
          </cell>
          <cell r="AU195">
            <v>0</v>
          </cell>
          <cell r="AV195"/>
          <cell r="AW195"/>
          <cell r="AX195"/>
          <cell r="AY195"/>
          <cell r="AZ195"/>
          <cell r="BA195"/>
          <cell r="BB195">
            <v>0</v>
          </cell>
          <cell r="BC195">
            <v>0</v>
          </cell>
          <cell r="BD195"/>
          <cell r="BE195">
            <v>0</v>
          </cell>
          <cell r="BF195"/>
          <cell r="BG195"/>
          <cell r="BH195"/>
          <cell r="BI195"/>
          <cell r="BJ195"/>
          <cell r="BK195"/>
          <cell r="BL195"/>
          <cell r="BM195"/>
          <cell r="BN195"/>
          <cell r="BO195"/>
          <cell r="BP195"/>
          <cell r="BQ195"/>
          <cell r="BR195"/>
          <cell r="BS195"/>
          <cell r="BT195"/>
          <cell r="BU195"/>
          <cell r="BV195"/>
          <cell r="BW195" t="str">
            <v>Montoya</v>
          </cell>
          <cell r="BX195"/>
          <cell r="BY195">
            <v>11</v>
          </cell>
        </row>
        <row r="196">
          <cell r="C196">
            <v>194</v>
          </cell>
          <cell r="D196">
            <v>15</v>
          </cell>
          <cell r="E196"/>
          <cell r="F196"/>
          <cell r="G196">
            <v>2025</v>
          </cell>
          <cell r="H196" t="str">
            <v/>
          </cell>
          <cell r="I196" t="str">
            <v>Yes</v>
          </cell>
          <cell r="J196"/>
          <cell r="K196"/>
          <cell r="L196"/>
          <cell r="M196" t="str">
            <v>Montoya</v>
          </cell>
          <cell r="N196" t="str">
            <v>Treatment - Manganese TP</v>
          </cell>
          <cell r="O196" t="str">
            <v>1020043-1</v>
          </cell>
          <cell r="P196" t="str">
            <v>Yes</v>
          </cell>
          <cell r="Q196">
            <v>4180</v>
          </cell>
          <cell r="R196" t="str">
            <v>EC</v>
          </cell>
          <cell r="S196"/>
          <cell r="T196"/>
          <cell r="U196"/>
          <cell r="V196">
            <v>45441</v>
          </cell>
          <cell r="W196">
            <v>9000000</v>
          </cell>
          <cell r="X196">
            <v>9000000</v>
          </cell>
          <cell r="Y196" t="str">
            <v>Part B1</v>
          </cell>
          <cell r="Z196"/>
          <cell r="AA196">
            <v>45809</v>
          </cell>
          <cell r="AB196">
            <v>46327</v>
          </cell>
          <cell r="AC196">
            <v>0</v>
          </cell>
          <cell r="AD196">
            <v>0</v>
          </cell>
          <cell r="AE196"/>
          <cell r="AF196">
            <v>9000000</v>
          </cell>
          <cell r="AG196"/>
          <cell r="AH196"/>
          <cell r="AI196"/>
          <cell r="AJ196"/>
          <cell r="AK196"/>
          <cell r="AL196">
            <v>9000000</v>
          </cell>
          <cell r="AM196">
            <v>9000000</v>
          </cell>
          <cell r="AN196"/>
          <cell r="AO196">
            <v>0</v>
          </cell>
          <cell r="AP196">
            <v>3000000</v>
          </cell>
          <cell r="AQ196"/>
          <cell r="AR196">
            <v>3000000</v>
          </cell>
          <cell r="AS196"/>
          <cell r="AT196">
            <v>6000000</v>
          </cell>
          <cell r="AU196">
            <v>0</v>
          </cell>
          <cell r="AV196"/>
          <cell r="AW196"/>
          <cell r="AX196"/>
          <cell r="AY196"/>
          <cell r="AZ196"/>
          <cell r="BA196"/>
          <cell r="BB196">
            <v>0</v>
          </cell>
          <cell r="BC196">
            <v>0</v>
          </cell>
          <cell r="BD196"/>
          <cell r="BE196">
            <v>0</v>
          </cell>
          <cell r="BF196"/>
          <cell r="BG196"/>
          <cell r="BH196"/>
          <cell r="BI196"/>
          <cell r="BJ196"/>
          <cell r="BK196"/>
          <cell r="BL196"/>
          <cell r="BM196"/>
          <cell r="BN196"/>
          <cell r="BO196"/>
          <cell r="BP196">
            <v>0</v>
          </cell>
          <cell r="BQ196"/>
          <cell r="BR196"/>
          <cell r="BS196"/>
          <cell r="BT196"/>
          <cell r="BU196"/>
          <cell r="BV196"/>
          <cell r="BW196" t="str">
            <v>Montoya</v>
          </cell>
          <cell r="BX196"/>
          <cell r="BY196">
            <v>11</v>
          </cell>
        </row>
        <row r="197">
          <cell r="C197">
            <v>967</v>
          </cell>
          <cell r="D197">
            <v>5</v>
          </cell>
          <cell r="E197"/>
          <cell r="F197"/>
          <cell r="G197">
            <v>2025</v>
          </cell>
          <cell r="H197" t="str">
            <v/>
          </cell>
          <cell r="I197" t="str">
            <v/>
          </cell>
          <cell r="J197"/>
          <cell r="K197"/>
          <cell r="L197"/>
          <cell r="M197" t="str">
            <v>Montoya</v>
          </cell>
          <cell r="N197" t="str">
            <v>Storage - New Tower</v>
          </cell>
          <cell r="O197" t="str">
            <v>1020043-2</v>
          </cell>
          <cell r="P197" t="str">
            <v xml:space="preserve">No </v>
          </cell>
          <cell r="Q197">
            <v>4180</v>
          </cell>
          <cell r="R197" t="str">
            <v>Reg</v>
          </cell>
          <cell r="S197"/>
          <cell r="T197"/>
          <cell r="U197"/>
          <cell r="V197">
            <v>45441</v>
          </cell>
          <cell r="W197">
            <v>2500000</v>
          </cell>
          <cell r="X197">
            <v>2500000</v>
          </cell>
          <cell r="Y197" t="str">
            <v>Below fundable range</v>
          </cell>
          <cell r="Z197"/>
          <cell r="AA197">
            <v>45809</v>
          </cell>
          <cell r="AB197">
            <v>46327</v>
          </cell>
          <cell r="AC197">
            <v>0</v>
          </cell>
          <cell r="AD197">
            <v>0</v>
          </cell>
          <cell r="AE197"/>
          <cell r="AF197">
            <v>2500000</v>
          </cell>
          <cell r="AG197"/>
          <cell r="AH197"/>
          <cell r="AI197"/>
          <cell r="AJ197"/>
          <cell r="AK197"/>
          <cell r="AL197">
            <v>2500000</v>
          </cell>
          <cell r="AM197">
            <v>0</v>
          </cell>
          <cell r="AN197"/>
          <cell r="AO197">
            <v>0</v>
          </cell>
          <cell r="AP197">
            <v>0</v>
          </cell>
          <cell r="AQ197"/>
          <cell r="AR197">
            <v>0</v>
          </cell>
          <cell r="AS197"/>
          <cell r="AT197">
            <v>0</v>
          </cell>
          <cell r="AU197">
            <v>0</v>
          </cell>
          <cell r="AV197"/>
          <cell r="AW197"/>
          <cell r="AX197"/>
          <cell r="AY197"/>
          <cell r="AZ197"/>
          <cell r="BA197"/>
          <cell r="BB197">
            <v>0</v>
          </cell>
          <cell r="BC197">
            <v>0</v>
          </cell>
          <cell r="BD197"/>
          <cell r="BE197">
            <v>0</v>
          </cell>
          <cell r="BF197"/>
          <cell r="BG197"/>
          <cell r="BH197"/>
          <cell r="BI197"/>
          <cell r="BJ197"/>
          <cell r="BK197"/>
          <cell r="BL197"/>
          <cell r="BM197"/>
          <cell r="BN197"/>
          <cell r="BO197"/>
          <cell r="BP197">
            <v>0</v>
          </cell>
          <cell r="BQ197"/>
          <cell r="BR197"/>
          <cell r="BS197"/>
          <cell r="BT197"/>
          <cell r="BU197"/>
          <cell r="BV197"/>
          <cell r="BW197" t="str">
            <v>Montoya</v>
          </cell>
          <cell r="BX197"/>
          <cell r="BY197">
            <v>11</v>
          </cell>
        </row>
        <row r="198">
          <cell r="C198">
            <v>277</v>
          </cell>
          <cell r="D198">
            <v>12</v>
          </cell>
          <cell r="E198">
            <v>202</v>
          </cell>
          <cell r="F198">
            <v>12</v>
          </cell>
          <cell r="G198" t="str">
            <v/>
          </cell>
          <cell r="H198" t="str">
            <v/>
          </cell>
          <cell r="I198" t="str">
            <v/>
          </cell>
          <cell r="J198" t="str">
            <v/>
          </cell>
          <cell r="K198" t="str">
            <v/>
          </cell>
          <cell r="L198" t="str">
            <v>Should apply</v>
          </cell>
          <cell r="M198" t="str">
            <v>Brooksbank</v>
          </cell>
          <cell r="N198" t="str">
            <v>Watermain - Looping</v>
          </cell>
          <cell r="O198" t="str">
            <v>1080001-6</v>
          </cell>
          <cell r="P198" t="str">
            <v xml:space="preserve">No </v>
          </cell>
          <cell r="Q198">
            <v>360</v>
          </cell>
          <cell r="R198" t="str">
            <v>Reg</v>
          </cell>
          <cell r="S198" t="str">
            <v>Exempt</v>
          </cell>
          <cell r="T198"/>
          <cell r="U198"/>
          <cell r="V198"/>
          <cell r="W198"/>
          <cell r="X198">
            <v>0</v>
          </cell>
          <cell r="Y198"/>
          <cell r="Z198"/>
          <cell r="AA198"/>
          <cell r="AB198"/>
          <cell r="AC198">
            <v>0</v>
          </cell>
          <cell r="AD198">
            <v>0</v>
          </cell>
          <cell r="AE198"/>
          <cell r="AF198">
            <v>349000</v>
          </cell>
          <cell r="AG198"/>
          <cell r="AH198"/>
          <cell r="AI198"/>
          <cell r="AJ198"/>
          <cell r="AK198"/>
          <cell r="AL198">
            <v>349000</v>
          </cell>
          <cell r="AM198">
            <v>0</v>
          </cell>
          <cell r="AN198"/>
          <cell r="AO198">
            <v>0</v>
          </cell>
          <cell r="AP198">
            <v>0</v>
          </cell>
          <cell r="AQ198"/>
          <cell r="AR198">
            <v>0</v>
          </cell>
          <cell r="AS198"/>
          <cell r="AT198">
            <v>0</v>
          </cell>
          <cell r="AU198">
            <v>0</v>
          </cell>
          <cell r="AV198"/>
          <cell r="AW198"/>
          <cell r="AX198"/>
          <cell r="AY198"/>
          <cell r="AZ198"/>
          <cell r="BA198"/>
          <cell r="BB198">
            <v>0</v>
          </cell>
          <cell r="BC198">
            <v>0</v>
          </cell>
          <cell r="BD198"/>
          <cell r="BE198">
            <v>0</v>
          </cell>
          <cell r="BF198" t="str">
            <v>Should apply</v>
          </cell>
          <cell r="BG198"/>
          <cell r="BH198"/>
          <cell r="BI198"/>
          <cell r="BJ198"/>
          <cell r="BK198">
            <v>193</v>
          </cell>
          <cell r="BL198"/>
          <cell r="BM198"/>
          <cell r="BN198"/>
          <cell r="BO198"/>
          <cell r="BP198">
            <v>0</v>
          </cell>
          <cell r="BQ198"/>
          <cell r="BR198"/>
          <cell r="BS198"/>
          <cell r="BT198"/>
          <cell r="BU198"/>
          <cell r="BV198"/>
          <cell r="BW198" t="str">
            <v>Brooksbank</v>
          </cell>
          <cell r="BX198" t="str">
            <v>Gallentine</v>
          </cell>
          <cell r="BY198">
            <v>9</v>
          </cell>
        </row>
        <row r="199">
          <cell r="C199">
            <v>496</v>
          </cell>
          <cell r="D199">
            <v>10</v>
          </cell>
          <cell r="E199">
            <v>410</v>
          </cell>
          <cell r="F199">
            <v>10</v>
          </cell>
          <cell r="G199"/>
          <cell r="H199" t="str">
            <v/>
          </cell>
          <cell r="I199" t="str">
            <v/>
          </cell>
          <cell r="J199" t="str">
            <v/>
          </cell>
          <cell r="K199" t="str">
            <v/>
          </cell>
          <cell r="L199">
            <v>0</v>
          </cell>
          <cell r="M199" t="str">
            <v>Brooksbank</v>
          </cell>
          <cell r="N199" t="str">
            <v>Watermain -  Distribution Reconstruction</v>
          </cell>
          <cell r="O199" t="str">
            <v>1080001-9</v>
          </cell>
          <cell r="P199" t="str">
            <v xml:space="preserve">No </v>
          </cell>
          <cell r="Q199">
            <v>282</v>
          </cell>
          <cell r="R199" t="str">
            <v>Reg</v>
          </cell>
          <cell r="S199"/>
          <cell r="T199"/>
          <cell r="U199"/>
          <cell r="V199"/>
          <cell r="W199"/>
          <cell r="X199">
            <v>0</v>
          </cell>
          <cell r="Y199"/>
          <cell r="Z199"/>
          <cell r="AA199"/>
          <cell r="AB199"/>
          <cell r="AC199">
            <v>0</v>
          </cell>
          <cell r="AD199">
            <v>0</v>
          </cell>
          <cell r="AE199"/>
          <cell r="AF199">
            <v>381000</v>
          </cell>
          <cell r="AG199"/>
          <cell r="AH199"/>
          <cell r="AI199"/>
          <cell r="AJ199"/>
          <cell r="AK199"/>
          <cell r="AL199">
            <v>381000</v>
          </cell>
          <cell r="AM199">
            <v>0</v>
          </cell>
          <cell r="AN199"/>
          <cell r="AO199">
            <v>0</v>
          </cell>
          <cell r="AP199">
            <v>0</v>
          </cell>
          <cell r="AQ199"/>
          <cell r="AR199">
            <v>0</v>
          </cell>
          <cell r="AS199"/>
          <cell r="AT199">
            <v>0</v>
          </cell>
          <cell r="AU199">
            <v>0</v>
          </cell>
          <cell r="AV199"/>
          <cell r="AW199"/>
          <cell r="AX199"/>
          <cell r="AY199"/>
          <cell r="AZ199"/>
          <cell r="BA199"/>
          <cell r="BB199">
            <v>0</v>
          </cell>
          <cell r="BC199">
            <v>0</v>
          </cell>
          <cell r="BD199"/>
          <cell r="BE199">
            <v>0</v>
          </cell>
          <cell r="BF199"/>
          <cell r="BG199"/>
          <cell r="BH199"/>
          <cell r="BI199"/>
          <cell r="BJ199"/>
          <cell r="BK199"/>
          <cell r="BL199"/>
          <cell r="BM199"/>
          <cell r="BN199"/>
          <cell r="BO199"/>
          <cell r="BP199"/>
          <cell r="BQ199"/>
          <cell r="BR199"/>
          <cell r="BS199"/>
          <cell r="BT199"/>
          <cell r="BU199"/>
          <cell r="BV199"/>
          <cell r="BW199" t="str">
            <v>Brooksbank</v>
          </cell>
          <cell r="BX199"/>
          <cell r="BY199">
            <v>9</v>
          </cell>
        </row>
        <row r="200">
          <cell r="C200">
            <v>579</v>
          </cell>
          <cell r="D200">
            <v>10</v>
          </cell>
          <cell r="E200">
            <v>480</v>
          </cell>
          <cell r="F200">
            <v>10</v>
          </cell>
          <cell r="G200" t="str">
            <v/>
          </cell>
          <cell r="H200" t="str">
            <v/>
          </cell>
          <cell r="I200" t="str">
            <v/>
          </cell>
          <cell r="J200" t="str">
            <v/>
          </cell>
          <cell r="K200" t="str">
            <v/>
          </cell>
          <cell r="L200" t="str">
            <v>Should apply</v>
          </cell>
          <cell r="M200" t="str">
            <v>Brooksbank</v>
          </cell>
          <cell r="N200" t="str">
            <v>Watermain - Replace Cast Iron Main</v>
          </cell>
          <cell r="O200" t="str">
            <v>1080001-5</v>
          </cell>
          <cell r="P200" t="str">
            <v xml:space="preserve">No </v>
          </cell>
          <cell r="Q200">
            <v>360</v>
          </cell>
          <cell r="R200" t="str">
            <v>Reg</v>
          </cell>
          <cell r="S200" t="str">
            <v>Exempt</v>
          </cell>
          <cell r="X200">
            <v>0</v>
          </cell>
          <cell r="Z200"/>
          <cell r="AA200"/>
          <cell r="AC200">
            <v>0</v>
          </cell>
          <cell r="AD200">
            <v>0</v>
          </cell>
          <cell r="AE200"/>
          <cell r="AF200">
            <v>1678000</v>
          </cell>
          <cell r="AL200">
            <v>1678000</v>
          </cell>
          <cell r="AM200">
            <v>0</v>
          </cell>
          <cell r="AO200">
            <v>0</v>
          </cell>
          <cell r="AP200">
            <v>0</v>
          </cell>
          <cell r="AR200">
            <v>0</v>
          </cell>
          <cell r="AS200"/>
          <cell r="AT200">
            <v>0</v>
          </cell>
          <cell r="AU200">
            <v>0</v>
          </cell>
          <cell r="BB200">
            <v>0</v>
          </cell>
          <cell r="BC200">
            <v>832889.89614346402</v>
          </cell>
          <cell r="BE200">
            <v>0</v>
          </cell>
          <cell r="BF200" t="str">
            <v>Should apply</v>
          </cell>
          <cell r="BK200">
            <v>193</v>
          </cell>
          <cell r="BM200"/>
          <cell r="BP200">
            <v>0</v>
          </cell>
          <cell r="BW200" t="str">
            <v>Brooksbank</v>
          </cell>
          <cell r="BX200" t="str">
            <v>Gallentine</v>
          </cell>
          <cell r="BY200">
            <v>9</v>
          </cell>
        </row>
        <row r="201">
          <cell r="C201">
            <v>121</v>
          </cell>
          <cell r="D201">
            <v>20</v>
          </cell>
          <cell r="E201"/>
          <cell r="F201"/>
          <cell r="G201"/>
          <cell r="H201" t="str">
            <v/>
          </cell>
          <cell r="I201" t="str">
            <v/>
          </cell>
          <cell r="J201"/>
          <cell r="K201"/>
          <cell r="L201"/>
          <cell r="M201" t="str">
            <v>Montoya</v>
          </cell>
          <cell r="N201" t="str">
            <v>Other - LSL Replacement 2026</v>
          </cell>
          <cell r="O201" t="str">
            <v>1020017-5</v>
          </cell>
          <cell r="P201" t="str">
            <v>Yes</v>
          </cell>
          <cell r="Q201">
            <v>61476</v>
          </cell>
          <cell r="R201" t="str">
            <v>LSL</v>
          </cell>
          <cell r="S201"/>
          <cell r="T201"/>
          <cell r="U201"/>
          <cell r="V201"/>
          <cell r="W201"/>
          <cell r="X201">
            <v>0</v>
          </cell>
          <cell r="Y201"/>
          <cell r="Z201"/>
          <cell r="AA201"/>
          <cell r="AB201"/>
          <cell r="AC201">
            <v>0</v>
          </cell>
          <cell r="AD201">
            <v>0</v>
          </cell>
          <cell r="AE201"/>
          <cell r="AF201">
            <v>1600000</v>
          </cell>
          <cell r="AG201"/>
          <cell r="AH201"/>
          <cell r="AI201"/>
          <cell r="AJ201"/>
          <cell r="AK201"/>
          <cell r="AL201">
            <v>1600000</v>
          </cell>
          <cell r="AM201">
            <v>0</v>
          </cell>
          <cell r="AN201"/>
          <cell r="AO201">
            <v>0</v>
          </cell>
          <cell r="AP201">
            <v>0</v>
          </cell>
          <cell r="AQ201"/>
          <cell r="AR201">
            <v>0</v>
          </cell>
          <cell r="AS201"/>
          <cell r="AT201">
            <v>0</v>
          </cell>
          <cell r="AU201">
            <v>0</v>
          </cell>
          <cell r="AV201"/>
          <cell r="AW201"/>
          <cell r="AX201"/>
          <cell r="AY201"/>
          <cell r="AZ201"/>
          <cell r="BA201"/>
          <cell r="BB201"/>
          <cell r="BC201"/>
          <cell r="BD201"/>
          <cell r="BE201"/>
          <cell r="BF201"/>
          <cell r="BG201"/>
          <cell r="BH201"/>
          <cell r="BI201"/>
          <cell r="BJ201"/>
          <cell r="BK201"/>
          <cell r="BL201"/>
          <cell r="BM201"/>
          <cell r="BN201"/>
          <cell r="BO201"/>
          <cell r="BP201"/>
          <cell r="BQ201"/>
          <cell r="BR201"/>
          <cell r="BS201"/>
          <cell r="BT201"/>
          <cell r="BU201"/>
          <cell r="BV201"/>
          <cell r="BW201" t="str">
            <v>Montoya</v>
          </cell>
          <cell r="BX201"/>
          <cell r="BY201">
            <v>11</v>
          </cell>
        </row>
        <row r="202">
          <cell r="C202">
            <v>122</v>
          </cell>
          <cell r="D202">
            <v>20</v>
          </cell>
          <cell r="E202"/>
          <cell r="F202"/>
          <cell r="G202"/>
          <cell r="H202" t="str">
            <v/>
          </cell>
          <cell r="I202" t="str">
            <v/>
          </cell>
          <cell r="J202"/>
          <cell r="K202"/>
          <cell r="L202"/>
          <cell r="M202" t="str">
            <v>Montoya</v>
          </cell>
          <cell r="N202" t="str">
            <v>Other - LSL Replacement 2027</v>
          </cell>
          <cell r="O202" t="str">
            <v>1020017-6</v>
          </cell>
          <cell r="P202" t="str">
            <v>Yes</v>
          </cell>
          <cell r="Q202">
            <v>61476</v>
          </cell>
          <cell r="R202" t="str">
            <v>LSL</v>
          </cell>
          <cell r="S202"/>
          <cell r="T202"/>
          <cell r="U202"/>
          <cell r="V202"/>
          <cell r="W202"/>
          <cell r="X202">
            <v>0</v>
          </cell>
          <cell r="Y202"/>
          <cell r="Z202"/>
          <cell r="AA202"/>
          <cell r="AB202"/>
          <cell r="AC202">
            <v>0</v>
          </cell>
          <cell r="AD202">
            <v>0</v>
          </cell>
          <cell r="AE202"/>
          <cell r="AF202">
            <v>2006250</v>
          </cell>
          <cell r="AG202"/>
          <cell r="AH202"/>
          <cell r="AI202"/>
          <cell r="AJ202"/>
          <cell r="AK202"/>
          <cell r="AL202">
            <v>2006250</v>
          </cell>
          <cell r="AM202">
            <v>0</v>
          </cell>
          <cell r="AN202"/>
          <cell r="AO202">
            <v>0</v>
          </cell>
          <cell r="AP202">
            <v>0</v>
          </cell>
          <cell r="AQ202"/>
          <cell r="AR202">
            <v>0</v>
          </cell>
          <cell r="AS202"/>
          <cell r="AT202">
            <v>0</v>
          </cell>
          <cell r="AU202">
            <v>0</v>
          </cell>
          <cell r="AV202"/>
          <cell r="AW202"/>
          <cell r="AX202"/>
          <cell r="AY202"/>
          <cell r="AZ202"/>
          <cell r="BA202"/>
          <cell r="BB202"/>
          <cell r="BC202"/>
          <cell r="BD202"/>
          <cell r="BE202"/>
          <cell r="BF202"/>
          <cell r="BG202"/>
          <cell r="BH202"/>
          <cell r="BI202"/>
          <cell r="BJ202"/>
          <cell r="BK202"/>
          <cell r="BL202"/>
          <cell r="BM202"/>
          <cell r="BN202"/>
          <cell r="BO202"/>
          <cell r="BP202"/>
          <cell r="BQ202"/>
          <cell r="BR202"/>
          <cell r="BS202"/>
          <cell r="BT202"/>
          <cell r="BU202"/>
          <cell r="BV202"/>
          <cell r="BW202" t="str">
            <v>Montoya</v>
          </cell>
          <cell r="BX202"/>
          <cell r="BY202">
            <v>11</v>
          </cell>
        </row>
        <row r="203">
          <cell r="C203">
            <v>123</v>
          </cell>
          <cell r="D203">
            <v>20</v>
          </cell>
          <cell r="E203"/>
          <cell r="F203"/>
          <cell r="G203"/>
          <cell r="H203" t="str">
            <v/>
          </cell>
          <cell r="I203" t="str">
            <v/>
          </cell>
          <cell r="J203"/>
          <cell r="K203"/>
          <cell r="L203"/>
          <cell r="M203" t="str">
            <v>Montoya</v>
          </cell>
          <cell r="N203" t="str">
            <v>Other - LSL Replacement 2028</v>
          </cell>
          <cell r="O203" t="str">
            <v>1020017-7</v>
          </cell>
          <cell r="P203" t="str">
            <v>Yes</v>
          </cell>
          <cell r="Q203">
            <v>61476</v>
          </cell>
          <cell r="R203" t="str">
            <v>LSL</v>
          </cell>
          <cell r="S203"/>
          <cell r="T203"/>
          <cell r="U203"/>
          <cell r="V203"/>
          <cell r="W203"/>
          <cell r="X203">
            <v>0</v>
          </cell>
          <cell r="Y203"/>
          <cell r="Z203"/>
          <cell r="AA203"/>
          <cell r="AB203"/>
          <cell r="AC203">
            <v>0</v>
          </cell>
          <cell r="AD203">
            <v>0</v>
          </cell>
          <cell r="AE203"/>
          <cell r="AF203">
            <v>2143750</v>
          </cell>
          <cell r="AG203"/>
          <cell r="AH203"/>
          <cell r="AI203"/>
          <cell r="AJ203"/>
          <cell r="AK203"/>
          <cell r="AL203">
            <v>2143750</v>
          </cell>
          <cell r="AM203">
            <v>0</v>
          </cell>
          <cell r="AN203"/>
          <cell r="AO203">
            <v>0</v>
          </cell>
          <cell r="AP203">
            <v>0</v>
          </cell>
          <cell r="AQ203"/>
          <cell r="AR203">
            <v>0</v>
          </cell>
          <cell r="AS203"/>
          <cell r="AT203">
            <v>0</v>
          </cell>
          <cell r="AU203">
            <v>0</v>
          </cell>
          <cell r="AV203"/>
          <cell r="AW203"/>
          <cell r="AX203"/>
          <cell r="AY203"/>
          <cell r="AZ203"/>
          <cell r="BA203"/>
          <cell r="BB203"/>
          <cell r="BC203"/>
          <cell r="BD203"/>
          <cell r="BE203"/>
          <cell r="BF203"/>
          <cell r="BG203"/>
          <cell r="BH203"/>
          <cell r="BI203"/>
          <cell r="BJ203"/>
          <cell r="BK203"/>
          <cell r="BL203"/>
          <cell r="BM203"/>
          <cell r="BN203"/>
          <cell r="BO203"/>
          <cell r="BP203"/>
          <cell r="BQ203"/>
          <cell r="BR203"/>
          <cell r="BS203"/>
          <cell r="BT203"/>
          <cell r="BU203"/>
          <cell r="BV203"/>
          <cell r="BW203" t="str">
            <v>Montoya</v>
          </cell>
          <cell r="BX203"/>
          <cell r="BY203">
            <v>11</v>
          </cell>
        </row>
        <row r="204">
          <cell r="C204">
            <v>124</v>
          </cell>
          <cell r="D204">
            <v>20</v>
          </cell>
          <cell r="E204"/>
          <cell r="F204"/>
          <cell r="G204"/>
          <cell r="H204" t="str">
            <v/>
          </cell>
          <cell r="I204" t="str">
            <v/>
          </cell>
          <cell r="J204"/>
          <cell r="K204"/>
          <cell r="L204"/>
          <cell r="M204" t="str">
            <v>Montoya</v>
          </cell>
          <cell r="N204" t="str">
            <v>Other - LSL Replacement 2029</v>
          </cell>
          <cell r="O204" t="str">
            <v>1020017-8</v>
          </cell>
          <cell r="P204" t="str">
            <v>Yes</v>
          </cell>
          <cell r="Q204">
            <v>61476</v>
          </cell>
          <cell r="R204" t="str">
            <v>LSL</v>
          </cell>
          <cell r="S204"/>
          <cell r="T204"/>
          <cell r="U204"/>
          <cell r="V204"/>
          <cell r="W204"/>
          <cell r="X204">
            <v>0</v>
          </cell>
          <cell r="Y204"/>
          <cell r="Z204"/>
          <cell r="AA204"/>
          <cell r="AB204"/>
          <cell r="AC204">
            <v>0</v>
          </cell>
          <cell r="AD204">
            <v>0</v>
          </cell>
          <cell r="AE204"/>
          <cell r="AF204">
            <v>1200000</v>
          </cell>
          <cell r="AG204"/>
          <cell r="AH204"/>
          <cell r="AI204"/>
          <cell r="AJ204"/>
          <cell r="AK204"/>
          <cell r="AL204">
            <v>1200000</v>
          </cell>
          <cell r="AM204">
            <v>0</v>
          </cell>
          <cell r="AN204"/>
          <cell r="AO204">
            <v>0</v>
          </cell>
          <cell r="AP204">
            <v>0</v>
          </cell>
          <cell r="AQ204"/>
          <cell r="AR204">
            <v>0</v>
          </cell>
          <cell r="AS204"/>
          <cell r="AT204">
            <v>0</v>
          </cell>
          <cell r="AU204">
            <v>0</v>
          </cell>
          <cell r="AV204"/>
          <cell r="AW204"/>
          <cell r="AX204"/>
          <cell r="AY204"/>
          <cell r="AZ204"/>
          <cell r="BA204"/>
          <cell r="BB204"/>
          <cell r="BC204"/>
          <cell r="BD204"/>
          <cell r="BE204"/>
          <cell r="BF204"/>
          <cell r="BG204"/>
          <cell r="BH204"/>
          <cell r="BI204"/>
          <cell r="BJ204"/>
          <cell r="BK204"/>
          <cell r="BL204"/>
          <cell r="BM204"/>
          <cell r="BN204"/>
          <cell r="BO204"/>
          <cell r="BP204"/>
          <cell r="BQ204"/>
          <cell r="BR204"/>
          <cell r="BS204"/>
          <cell r="BT204"/>
          <cell r="BU204"/>
          <cell r="BV204"/>
          <cell r="BW204" t="str">
            <v>Montoya</v>
          </cell>
          <cell r="BX204"/>
          <cell r="BY204">
            <v>11</v>
          </cell>
        </row>
        <row r="205">
          <cell r="C205">
            <v>155</v>
          </cell>
          <cell r="D205">
            <v>20</v>
          </cell>
          <cell r="E205"/>
          <cell r="F205"/>
          <cell r="G205">
            <v>2025</v>
          </cell>
          <cell r="H205" t="str">
            <v/>
          </cell>
          <cell r="I205" t="str">
            <v>Yes</v>
          </cell>
          <cell r="J205"/>
          <cell r="K205"/>
          <cell r="L205"/>
          <cell r="M205" t="str">
            <v>Montoya</v>
          </cell>
          <cell r="N205" t="str">
            <v>Other - LSL Replacement 2025</v>
          </cell>
          <cell r="O205" t="str">
            <v>1020017-4</v>
          </cell>
          <cell r="P205" t="str">
            <v>Yes</v>
          </cell>
          <cell r="Q205">
            <v>63296</v>
          </cell>
          <cell r="R205" t="str">
            <v>LSL</v>
          </cell>
          <cell r="S205"/>
          <cell r="T205"/>
          <cell r="U205"/>
          <cell r="V205">
            <v>45407</v>
          </cell>
          <cell r="W205">
            <v>443750</v>
          </cell>
          <cell r="X205">
            <v>443750</v>
          </cell>
          <cell r="Y205" t="str">
            <v>Part B</v>
          </cell>
          <cell r="Z205" t="str">
            <v>71 LSL Lines</v>
          </cell>
          <cell r="AA205">
            <v>45809</v>
          </cell>
          <cell r="AB205">
            <v>45870</v>
          </cell>
          <cell r="AC205">
            <v>0</v>
          </cell>
          <cell r="AD205">
            <v>443750</v>
          </cell>
          <cell r="AE205"/>
          <cell r="AF205">
            <v>443750</v>
          </cell>
          <cell r="AG205"/>
          <cell r="AH205"/>
          <cell r="AI205"/>
          <cell r="AJ205"/>
          <cell r="AK205"/>
          <cell r="AL205">
            <v>443750</v>
          </cell>
          <cell r="AM205">
            <v>443750</v>
          </cell>
          <cell r="AN205"/>
          <cell r="AO205">
            <v>443750</v>
          </cell>
          <cell r="AP205">
            <v>0</v>
          </cell>
          <cell r="AQ205"/>
          <cell r="AR205">
            <v>443750</v>
          </cell>
          <cell r="AS205"/>
          <cell r="AT205">
            <v>0</v>
          </cell>
          <cell r="AU205">
            <v>0</v>
          </cell>
          <cell r="AV205"/>
          <cell r="AW205"/>
          <cell r="AX205"/>
          <cell r="AY205"/>
          <cell r="AZ205"/>
          <cell r="BA205"/>
          <cell r="BB205">
            <v>0</v>
          </cell>
          <cell r="BC205">
            <v>0</v>
          </cell>
          <cell r="BD205"/>
          <cell r="BE205">
            <v>0</v>
          </cell>
          <cell r="BF205"/>
          <cell r="BG205"/>
          <cell r="BH205"/>
          <cell r="BI205"/>
          <cell r="BJ205"/>
          <cell r="BK205"/>
          <cell r="BL205"/>
          <cell r="BM205"/>
          <cell r="BN205"/>
          <cell r="BO205"/>
          <cell r="BP205">
            <v>0</v>
          </cell>
          <cell r="BQ205"/>
          <cell r="BR205"/>
          <cell r="BS205"/>
          <cell r="BT205"/>
          <cell r="BU205"/>
          <cell r="BV205"/>
          <cell r="BW205" t="str">
            <v>Montoya</v>
          </cell>
          <cell r="BX205"/>
          <cell r="BY205">
            <v>11</v>
          </cell>
        </row>
        <row r="206">
          <cell r="C206">
            <v>742</v>
          </cell>
          <cell r="D206">
            <v>10</v>
          </cell>
          <cell r="E206">
            <v>624</v>
          </cell>
          <cell r="F206">
            <v>10</v>
          </cell>
          <cell r="G206"/>
          <cell r="H206" t="str">
            <v/>
          </cell>
          <cell r="I206" t="str">
            <v/>
          </cell>
          <cell r="J206" t="str">
            <v/>
          </cell>
          <cell r="K206" t="str">
            <v/>
          </cell>
          <cell r="L206">
            <v>0</v>
          </cell>
          <cell r="M206" t="str">
            <v>Montoya</v>
          </cell>
          <cell r="N206" t="str">
            <v>Storage - Tower Replacement</v>
          </cell>
          <cell r="O206" t="str">
            <v>1020017-3</v>
          </cell>
          <cell r="P206" t="str">
            <v xml:space="preserve">No </v>
          </cell>
          <cell r="Q206">
            <v>62706</v>
          </cell>
          <cell r="R206" t="str">
            <v>Reg</v>
          </cell>
          <cell r="S206" t="str">
            <v>Exempt</v>
          </cell>
          <cell r="T206"/>
          <cell r="U206"/>
          <cell r="V206"/>
          <cell r="W206"/>
          <cell r="X206">
            <v>0</v>
          </cell>
          <cell r="Y206"/>
          <cell r="Z206"/>
          <cell r="AA206"/>
          <cell r="AB206"/>
          <cell r="AC206">
            <v>0</v>
          </cell>
          <cell r="AD206">
            <v>0</v>
          </cell>
          <cell r="AE206"/>
          <cell r="AF206">
            <v>5500000</v>
          </cell>
          <cell r="AG206"/>
          <cell r="AH206"/>
          <cell r="AI206"/>
          <cell r="AJ206"/>
          <cell r="AK206"/>
          <cell r="AL206">
            <v>5500000</v>
          </cell>
          <cell r="AM206">
            <v>0</v>
          </cell>
          <cell r="AN206"/>
          <cell r="AO206">
            <v>0</v>
          </cell>
          <cell r="AP206">
            <v>0</v>
          </cell>
          <cell r="AQ206"/>
          <cell r="AR206">
            <v>0</v>
          </cell>
          <cell r="AS206"/>
          <cell r="AT206">
            <v>0</v>
          </cell>
          <cell r="AU206">
            <v>0</v>
          </cell>
          <cell r="AV206"/>
          <cell r="AW206"/>
          <cell r="AX206"/>
          <cell r="AY206"/>
          <cell r="AZ206"/>
          <cell r="BA206"/>
          <cell r="BB206">
            <v>0</v>
          </cell>
          <cell r="BC206">
            <v>0</v>
          </cell>
          <cell r="BD206"/>
          <cell r="BE206">
            <v>0</v>
          </cell>
          <cell r="BF206"/>
          <cell r="BG206"/>
          <cell r="BH206"/>
          <cell r="BI206"/>
          <cell r="BJ206"/>
          <cell r="BK206"/>
          <cell r="BL206"/>
          <cell r="BM206"/>
          <cell r="BN206"/>
          <cell r="BO206"/>
          <cell r="BP206">
            <v>0</v>
          </cell>
          <cell r="BQ206"/>
          <cell r="BR206"/>
          <cell r="BS206"/>
          <cell r="BT206"/>
          <cell r="BU206"/>
          <cell r="BV206"/>
          <cell r="BW206" t="str">
            <v>Montoya</v>
          </cell>
          <cell r="BX206"/>
          <cell r="BY206">
            <v>11</v>
          </cell>
        </row>
        <row r="207">
          <cell r="C207">
            <v>349</v>
          </cell>
          <cell r="D207">
            <v>10</v>
          </cell>
          <cell r="E207">
            <v>268</v>
          </cell>
          <cell r="F207">
            <v>10</v>
          </cell>
          <cell r="G207"/>
          <cell r="H207" t="str">
            <v/>
          </cell>
          <cell r="I207" t="str">
            <v/>
          </cell>
          <cell r="J207" t="str">
            <v/>
          </cell>
          <cell r="K207" t="str">
            <v/>
          </cell>
          <cell r="L207" t="str">
            <v>RD Commit</v>
          </cell>
          <cell r="M207" t="str">
            <v>Barrett</v>
          </cell>
          <cell r="N207" t="str">
            <v>Watermain - Repl - Phase 2</v>
          </cell>
          <cell r="O207" t="str">
            <v>1470011-7</v>
          </cell>
          <cell r="P207" t="str">
            <v xml:space="preserve">No </v>
          </cell>
          <cell r="Q207">
            <v>473</v>
          </cell>
          <cell r="R207" t="str">
            <v>Reg</v>
          </cell>
          <cell r="S207" t="str">
            <v>Exempt</v>
          </cell>
          <cell r="T207"/>
          <cell r="U207"/>
          <cell r="V207"/>
          <cell r="W207"/>
          <cell r="X207">
            <v>0</v>
          </cell>
          <cell r="Y207"/>
          <cell r="Z207"/>
          <cell r="AA207"/>
          <cell r="AB207"/>
          <cell r="AC207">
            <v>0</v>
          </cell>
          <cell r="AD207">
            <v>0</v>
          </cell>
          <cell r="AE207"/>
          <cell r="AF207">
            <v>2100000</v>
          </cell>
          <cell r="AG207"/>
          <cell r="AH207"/>
          <cell r="AI207"/>
          <cell r="AJ207"/>
          <cell r="AK207"/>
          <cell r="AL207">
            <v>2100000</v>
          </cell>
          <cell r="AM207">
            <v>0</v>
          </cell>
          <cell r="AN207"/>
          <cell r="AO207">
            <v>0</v>
          </cell>
          <cell r="AP207">
            <v>0</v>
          </cell>
          <cell r="AQ207"/>
          <cell r="AR207">
            <v>0</v>
          </cell>
          <cell r="AS207"/>
          <cell r="AT207">
            <v>0</v>
          </cell>
          <cell r="AU207">
            <v>0</v>
          </cell>
          <cell r="AV207"/>
          <cell r="AW207"/>
          <cell r="AX207"/>
          <cell r="AY207"/>
          <cell r="AZ207"/>
          <cell r="BA207"/>
          <cell r="BB207">
            <v>0</v>
          </cell>
          <cell r="BC207">
            <v>0</v>
          </cell>
          <cell r="BD207"/>
          <cell r="BE207"/>
          <cell r="BF207" t="str">
            <v>RD Commit</v>
          </cell>
          <cell r="BG207"/>
          <cell r="BH207"/>
          <cell r="BI207"/>
          <cell r="BJ207"/>
          <cell r="BK207">
            <v>258</v>
          </cell>
          <cell r="BL207"/>
          <cell r="BM207">
            <v>1300000</v>
          </cell>
          <cell r="BN207">
            <v>582500</v>
          </cell>
          <cell r="BO207">
            <v>800000</v>
          </cell>
          <cell r="BP207">
            <v>1382500</v>
          </cell>
          <cell r="BQ207"/>
          <cell r="BR207"/>
          <cell r="BS207"/>
          <cell r="BT207"/>
          <cell r="BU207"/>
          <cell r="BV207"/>
          <cell r="BW207" t="str">
            <v>Barrett</v>
          </cell>
          <cell r="BX207"/>
          <cell r="BY207" t="str">
            <v>6E</v>
          </cell>
        </row>
        <row r="208">
          <cell r="C208">
            <v>177</v>
          </cell>
          <cell r="D208">
            <v>15</v>
          </cell>
          <cell r="E208">
            <v>124</v>
          </cell>
          <cell r="F208">
            <v>15</v>
          </cell>
          <cell r="G208">
            <v>2025</v>
          </cell>
          <cell r="H208" t="str">
            <v/>
          </cell>
          <cell r="I208" t="str">
            <v>Yes</v>
          </cell>
          <cell r="J208" t="str">
            <v/>
          </cell>
          <cell r="K208" t="str">
            <v>Yes</v>
          </cell>
          <cell r="L208">
            <v>0</v>
          </cell>
          <cell r="M208" t="str">
            <v>Berrens</v>
          </cell>
          <cell r="N208" t="str">
            <v>Other - LSL Replacement</v>
          </cell>
          <cell r="O208" t="str">
            <v>1420002-4</v>
          </cell>
          <cell r="P208" t="str">
            <v>Yes</v>
          </cell>
          <cell r="Q208">
            <v>1160</v>
          </cell>
          <cell r="R208" t="str">
            <v>LSL</v>
          </cell>
          <cell r="S208"/>
          <cell r="T208"/>
          <cell r="U208"/>
          <cell r="V208">
            <v>45450</v>
          </cell>
          <cell r="W208">
            <v>275000</v>
          </cell>
          <cell r="X208">
            <v>275000</v>
          </cell>
          <cell r="Y208" t="str">
            <v>Part B</v>
          </cell>
          <cell r="Z208" t="str">
            <v>20 LSL's</v>
          </cell>
          <cell r="AA208">
            <v>45413</v>
          </cell>
          <cell r="AB208">
            <v>45597</v>
          </cell>
          <cell r="AC208">
            <v>137500</v>
          </cell>
          <cell r="AD208">
            <v>137500</v>
          </cell>
          <cell r="AE208"/>
          <cell r="AF208">
            <v>275000</v>
          </cell>
          <cell r="AG208"/>
          <cell r="AH208"/>
          <cell r="AI208"/>
          <cell r="AJ208"/>
          <cell r="AK208"/>
          <cell r="AL208">
            <v>275000</v>
          </cell>
          <cell r="AM208">
            <v>275000</v>
          </cell>
          <cell r="AN208"/>
          <cell r="AO208">
            <v>137500</v>
          </cell>
          <cell r="AP208">
            <v>0</v>
          </cell>
          <cell r="AQ208"/>
          <cell r="AR208">
            <v>137500</v>
          </cell>
          <cell r="AS208"/>
          <cell r="AT208">
            <v>137500</v>
          </cell>
          <cell r="AU208">
            <v>137500</v>
          </cell>
          <cell r="AV208"/>
          <cell r="AW208"/>
          <cell r="AX208"/>
          <cell r="AY208"/>
          <cell r="AZ208"/>
          <cell r="BA208"/>
          <cell r="BB208">
            <v>0</v>
          </cell>
          <cell r="BC208">
            <v>0</v>
          </cell>
          <cell r="BD208"/>
          <cell r="BE208">
            <v>0</v>
          </cell>
          <cell r="BF208"/>
          <cell r="BG208"/>
          <cell r="BH208"/>
          <cell r="BI208"/>
          <cell r="BJ208"/>
          <cell r="BK208"/>
          <cell r="BL208"/>
          <cell r="BM208"/>
          <cell r="BN208"/>
          <cell r="BO208"/>
          <cell r="BP208"/>
          <cell r="BQ208"/>
          <cell r="BR208"/>
          <cell r="BS208"/>
          <cell r="BT208"/>
          <cell r="BU208"/>
          <cell r="BV208"/>
          <cell r="BW208" t="str">
            <v>Berrens</v>
          </cell>
          <cell r="BX208"/>
          <cell r="BY208">
            <v>8</v>
          </cell>
        </row>
        <row r="209">
          <cell r="C209">
            <v>183</v>
          </cell>
          <cell r="D209">
            <v>15</v>
          </cell>
          <cell r="E209"/>
          <cell r="F209"/>
          <cell r="G209">
            <v>2025</v>
          </cell>
          <cell r="H209" t="str">
            <v/>
          </cell>
          <cell r="I209" t="str">
            <v>Yes</v>
          </cell>
          <cell r="J209"/>
          <cell r="K209"/>
          <cell r="L209"/>
          <cell r="M209" t="str">
            <v>Berrens</v>
          </cell>
          <cell r="N209" t="str">
            <v>Other - Manganese Connect to LPRWS</v>
          </cell>
          <cell r="O209" t="str">
            <v>1420002-5</v>
          </cell>
          <cell r="P209" t="str">
            <v>Yes</v>
          </cell>
          <cell r="Q209">
            <v>1150</v>
          </cell>
          <cell r="R209" t="str">
            <v>EC</v>
          </cell>
          <cell r="S209"/>
          <cell r="T209"/>
          <cell r="U209"/>
          <cell r="V209">
            <v>45450</v>
          </cell>
          <cell r="W209">
            <v>3988550</v>
          </cell>
          <cell r="X209">
            <v>3988550</v>
          </cell>
          <cell r="Y209" t="str">
            <v>Part B1</v>
          </cell>
          <cell r="Z209"/>
          <cell r="AA209">
            <v>45778</v>
          </cell>
          <cell r="AB209">
            <v>46569</v>
          </cell>
          <cell r="AC209">
            <v>0</v>
          </cell>
          <cell r="AD209">
            <v>0</v>
          </cell>
          <cell r="AE209"/>
          <cell r="AF209">
            <v>3988550</v>
          </cell>
          <cell r="AG209"/>
          <cell r="AH209"/>
          <cell r="AI209"/>
          <cell r="AJ209"/>
          <cell r="AK209"/>
          <cell r="AL209">
            <v>3988550</v>
          </cell>
          <cell r="AM209">
            <v>3988550</v>
          </cell>
          <cell r="AN209"/>
          <cell r="AO209">
            <v>0</v>
          </cell>
          <cell r="AP209">
            <v>1994275</v>
          </cell>
          <cell r="AQ209"/>
          <cell r="AR209">
            <v>1994275</v>
          </cell>
          <cell r="AS209"/>
          <cell r="AT209">
            <v>1994275</v>
          </cell>
          <cell r="AU209">
            <v>0</v>
          </cell>
          <cell r="AV209"/>
          <cell r="AW209"/>
          <cell r="AX209"/>
          <cell r="AY209"/>
          <cell r="AZ209"/>
          <cell r="BA209"/>
          <cell r="BB209">
            <v>0</v>
          </cell>
          <cell r="BC209">
            <v>0</v>
          </cell>
          <cell r="BD209"/>
          <cell r="BE209">
            <v>0</v>
          </cell>
          <cell r="BF209"/>
          <cell r="BG209"/>
          <cell r="BH209"/>
          <cell r="BI209"/>
          <cell r="BJ209"/>
          <cell r="BK209"/>
          <cell r="BL209"/>
          <cell r="BM209"/>
          <cell r="BN209"/>
          <cell r="BO209"/>
          <cell r="BP209">
            <v>0</v>
          </cell>
          <cell r="BQ209"/>
          <cell r="BR209"/>
          <cell r="BS209"/>
          <cell r="BT209"/>
          <cell r="BU209"/>
          <cell r="BV209"/>
          <cell r="BW209" t="str">
            <v>Berrens</v>
          </cell>
          <cell r="BX209"/>
          <cell r="BY209">
            <v>8</v>
          </cell>
        </row>
        <row r="210">
          <cell r="C210">
            <v>930</v>
          </cell>
          <cell r="D210">
            <v>5</v>
          </cell>
          <cell r="E210">
            <v>803</v>
          </cell>
          <cell r="F210">
            <v>5</v>
          </cell>
          <cell r="G210">
            <v>2025</v>
          </cell>
          <cell r="H210" t="str">
            <v/>
          </cell>
          <cell r="I210" t="str">
            <v/>
          </cell>
          <cell r="J210" t="str">
            <v/>
          </cell>
          <cell r="K210" t="str">
            <v/>
          </cell>
          <cell r="L210">
            <v>0</v>
          </cell>
          <cell r="M210" t="str">
            <v>Berrens</v>
          </cell>
          <cell r="N210" t="str">
            <v>Watermain - Phase 1 Improvements</v>
          </cell>
          <cell r="O210" t="str">
            <v>1420002-1</v>
          </cell>
          <cell r="P210" t="str">
            <v xml:space="preserve">No </v>
          </cell>
          <cell r="Q210">
            <v>1160</v>
          </cell>
          <cell r="R210" t="str">
            <v>Reg</v>
          </cell>
          <cell r="S210" t="str">
            <v>Exempt</v>
          </cell>
          <cell r="T210"/>
          <cell r="U210"/>
          <cell r="V210">
            <v>45450</v>
          </cell>
          <cell r="W210">
            <v>7811330</v>
          </cell>
          <cell r="X210">
            <v>7811330</v>
          </cell>
          <cell r="Y210" t="str">
            <v>Below fundable range</v>
          </cell>
          <cell r="Z210"/>
          <cell r="AA210">
            <v>45778</v>
          </cell>
          <cell r="AB210">
            <v>45962</v>
          </cell>
          <cell r="AC210">
            <v>0</v>
          </cell>
          <cell r="AD210">
            <v>0</v>
          </cell>
          <cell r="AE210" t="str">
            <v>PHASE 1: cw/dw project</v>
          </cell>
          <cell r="AF210">
            <v>7811330</v>
          </cell>
          <cell r="AG210"/>
          <cell r="AH210"/>
          <cell r="AI210"/>
          <cell r="AJ210"/>
          <cell r="AK210"/>
          <cell r="AL210">
            <v>7811330</v>
          </cell>
          <cell r="AM210">
            <v>0</v>
          </cell>
          <cell r="AN210"/>
          <cell r="AO210">
            <v>0</v>
          </cell>
          <cell r="AP210">
            <v>0</v>
          </cell>
          <cell r="AQ210"/>
          <cell r="AR210">
            <v>0</v>
          </cell>
          <cell r="AS210"/>
          <cell r="AT210">
            <v>0</v>
          </cell>
          <cell r="AU210">
            <v>0</v>
          </cell>
          <cell r="AV210"/>
          <cell r="AW210"/>
          <cell r="AX210"/>
          <cell r="AY210"/>
          <cell r="AZ210"/>
          <cell r="BA210"/>
          <cell r="BB210">
            <v>0</v>
          </cell>
          <cell r="BC210">
            <v>0</v>
          </cell>
          <cell r="BD210"/>
          <cell r="BE210">
            <v>0</v>
          </cell>
          <cell r="BF210"/>
          <cell r="BG210"/>
          <cell r="BH210"/>
          <cell r="BI210"/>
          <cell r="BJ210"/>
          <cell r="BK210"/>
          <cell r="BL210"/>
          <cell r="BM210"/>
          <cell r="BN210"/>
          <cell r="BO210"/>
          <cell r="BP210">
            <v>0</v>
          </cell>
          <cell r="BQ210"/>
          <cell r="BR210"/>
          <cell r="BS210"/>
          <cell r="BT210"/>
          <cell r="BU210"/>
          <cell r="BV210"/>
          <cell r="BW210" t="str">
            <v>Berrens</v>
          </cell>
          <cell r="BX210" t="str">
            <v>Gallentine</v>
          </cell>
          <cell r="BY210">
            <v>8</v>
          </cell>
        </row>
        <row r="211">
          <cell r="C211">
            <v>931</v>
          </cell>
          <cell r="D211">
            <v>5</v>
          </cell>
          <cell r="E211">
            <v>804</v>
          </cell>
          <cell r="F211">
            <v>5</v>
          </cell>
          <cell r="G211"/>
          <cell r="H211" t="str">
            <v/>
          </cell>
          <cell r="I211" t="str">
            <v/>
          </cell>
          <cell r="J211" t="str">
            <v/>
          </cell>
          <cell r="K211" t="str">
            <v/>
          </cell>
          <cell r="L211">
            <v>0</v>
          </cell>
          <cell r="M211" t="str">
            <v>Berrens</v>
          </cell>
          <cell r="N211" t="str">
            <v>Watermain - Phase 2 Improvements</v>
          </cell>
          <cell r="O211" t="str">
            <v>1420002-2</v>
          </cell>
          <cell r="P211" t="str">
            <v xml:space="preserve">No </v>
          </cell>
          <cell r="Q211">
            <v>1160</v>
          </cell>
          <cell r="R211" t="str">
            <v>Reg</v>
          </cell>
          <cell r="S211"/>
          <cell r="T211"/>
          <cell r="U211"/>
          <cell r="V211"/>
          <cell r="W211"/>
          <cell r="X211">
            <v>0</v>
          </cell>
          <cell r="Y211"/>
          <cell r="Z211"/>
          <cell r="AA211"/>
          <cell r="AB211"/>
          <cell r="AC211">
            <v>0</v>
          </cell>
          <cell r="AD211">
            <v>0</v>
          </cell>
          <cell r="AE211"/>
          <cell r="AF211">
            <v>3419090</v>
          </cell>
          <cell r="AG211"/>
          <cell r="AH211"/>
          <cell r="AI211"/>
          <cell r="AJ211"/>
          <cell r="AK211"/>
          <cell r="AL211">
            <v>3419090</v>
          </cell>
          <cell r="AM211">
            <v>0</v>
          </cell>
          <cell r="AN211"/>
          <cell r="AO211">
            <v>0</v>
          </cell>
          <cell r="AP211">
            <v>0</v>
          </cell>
          <cell r="AQ211"/>
          <cell r="AR211">
            <v>0</v>
          </cell>
          <cell r="AS211"/>
          <cell r="AT211">
            <v>0</v>
          </cell>
          <cell r="AU211">
            <v>0</v>
          </cell>
          <cell r="AV211"/>
          <cell r="AW211"/>
          <cell r="AX211"/>
          <cell r="AY211"/>
          <cell r="AZ211"/>
          <cell r="BA211"/>
          <cell r="BB211">
            <v>0</v>
          </cell>
          <cell r="BC211">
            <v>0</v>
          </cell>
          <cell r="BD211"/>
          <cell r="BE211">
            <v>0</v>
          </cell>
          <cell r="BF211"/>
          <cell r="BG211"/>
          <cell r="BH211"/>
          <cell r="BI211"/>
          <cell r="BJ211"/>
          <cell r="BK211"/>
          <cell r="BL211"/>
          <cell r="BM211"/>
          <cell r="BN211"/>
          <cell r="BO211"/>
          <cell r="BP211"/>
          <cell r="BQ211"/>
          <cell r="BR211"/>
          <cell r="BS211"/>
          <cell r="BT211"/>
          <cell r="BU211"/>
          <cell r="BV211"/>
          <cell r="BW211" t="str">
            <v>Berrens</v>
          </cell>
          <cell r="BX211"/>
          <cell r="BY211">
            <v>8</v>
          </cell>
        </row>
        <row r="212">
          <cell r="C212">
            <v>932</v>
          </cell>
          <cell r="D212">
            <v>5</v>
          </cell>
          <cell r="E212">
            <v>805</v>
          </cell>
          <cell r="F212">
            <v>5</v>
          </cell>
          <cell r="G212"/>
          <cell r="H212" t="str">
            <v/>
          </cell>
          <cell r="I212" t="str">
            <v/>
          </cell>
          <cell r="J212" t="str">
            <v/>
          </cell>
          <cell r="K212" t="str">
            <v/>
          </cell>
          <cell r="L212">
            <v>0</v>
          </cell>
          <cell r="M212" t="str">
            <v>Berrens</v>
          </cell>
          <cell r="N212" t="str">
            <v>Watermain - Phase 3 Improvements</v>
          </cell>
          <cell r="O212" t="str">
            <v>1420002-3</v>
          </cell>
          <cell r="P212" t="str">
            <v xml:space="preserve">No </v>
          </cell>
          <cell r="Q212">
            <v>1160</v>
          </cell>
          <cell r="R212" t="str">
            <v>Reg</v>
          </cell>
          <cell r="S212"/>
          <cell r="T212"/>
          <cell r="U212"/>
          <cell r="V212"/>
          <cell r="W212"/>
          <cell r="X212">
            <v>0</v>
          </cell>
          <cell r="Y212"/>
          <cell r="Z212"/>
          <cell r="AA212"/>
          <cell r="AB212"/>
          <cell r="AC212">
            <v>0</v>
          </cell>
          <cell r="AD212">
            <v>0</v>
          </cell>
          <cell r="AE212"/>
          <cell r="AF212">
            <v>2242350</v>
          </cell>
          <cell r="AG212"/>
          <cell r="AH212"/>
          <cell r="AI212"/>
          <cell r="AJ212"/>
          <cell r="AK212"/>
          <cell r="AL212">
            <v>2242350</v>
          </cell>
          <cell r="AM212">
            <v>0</v>
          </cell>
          <cell r="AN212"/>
          <cell r="AO212">
            <v>0</v>
          </cell>
          <cell r="AP212">
            <v>0</v>
          </cell>
          <cell r="AQ212"/>
          <cell r="AR212">
            <v>0</v>
          </cell>
          <cell r="AS212"/>
          <cell r="AT212">
            <v>0</v>
          </cell>
          <cell r="AU212">
            <v>0</v>
          </cell>
          <cell r="AV212"/>
          <cell r="AW212"/>
          <cell r="AX212"/>
          <cell r="AY212"/>
          <cell r="AZ212"/>
          <cell r="BA212"/>
          <cell r="BB212">
            <v>0</v>
          </cell>
          <cell r="BC212">
            <v>0</v>
          </cell>
          <cell r="BD212"/>
          <cell r="BE212">
            <v>0</v>
          </cell>
          <cell r="BF212"/>
          <cell r="BG212"/>
          <cell r="BH212"/>
          <cell r="BI212"/>
          <cell r="BJ212"/>
          <cell r="BK212"/>
          <cell r="BL212"/>
          <cell r="BM212"/>
          <cell r="BN212"/>
          <cell r="BO212"/>
          <cell r="BP212"/>
          <cell r="BQ212"/>
          <cell r="BR212"/>
          <cell r="BS212"/>
          <cell r="BT212"/>
          <cell r="BU212"/>
          <cell r="BV212"/>
          <cell r="BW212" t="str">
            <v>Berrens</v>
          </cell>
          <cell r="BX212"/>
          <cell r="BY212">
            <v>8</v>
          </cell>
        </row>
        <row r="213">
          <cell r="C213">
            <v>946</v>
          </cell>
          <cell r="D213">
            <v>5</v>
          </cell>
          <cell r="E213"/>
          <cell r="F213"/>
          <cell r="G213">
            <v>2025</v>
          </cell>
          <cell r="H213" t="str">
            <v/>
          </cell>
          <cell r="I213" t="str">
            <v/>
          </cell>
          <cell r="L213"/>
          <cell r="M213" t="str">
            <v>Berrens</v>
          </cell>
          <cell r="N213" t="str">
            <v>Watermain - Main St. Replacement</v>
          </cell>
          <cell r="O213" t="str">
            <v>1420002-6</v>
          </cell>
          <cell r="P213" t="str">
            <v xml:space="preserve">No </v>
          </cell>
          <cell r="Q213">
            <v>1150</v>
          </cell>
          <cell r="R213" t="str">
            <v>Reg</v>
          </cell>
          <cell r="S213"/>
          <cell r="T213"/>
          <cell r="U213"/>
          <cell r="V213">
            <v>45450</v>
          </cell>
          <cell r="W213">
            <v>2461000</v>
          </cell>
          <cell r="X213">
            <v>2461000</v>
          </cell>
          <cell r="Y213" t="str">
            <v>Below fundable range</v>
          </cell>
          <cell r="AA213">
            <v>45778</v>
          </cell>
          <cell r="AB213">
            <v>45962</v>
          </cell>
          <cell r="AC213">
            <v>0</v>
          </cell>
          <cell r="AD213">
            <v>0</v>
          </cell>
          <cell r="AE213"/>
          <cell r="AF213">
            <v>2461000</v>
          </cell>
          <cell r="AG213"/>
          <cell r="AJ213"/>
          <cell r="AK213"/>
          <cell r="AL213">
            <v>2461000</v>
          </cell>
          <cell r="AM213">
            <v>0</v>
          </cell>
          <cell r="AO213">
            <v>0</v>
          </cell>
          <cell r="AP213">
            <v>0</v>
          </cell>
          <cell r="AR213">
            <v>0</v>
          </cell>
          <cell r="AS213"/>
          <cell r="AT213">
            <v>0</v>
          </cell>
          <cell r="AU213">
            <v>0</v>
          </cell>
          <cell r="AV213"/>
          <cell r="AW213"/>
          <cell r="BB213">
            <v>0</v>
          </cell>
          <cell r="BC213">
            <v>0</v>
          </cell>
          <cell r="BE213">
            <v>0</v>
          </cell>
          <cell r="BF213"/>
          <cell r="BG213"/>
          <cell r="BH213"/>
          <cell r="BI213"/>
          <cell r="BJ213"/>
          <cell r="BK213"/>
          <cell r="BL213"/>
          <cell r="BM213"/>
          <cell r="BN213"/>
          <cell r="BO213"/>
          <cell r="BP213">
            <v>0</v>
          </cell>
          <cell r="BQ213"/>
          <cell r="BR213"/>
          <cell r="BS213"/>
          <cell r="BT213"/>
          <cell r="BU213"/>
          <cell r="BV213"/>
          <cell r="BW213" t="str">
            <v>Berrens</v>
          </cell>
          <cell r="BX213"/>
          <cell r="BY213">
            <v>8</v>
          </cell>
        </row>
        <row r="214">
          <cell r="C214">
            <v>327</v>
          </cell>
          <cell r="D214">
            <v>10</v>
          </cell>
          <cell r="E214">
            <v>246</v>
          </cell>
          <cell r="F214">
            <v>10</v>
          </cell>
          <cell r="G214" t="str">
            <v/>
          </cell>
          <cell r="H214" t="str">
            <v/>
          </cell>
          <cell r="I214" t="str">
            <v/>
          </cell>
          <cell r="J214" t="str">
            <v/>
          </cell>
          <cell r="K214" t="str">
            <v/>
          </cell>
          <cell r="L214" t="str">
            <v>PER submitted</v>
          </cell>
          <cell r="M214" t="str">
            <v>Perez</v>
          </cell>
          <cell r="N214" t="str">
            <v>Watermain - Repl TH 210/TH 73</v>
          </cell>
          <cell r="O214" t="str">
            <v>1090007-7</v>
          </cell>
          <cell r="P214" t="str">
            <v xml:space="preserve">No </v>
          </cell>
          <cell r="Q214">
            <v>229</v>
          </cell>
          <cell r="R214" t="str">
            <v>Reg</v>
          </cell>
          <cell r="S214" t="str">
            <v>Exempt</v>
          </cell>
          <cell r="T214"/>
          <cell r="U214"/>
          <cell r="V214"/>
          <cell r="W214"/>
          <cell r="X214">
            <v>0</v>
          </cell>
          <cell r="Y214"/>
          <cell r="Z214"/>
          <cell r="AA214"/>
          <cell r="AB214"/>
          <cell r="AC214">
            <v>0</v>
          </cell>
          <cell r="AD214">
            <v>0</v>
          </cell>
          <cell r="AE214"/>
          <cell r="AF214">
            <v>232000</v>
          </cell>
          <cell r="AG214"/>
          <cell r="AH214"/>
          <cell r="AI214"/>
          <cell r="AJ214"/>
          <cell r="AK214"/>
          <cell r="AL214">
            <v>232000</v>
          </cell>
          <cell r="AM214">
            <v>0</v>
          </cell>
          <cell r="AN214"/>
          <cell r="AO214">
            <v>0</v>
          </cell>
          <cell r="AP214">
            <v>0</v>
          </cell>
          <cell r="AQ214"/>
          <cell r="AR214">
            <v>0</v>
          </cell>
          <cell r="AS214"/>
          <cell r="AT214">
            <v>0</v>
          </cell>
          <cell r="AU214">
            <v>0</v>
          </cell>
          <cell r="AV214"/>
          <cell r="AW214"/>
          <cell r="AX214"/>
          <cell r="AY214"/>
          <cell r="AZ214"/>
          <cell r="BA214"/>
          <cell r="BB214">
            <v>0</v>
          </cell>
          <cell r="BC214">
            <v>0</v>
          </cell>
          <cell r="BD214"/>
          <cell r="BE214">
            <v>0</v>
          </cell>
          <cell r="BF214" t="str">
            <v>PER submitted</v>
          </cell>
          <cell r="BG214"/>
          <cell r="BH214"/>
          <cell r="BI214"/>
          <cell r="BJ214"/>
          <cell r="BK214"/>
          <cell r="BL214"/>
          <cell r="BM214"/>
          <cell r="BN214"/>
          <cell r="BO214"/>
          <cell r="BP214">
            <v>0</v>
          </cell>
          <cell r="BQ214"/>
          <cell r="BR214" t="str">
            <v>2021 possible</v>
          </cell>
          <cell r="BS214"/>
          <cell r="BT214"/>
          <cell r="BU214"/>
          <cell r="BV214"/>
          <cell r="BW214" t="str">
            <v>Perez</v>
          </cell>
          <cell r="BX214" t="str">
            <v>Barrett</v>
          </cell>
          <cell r="BY214" t="str">
            <v>3b</v>
          </cell>
        </row>
        <row r="215">
          <cell r="C215">
            <v>53</v>
          </cell>
          <cell r="D215">
            <v>20</v>
          </cell>
          <cell r="E215"/>
          <cell r="F215"/>
          <cell r="G215">
            <v>2025</v>
          </cell>
          <cell r="H215"/>
          <cell r="I215" t="str">
            <v>Yes</v>
          </cell>
          <cell r="J215"/>
          <cell r="K215"/>
          <cell r="L215"/>
          <cell r="M215" t="str">
            <v>Perez</v>
          </cell>
          <cell r="N215" t="str">
            <v>Treatment - Manganese Treatment Plant</v>
          </cell>
          <cell r="O215" t="str">
            <v>1090007-8</v>
          </cell>
          <cell r="P215" t="str">
            <v>Yes</v>
          </cell>
          <cell r="Q215">
            <v>250</v>
          </cell>
          <cell r="R215" t="str">
            <v>EC</v>
          </cell>
          <cell r="S215"/>
          <cell r="T215"/>
          <cell r="U215"/>
          <cell r="V215">
            <v>45611</v>
          </cell>
          <cell r="W215">
            <v>6500000</v>
          </cell>
          <cell r="X215">
            <v>6500000</v>
          </cell>
          <cell r="Y215" t="str">
            <v>Part B1</v>
          </cell>
          <cell r="Z215"/>
          <cell r="AA215">
            <v>45778</v>
          </cell>
          <cell r="AB215">
            <v>46692</v>
          </cell>
          <cell r="AC215">
            <v>0</v>
          </cell>
          <cell r="AD215">
            <v>0</v>
          </cell>
          <cell r="AE215"/>
          <cell r="AF215">
            <v>6500000</v>
          </cell>
          <cell r="AG215"/>
          <cell r="AH215"/>
          <cell r="AI215"/>
          <cell r="AJ215"/>
          <cell r="AK215"/>
          <cell r="AL215">
            <v>6500000</v>
          </cell>
          <cell r="AM215">
            <v>6500000</v>
          </cell>
          <cell r="AN215"/>
          <cell r="AO215">
            <v>0</v>
          </cell>
          <cell r="AP215">
            <v>3000000</v>
          </cell>
          <cell r="AQ215"/>
          <cell r="AR215">
            <v>3000000</v>
          </cell>
          <cell r="AS215"/>
          <cell r="AT215">
            <v>3500000</v>
          </cell>
          <cell r="AU215">
            <v>0</v>
          </cell>
          <cell r="AV215"/>
          <cell r="AW215"/>
          <cell r="AX215"/>
          <cell r="AY215"/>
          <cell r="AZ215"/>
          <cell r="BA215"/>
          <cell r="BB215">
            <v>0</v>
          </cell>
          <cell r="BC215">
            <v>0</v>
          </cell>
          <cell r="BD215"/>
          <cell r="BE215">
            <v>0</v>
          </cell>
          <cell r="BF215"/>
          <cell r="BG215"/>
          <cell r="BH215"/>
          <cell r="BI215"/>
          <cell r="BJ215"/>
          <cell r="BK215"/>
          <cell r="BL215"/>
          <cell r="BP215"/>
          <cell r="BQ215"/>
          <cell r="BR215"/>
          <cell r="BT215"/>
          <cell r="BW215" t="str">
            <v>Perez</v>
          </cell>
          <cell r="BX215" t="str">
            <v>Barrett</v>
          </cell>
          <cell r="BY215" t="str">
            <v>3b</v>
          </cell>
        </row>
        <row r="216">
          <cell r="C216">
            <v>19</v>
          </cell>
          <cell r="D216">
            <v>20</v>
          </cell>
          <cell r="E216">
            <v>19</v>
          </cell>
          <cell r="F216">
            <v>20</v>
          </cell>
          <cell r="G216">
            <v>2025</v>
          </cell>
          <cell r="H216" t="str">
            <v/>
          </cell>
          <cell r="I216" t="str">
            <v>Yes</v>
          </cell>
          <cell r="J216" t="str">
            <v/>
          </cell>
          <cell r="K216" t="str">
            <v>Yes</v>
          </cell>
          <cell r="L216">
            <v>0</v>
          </cell>
          <cell r="M216" t="str">
            <v>Schultz</v>
          </cell>
          <cell r="N216" t="str">
            <v>Other - LSL Replacement</v>
          </cell>
          <cell r="O216" t="str">
            <v>1180008-12</v>
          </cell>
          <cell r="P216" t="str">
            <v>Yes</v>
          </cell>
          <cell r="Q216">
            <v>2677</v>
          </cell>
          <cell r="R216" t="str">
            <v>LSL</v>
          </cell>
          <cell r="S216"/>
          <cell r="T216"/>
          <cell r="U216"/>
          <cell r="V216">
            <v>45608</v>
          </cell>
          <cell r="W216">
            <v>250000</v>
          </cell>
          <cell r="X216">
            <v>250000</v>
          </cell>
          <cell r="Y216" t="str">
            <v>Part B</v>
          </cell>
          <cell r="Z216"/>
          <cell r="AA216">
            <v>45413</v>
          </cell>
          <cell r="AB216">
            <v>45931</v>
          </cell>
          <cell r="AC216">
            <v>50000</v>
          </cell>
          <cell r="AD216">
            <v>200000</v>
          </cell>
          <cell r="AE216"/>
          <cell r="AF216">
            <v>250000</v>
          </cell>
          <cell r="AG216"/>
          <cell r="AH216"/>
          <cell r="AI216"/>
          <cell r="AJ216"/>
          <cell r="AK216"/>
          <cell r="AL216">
            <v>250000</v>
          </cell>
          <cell r="AM216">
            <v>250000</v>
          </cell>
          <cell r="AN216"/>
          <cell r="AO216">
            <v>200000</v>
          </cell>
          <cell r="AP216">
            <v>0</v>
          </cell>
          <cell r="AQ216"/>
          <cell r="AR216">
            <v>200000</v>
          </cell>
          <cell r="AS216"/>
          <cell r="AT216">
            <v>50000</v>
          </cell>
          <cell r="AU216">
            <v>50000</v>
          </cell>
          <cell r="AV216"/>
          <cell r="AW216"/>
          <cell r="AX216"/>
          <cell r="AY216"/>
          <cell r="AZ216"/>
          <cell r="BA216"/>
          <cell r="BB216"/>
          <cell r="BC216"/>
          <cell r="BD216"/>
          <cell r="BE216"/>
          <cell r="BF216"/>
          <cell r="BG216"/>
          <cell r="BH216"/>
          <cell r="BI216"/>
          <cell r="BJ216"/>
          <cell r="BK216"/>
          <cell r="BL216"/>
          <cell r="BM216"/>
          <cell r="BN216"/>
          <cell r="BO216"/>
          <cell r="BP216"/>
          <cell r="BQ216"/>
          <cell r="BR216"/>
          <cell r="BS216"/>
          <cell r="BT216"/>
          <cell r="BU216"/>
          <cell r="BV216"/>
          <cell r="BW216" t="str">
            <v>Schultz</v>
          </cell>
          <cell r="BX216"/>
          <cell r="BY216">
            <v>5</v>
          </cell>
        </row>
        <row r="217">
          <cell r="C217">
            <v>439</v>
          </cell>
          <cell r="D217">
            <v>10</v>
          </cell>
          <cell r="E217">
            <v>356</v>
          </cell>
          <cell r="F217">
            <v>10</v>
          </cell>
          <cell r="G217"/>
          <cell r="H217" t="str">
            <v/>
          </cell>
          <cell r="I217" t="str">
            <v/>
          </cell>
          <cell r="J217" t="str">
            <v/>
          </cell>
          <cell r="K217" t="str">
            <v/>
          </cell>
          <cell r="L217">
            <v>0</v>
          </cell>
          <cell r="M217" t="str">
            <v>Schultz</v>
          </cell>
          <cell r="N217" t="str">
            <v>Watermain - Phase 4 Improvements</v>
          </cell>
          <cell r="O217" t="str">
            <v>1180008-10</v>
          </cell>
          <cell r="P217" t="str">
            <v xml:space="preserve">No </v>
          </cell>
          <cell r="Q217">
            <v>2749</v>
          </cell>
          <cell r="R217" t="str">
            <v>Reg</v>
          </cell>
          <cell r="S217" t="str">
            <v>Exempt</v>
          </cell>
          <cell r="T217"/>
          <cell r="U217"/>
          <cell r="V217"/>
          <cell r="W217"/>
          <cell r="X217">
            <v>0</v>
          </cell>
          <cell r="Y217"/>
          <cell r="Z217"/>
          <cell r="AA217"/>
          <cell r="AB217"/>
          <cell r="AC217">
            <v>0</v>
          </cell>
          <cell r="AD217">
            <v>0</v>
          </cell>
          <cell r="AE217"/>
          <cell r="AF217">
            <v>2774300</v>
          </cell>
          <cell r="AG217"/>
          <cell r="AH217"/>
          <cell r="AI217"/>
          <cell r="AJ217"/>
          <cell r="AK217"/>
          <cell r="AL217">
            <v>2774300</v>
          </cell>
          <cell r="AM217">
            <v>0</v>
          </cell>
          <cell r="AN217"/>
          <cell r="AO217">
            <v>0</v>
          </cell>
          <cell r="AP217">
            <v>0</v>
          </cell>
          <cell r="AQ217"/>
          <cell r="AR217">
            <v>0</v>
          </cell>
          <cell r="AS217"/>
          <cell r="AT217">
            <v>0</v>
          </cell>
          <cell r="AU217">
            <v>0</v>
          </cell>
          <cell r="AV217"/>
          <cell r="AW217"/>
          <cell r="AX217"/>
          <cell r="AY217"/>
          <cell r="AZ217"/>
          <cell r="BA217"/>
          <cell r="BB217">
            <v>0</v>
          </cell>
          <cell r="BC217">
            <v>0</v>
          </cell>
          <cell r="BD217"/>
          <cell r="BE217">
            <v>0</v>
          </cell>
          <cell r="BF217"/>
          <cell r="BG217"/>
          <cell r="BH217"/>
          <cell r="BI217"/>
          <cell r="BJ217"/>
          <cell r="BK217"/>
          <cell r="BL217"/>
          <cell r="BM217"/>
          <cell r="BN217"/>
          <cell r="BO217"/>
          <cell r="BP217">
            <v>0</v>
          </cell>
          <cell r="BQ217"/>
          <cell r="BR217"/>
          <cell r="BS217"/>
          <cell r="BT217"/>
          <cell r="BU217"/>
          <cell r="BV217"/>
          <cell r="BW217" t="str">
            <v>Schultz</v>
          </cell>
          <cell r="BX217" t="str">
            <v>Lafontaine</v>
          </cell>
          <cell r="BY217">
            <v>5</v>
          </cell>
        </row>
        <row r="218">
          <cell r="C218">
            <v>440</v>
          </cell>
          <cell r="D218">
            <v>10</v>
          </cell>
          <cell r="E218">
            <v>357</v>
          </cell>
          <cell r="F218">
            <v>10</v>
          </cell>
          <cell r="G218"/>
          <cell r="H218" t="str">
            <v/>
          </cell>
          <cell r="I218" t="str">
            <v/>
          </cell>
          <cell r="J218" t="str">
            <v/>
          </cell>
          <cell r="K218" t="str">
            <v/>
          </cell>
          <cell r="L218">
            <v>0</v>
          </cell>
          <cell r="M218" t="str">
            <v>Schultz</v>
          </cell>
          <cell r="N218" t="str">
            <v>Watermain - Phase 5 Improvements</v>
          </cell>
          <cell r="O218" t="str">
            <v>1180008-11</v>
          </cell>
          <cell r="P218" t="str">
            <v xml:space="preserve">No </v>
          </cell>
          <cell r="Q218">
            <v>2749</v>
          </cell>
          <cell r="R218" t="str">
            <v>Reg</v>
          </cell>
          <cell r="S218" t="str">
            <v>Exempt</v>
          </cell>
          <cell r="T218"/>
          <cell r="U218"/>
          <cell r="V218"/>
          <cell r="W218"/>
          <cell r="X218">
            <v>0</v>
          </cell>
          <cell r="Y218"/>
          <cell r="Z218"/>
          <cell r="AA218"/>
          <cell r="AB218"/>
          <cell r="AC218">
            <v>0</v>
          </cell>
          <cell r="AD218">
            <v>0</v>
          </cell>
          <cell r="AE218"/>
          <cell r="AF218">
            <v>2835700</v>
          </cell>
          <cell r="AG218"/>
          <cell r="AH218"/>
          <cell r="AI218"/>
          <cell r="AJ218"/>
          <cell r="AK218"/>
          <cell r="AL218">
            <v>2835700</v>
          </cell>
          <cell r="AM218">
            <v>0</v>
          </cell>
          <cell r="AN218"/>
          <cell r="AO218">
            <v>0</v>
          </cell>
          <cell r="AP218">
            <v>0</v>
          </cell>
          <cell r="AQ218"/>
          <cell r="AR218">
            <v>0</v>
          </cell>
          <cell r="AS218"/>
          <cell r="AT218">
            <v>0</v>
          </cell>
          <cell r="AU218">
            <v>0</v>
          </cell>
          <cell r="AV218"/>
          <cell r="AW218"/>
          <cell r="AX218"/>
          <cell r="AY218"/>
          <cell r="AZ218"/>
          <cell r="BA218"/>
          <cell r="BB218">
            <v>0</v>
          </cell>
          <cell r="BC218">
            <v>0</v>
          </cell>
          <cell r="BD218"/>
          <cell r="BE218">
            <v>0</v>
          </cell>
          <cell r="BF218"/>
          <cell r="BG218"/>
          <cell r="BH218"/>
          <cell r="BI218"/>
          <cell r="BJ218"/>
          <cell r="BK218"/>
          <cell r="BL218"/>
          <cell r="BM218"/>
          <cell r="BN218"/>
          <cell r="BO218"/>
          <cell r="BP218">
            <v>0</v>
          </cell>
          <cell r="BQ218"/>
          <cell r="BR218"/>
          <cell r="BS218"/>
          <cell r="BT218"/>
          <cell r="BU218"/>
          <cell r="BV218"/>
          <cell r="BW218" t="str">
            <v>Schultz</v>
          </cell>
          <cell r="BX218" t="str">
            <v>Lafontaine</v>
          </cell>
          <cell r="BY218">
            <v>5</v>
          </cell>
        </row>
        <row r="219">
          <cell r="C219">
            <v>441</v>
          </cell>
          <cell r="D219">
            <v>10</v>
          </cell>
          <cell r="E219">
            <v>358</v>
          </cell>
          <cell r="F219">
            <v>10</v>
          </cell>
          <cell r="G219">
            <v>2024</v>
          </cell>
          <cell r="H219" t="str">
            <v>Yes</v>
          </cell>
          <cell r="I219" t="str">
            <v/>
          </cell>
          <cell r="J219" t="str">
            <v/>
          </cell>
          <cell r="K219" t="str">
            <v>Yes</v>
          </cell>
          <cell r="L219">
            <v>0</v>
          </cell>
          <cell r="M219" t="str">
            <v>Schultz</v>
          </cell>
          <cell r="N219" t="str">
            <v>Watermain -  Phase 3B Imp. 2024/2025</v>
          </cell>
          <cell r="O219" t="str">
            <v>1180008-13</v>
          </cell>
          <cell r="P219" t="str">
            <v xml:space="preserve">No </v>
          </cell>
          <cell r="Q219">
            <v>2749</v>
          </cell>
          <cell r="R219" t="str">
            <v>Reg</v>
          </cell>
          <cell r="S219"/>
          <cell r="T219"/>
          <cell r="U219"/>
          <cell r="V219" t="str">
            <v>certified</v>
          </cell>
          <cell r="W219">
            <v>1756841</v>
          </cell>
          <cell r="X219">
            <v>1756841</v>
          </cell>
          <cell r="Y219" t="str">
            <v>24 Carryover</v>
          </cell>
          <cell r="Z219"/>
          <cell r="AA219">
            <v>45413</v>
          </cell>
          <cell r="AB219">
            <v>45931</v>
          </cell>
          <cell r="AC219">
            <v>0</v>
          </cell>
          <cell r="AD219">
            <v>0</v>
          </cell>
          <cell r="AE219"/>
          <cell r="AF219">
            <v>1756841</v>
          </cell>
          <cell r="AG219">
            <v>45443</v>
          </cell>
          <cell r="AH219">
            <v>45470</v>
          </cell>
          <cell r="AI219">
            <v>1</v>
          </cell>
          <cell r="AJ219">
            <v>1554729</v>
          </cell>
          <cell r="AK219"/>
          <cell r="AL219">
            <v>1756841</v>
          </cell>
          <cell r="AM219">
            <v>351368</v>
          </cell>
          <cell r="AN219"/>
          <cell r="AO219">
            <v>0</v>
          </cell>
          <cell r="AP219">
            <v>0</v>
          </cell>
          <cell r="AQ219"/>
          <cell r="AR219">
            <v>0</v>
          </cell>
          <cell r="AS219"/>
          <cell r="AT219">
            <v>351368</v>
          </cell>
          <cell r="AU219">
            <v>0</v>
          </cell>
          <cell r="AV219"/>
          <cell r="AW219"/>
          <cell r="AX219"/>
          <cell r="AY219"/>
          <cell r="AZ219">
            <v>1405473</v>
          </cell>
          <cell r="BA219">
            <v>45470</v>
          </cell>
          <cell r="BB219">
            <v>1243783.2</v>
          </cell>
          <cell r="BC219">
            <v>1405472.8</v>
          </cell>
          <cell r="BD219"/>
          <cell r="BE219">
            <v>0</v>
          </cell>
          <cell r="BF219"/>
          <cell r="BG219"/>
          <cell r="BH219"/>
          <cell r="BI219"/>
          <cell r="BJ219"/>
          <cell r="BK219"/>
          <cell r="BL219"/>
          <cell r="BP219"/>
          <cell r="BQ219"/>
          <cell r="BR219"/>
          <cell r="BT219"/>
          <cell r="BW219" t="str">
            <v>Schultz</v>
          </cell>
          <cell r="BX219"/>
          <cell r="BY219">
            <v>5</v>
          </cell>
        </row>
        <row r="220">
          <cell r="C220">
            <v>446</v>
          </cell>
          <cell r="D220">
            <v>10</v>
          </cell>
          <cell r="E220"/>
          <cell r="F220"/>
          <cell r="G220"/>
          <cell r="H220" t="str">
            <v/>
          </cell>
          <cell r="I220" t="str">
            <v/>
          </cell>
          <cell r="J220"/>
          <cell r="K220"/>
          <cell r="L220"/>
          <cell r="M220" t="str">
            <v>Schultz</v>
          </cell>
          <cell r="N220" t="str">
            <v>Watermain - Phase 3B Imp.2026</v>
          </cell>
          <cell r="O220" t="str">
            <v>1180008-14</v>
          </cell>
          <cell r="P220" t="str">
            <v xml:space="preserve">No </v>
          </cell>
          <cell r="Q220">
            <v>2519</v>
          </cell>
          <cell r="R220" t="str">
            <v>Reg</v>
          </cell>
          <cell r="S220"/>
          <cell r="T220"/>
          <cell r="U220"/>
          <cell r="V220"/>
          <cell r="W220"/>
          <cell r="X220">
            <v>0</v>
          </cell>
          <cell r="Y220"/>
          <cell r="Z220"/>
          <cell r="AA220"/>
          <cell r="AB220"/>
          <cell r="AC220">
            <v>0</v>
          </cell>
          <cell r="AD220">
            <v>0</v>
          </cell>
          <cell r="AE220"/>
          <cell r="AF220">
            <v>2221000</v>
          </cell>
          <cell r="AG220"/>
          <cell r="AH220"/>
          <cell r="AI220"/>
          <cell r="AJ220"/>
          <cell r="AK220"/>
          <cell r="AL220">
            <v>2221000</v>
          </cell>
          <cell r="AM220">
            <v>0</v>
          </cell>
          <cell r="AN220"/>
          <cell r="AO220">
            <v>0</v>
          </cell>
          <cell r="AP220">
            <v>0</v>
          </cell>
          <cell r="AQ220"/>
          <cell r="AR220">
            <v>0</v>
          </cell>
          <cell r="AS220"/>
          <cell r="AT220">
            <v>0</v>
          </cell>
          <cell r="AU220">
            <v>0</v>
          </cell>
          <cell r="AV220"/>
          <cell r="AW220"/>
          <cell r="AX220"/>
          <cell r="AY220"/>
          <cell r="AZ220"/>
          <cell r="BA220"/>
          <cell r="BB220"/>
          <cell r="BC220"/>
          <cell r="BD220"/>
          <cell r="BE220"/>
          <cell r="BF220"/>
          <cell r="BG220"/>
          <cell r="BH220"/>
          <cell r="BI220"/>
          <cell r="BJ220"/>
          <cell r="BK220"/>
          <cell r="BL220"/>
          <cell r="BM220"/>
          <cell r="BN220"/>
          <cell r="BO220"/>
          <cell r="BP220"/>
          <cell r="BQ220"/>
          <cell r="BR220"/>
          <cell r="BS220"/>
          <cell r="BT220"/>
          <cell r="BU220"/>
          <cell r="BV220"/>
          <cell r="BW220" t="str">
            <v>Schultz</v>
          </cell>
          <cell r="BX220"/>
          <cell r="BY220">
            <v>5</v>
          </cell>
        </row>
        <row r="221">
          <cell r="C221">
            <v>29</v>
          </cell>
          <cell r="D221">
            <v>20</v>
          </cell>
          <cell r="E221"/>
          <cell r="F221"/>
          <cell r="G221"/>
          <cell r="H221" t="str">
            <v/>
          </cell>
          <cell r="I221" t="str">
            <v/>
          </cell>
          <cell r="J221"/>
          <cell r="K221"/>
          <cell r="L221"/>
          <cell r="M221" t="str">
            <v>Berrens</v>
          </cell>
          <cell r="N221" t="str">
            <v>Treatment - Manganese TP Rehab</v>
          </cell>
          <cell r="O221" t="str">
            <v>1510003-6</v>
          </cell>
          <cell r="P221" t="str">
            <v>Yes</v>
          </cell>
          <cell r="Q221">
            <v>200</v>
          </cell>
          <cell r="R221" t="str">
            <v>EC</v>
          </cell>
          <cell r="S221"/>
          <cell r="T221"/>
          <cell r="U221"/>
          <cell r="V221"/>
          <cell r="W221"/>
          <cell r="X221">
            <v>0</v>
          </cell>
          <cell r="Y221"/>
          <cell r="Z221"/>
          <cell r="AA221"/>
          <cell r="AB221"/>
          <cell r="AC221">
            <v>0</v>
          </cell>
          <cell r="AD221">
            <v>0</v>
          </cell>
          <cell r="AE221"/>
          <cell r="AF221">
            <v>822000</v>
          </cell>
          <cell r="AG221"/>
          <cell r="AH221"/>
          <cell r="AI221"/>
          <cell r="AJ221"/>
          <cell r="AK221"/>
          <cell r="AL221">
            <v>822000</v>
          </cell>
          <cell r="AM221">
            <v>0</v>
          </cell>
          <cell r="AN221"/>
          <cell r="AO221">
            <v>0</v>
          </cell>
          <cell r="AP221">
            <v>411000</v>
          </cell>
          <cell r="AQ221"/>
          <cell r="AR221">
            <v>411000</v>
          </cell>
          <cell r="AS221"/>
          <cell r="AT221">
            <v>0</v>
          </cell>
          <cell r="AU221">
            <v>0</v>
          </cell>
          <cell r="AV221"/>
          <cell r="AW221"/>
          <cell r="AX221"/>
          <cell r="AY221"/>
          <cell r="AZ221"/>
          <cell r="BA221"/>
          <cell r="BB221"/>
          <cell r="BC221"/>
          <cell r="BD221"/>
          <cell r="BE221"/>
          <cell r="BF221"/>
          <cell r="BG221"/>
          <cell r="BH221"/>
          <cell r="BI221"/>
          <cell r="BJ221"/>
          <cell r="BK221"/>
          <cell r="BL221"/>
          <cell r="BM221"/>
          <cell r="BN221"/>
          <cell r="BO221"/>
          <cell r="BP221"/>
          <cell r="BQ221"/>
          <cell r="BR221"/>
          <cell r="BS221"/>
          <cell r="BT221"/>
          <cell r="BU221"/>
          <cell r="BV221"/>
          <cell r="BW221" t="str">
            <v>Berrens</v>
          </cell>
          <cell r="BX221"/>
          <cell r="BY221">
            <v>8</v>
          </cell>
        </row>
        <row r="222">
          <cell r="C222">
            <v>162</v>
          </cell>
          <cell r="D222">
            <v>15</v>
          </cell>
          <cell r="E222">
            <v>113</v>
          </cell>
          <cell r="F222">
            <v>15</v>
          </cell>
          <cell r="G222" t="str">
            <v/>
          </cell>
          <cell r="H222" t="str">
            <v/>
          </cell>
          <cell r="I222" t="str">
            <v/>
          </cell>
          <cell r="J222" t="str">
            <v/>
          </cell>
          <cell r="K222" t="str">
            <v/>
          </cell>
          <cell r="L222" t="str">
            <v>Applied</v>
          </cell>
          <cell r="M222" t="str">
            <v>Schultz</v>
          </cell>
          <cell r="N222" t="str">
            <v>Source - Repl with Wells #2 &amp; #3/Treat</v>
          </cell>
          <cell r="O222" t="str">
            <v>1180011-4</v>
          </cell>
          <cell r="P222" t="str">
            <v xml:space="preserve">No </v>
          </cell>
          <cell r="Q222">
            <v>231</v>
          </cell>
          <cell r="R222" t="str">
            <v>Reg</v>
          </cell>
          <cell r="S222" t="str">
            <v>Exempt</v>
          </cell>
          <cell r="T222"/>
          <cell r="U222"/>
          <cell r="V222"/>
          <cell r="W222"/>
          <cell r="X222">
            <v>0</v>
          </cell>
          <cell r="Y222"/>
          <cell r="Z222"/>
          <cell r="AA222"/>
          <cell r="AB222"/>
          <cell r="AC222">
            <v>0</v>
          </cell>
          <cell r="AD222">
            <v>0</v>
          </cell>
          <cell r="AE222"/>
          <cell r="AF222">
            <v>459300</v>
          </cell>
          <cell r="AG222"/>
          <cell r="AH222"/>
          <cell r="AI222"/>
          <cell r="AJ222"/>
          <cell r="AK222"/>
          <cell r="AL222">
            <v>459300</v>
          </cell>
          <cell r="AM222">
            <v>0</v>
          </cell>
          <cell r="AN222"/>
          <cell r="AO222">
            <v>0</v>
          </cell>
          <cell r="AP222">
            <v>0</v>
          </cell>
          <cell r="AQ222"/>
          <cell r="AR222">
            <v>0</v>
          </cell>
          <cell r="AS222"/>
          <cell r="AT222">
            <v>0</v>
          </cell>
          <cell r="AU222">
            <v>0</v>
          </cell>
          <cell r="AV222"/>
          <cell r="AW222"/>
          <cell r="AX222"/>
          <cell r="AY222"/>
          <cell r="AZ222"/>
          <cell r="BA222"/>
          <cell r="BB222">
            <v>0</v>
          </cell>
          <cell r="BC222">
            <v>0</v>
          </cell>
          <cell r="BD222"/>
          <cell r="BE222"/>
          <cell r="BF222" t="str">
            <v>Applied</v>
          </cell>
          <cell r="BG222"/>
          <cell r="BH222"/>
          <cell r="BI222"/>
          <cell r="BJ222"/>
          <cell r="BK222">
            <v>149</v>
          </cell>
          <cell r="BL222"/>
          <cell r="BM222">
            <v>344475</v>
          </cell>
          <cell r="BN222"/>
          <cell r="BO222"/>
          <cell r="BP222">
            <v>0</v>
          </cell>
          <cell r="BQ222"/>
          <cell r="BR222"/>
          <cell r="BS222"/>
          <cell r="BT222"/>
          <cell r="BU222"/>
          <cell r="BV222"/>
          <cell r="BW222" t="str">
            <v>Schultz</v>
          </cell>
          <cell r="BX222" t="str">
            <v>Lafontaine</v>
          </cell>
          <cell r="BY222">
            <v>5</v>
          </cell>
        </row>
        <row r="223">
          <cell r="C223">
            <v>345</v>
          </cell>
          <cell r="D223">
            <v>10</v>
          </cell>
          <cell r="E223">
            <v>264</v>
          </cell>
          <cell r="F223">
            <v>10</v>
          </cell>
          <cell r="G223" t="str">
            <v/>
          </cell>
          <cell r="H223" t="str">
            <v/>
          </cell>
          <cell r="I223" t="str">
            <v/>
          </cell>
          <cell r="J223" t="str">
            <v/>
          </cell>
          <cell r="K223" t="str">
            <v/>
          </cell>
          <cell r="L223" t="str">
            <v>Applied</v>
          </cell>
          <cell r="M223" t="str">
            <v>Schultz</v>
          </cell>
          <cell r="N223" t="str">
            <v>Storage - Replace with New Tower</v>
          </cell>
          <cell r="O223" t="str">
            <v>1180011-5</v>
          </cell>
          <cell r="P223" t="str">
            <v xml:space="preserve">No </v>
          </cell>
          <cell r="Q223">
            <v>231</v>
          </cell>
          <cell r="R223" t="str">
            <v>Reg</v>
          </cell>
          <cell r="S223" t="str">
            <v>Exempt</v>
          </cell>
          <cell r="T223"/>
          <cell r="U223"/>
          <cell r="V223"/>
          <cell r="W223"/>
          <cell r="X223">
            <v>0</v>
          </cell>
          <cell r="Y223"/>
          <cell r="Z223"/>
          <cell r="AA223"/>
          <cell r="AB223"/>
          <cell r="AC223">
            <v>0</v>
          </cell>
          <cell r="AD223">
            <v>0</v>
          </cell>
          <cell r="AE223"/>
          <cell r="AF223">
            <v>616800</v>
          </cell>
          <cell r="AG223"/>
          <cell r="AH223"/>
          <cell r="AI223"/>
          <cell r="AJ223"/>
          <cell r="AK223"/>
          <cell r="AL223">
            <v>616800</v>
          </cell>
          <cell r="AM223">
            <v>0</v>
          </cell>
          <cell r="AN223"/>
          <cell r="AO223">
            <v>0</v>
          </cell>
          <cell r="AP223">
            <v>0</v>
          </cell>
          <cell r="AQ223"/>
          <cell r="AR223">
            <v>0</v>
          </cell>
          <cell r="AS223"/>
          <cell r="AT223">
            <v>0</v>
          </cell>
          <cell r="AU223">
            <v>0</v>
          </cell>
          <cell r="AV223"/>
          <cell r="AW223"/>
          <cell r="AX223"/>
          <cell r="AY223"/>
          <cell r="AZ223"/>
          <cell r="BA223"/>
          <cell r="BB223">
            <v>0</v>
          </cell>
          <cell r="BC223">
            <v>0</v>
          </cell>
          <cell r="BD223"/>
          <cell r="BE223"/>
          <cell r="BF223" t="str">
            <v>Applied</v>
          </cell>
          <cell r="BG223"/>
          <cell r="BH223"/>
          <cell r="BI223"/>
          <cell r="BJ223"/>
          <cell r="BK223">
            <v>149</v>
          </cell>
          <cell r="BL223"/>
          <cell r="BM223">
            <v>462600</v>
          </cell>
          <cell r="BN223"/>
          <cell r="BO223"/>
          <cell r="BP223">
            <v>0</v>
          </cell>
          <cell r="BQ223"/>
          <cell r="BR223"/>
          <cell r="BS223"/>
          <cell r="BT223"/>
          <cell r="BU223"/>
          <cell r="BV223"/>
          <cell r="BW223" t="str">
            <v>Schultz</v>
          </cell>
          <cell r="BX223" t="str">
            <v>Lafontaine</v>
          </cell>
          <cell r="BY223">
            <v>5</v>
          </cell>
        </row>
        <row r="224">
          <cell r="C224">
            <v>346</v>
          </cell>
          <cell r="D224">
            <v>10</v>
          </cell>
          <cell r="E224">
            <v>265</v>
          </cell>
          <cell r="F224">
            <v>10</v>
          </cell>
          <cell r="G224" t="str">
            <v/>
          </cell>
          <cell r="H224" t="str">
            <v/>
          </cell>
          <cell r="I224" t="str">
            <v/>
          </cell>
          <cell r="J224" t="str">
            <v/>
          </cell>
          <cell r="K224" t="str">
            <v/>
          </cell>
          <cell r="L224" t="str">
            <v>Applied</v>
          </cell>
          <cell r="M224" t="str">
            <v>Schultz</v>
          </cell>
          <cell r="N224" t="str">
            <v>Watermain - Replace for City</v>
          </cell>
          <cell r="O224" t="str">
            <v>1180011-6</v>
          </cell>
          <cell r="P224" t="str">
            <v xml:space="preserve">No </v>
          </cell>
          <cell r="Q224">
            <v>231</v>
          </cell>
          <cell r="R224" t="str">
            <v>Reg</v>
          </cell>
          <cell r="S224" t="str">
            <v>Exempt</v>
          </cell>
          <cell r="T224"/>
          <cell r="U224"/>
          <cell r="V224"/>
          <cell r="W224"/>
          <cell r="X224">
            <v>0</v>
          </cell>
          <cell r="Y224"/>
          <cell r="Z224"/>
          <cell r="AA224"/>
          <cell r="AB224"/>
          <cell r="AC224">
            <v>0</v>
          </cell>
          <cell r="AD224">
            <v>0</v>
          </cell>
          <cell r="AE224"/>
          <cell r="AF224">
            <v>1273155</v>
          </cell>
          <cell r="AG224"/>
          <cell r="AH224"/>
          <cell r="AI224"/>
          <cell r="AJ224"/>
          <cell r="AK224"/>
          <cell r="AL224">
            <v>1273155</v>
          </cell>
          <cell r="AM224">
            <v>0</v>
          </cell>
          <cell r="AN224"/>
          <cell r="AO224">
            <v>0</v>
          </cell>
          <cell r="AP224">
            <v>0</v>
          </cell>
          <cell r="AQ224"/>
          <cell r="AR224">
            <v>0</v>
          </cell>
          <cell r="AS224"/>
          <cell r="AT224">
            <v>0</v>
          </cell>
          <cell r="AU224">
            <v>0</v>
          </cell>
          <cell r="AV224"/>
          <cell r="AW224"/>
          <cell r="AX224"/>
          <cell r="AY224"/>
          <cell r="AZ224"/>
          <cell r="BA224"/>
          <cell r="BB224">
            <v>0</v>
          </cell>
          <cell r="BC224">
            <v>0</v>
          </cell>
          <cell r="BD224"/>
          <cell r="BE224"/>
          <cell r="BF224" t="str">
            <v>Applied</v>
          </cell>
          <cell r="BG224"/>
          <cell r="BH224"/>
          <cell r="BI224"/>
          <cell r="BJ224"/>
          <cell r="BK224">
            <v>149</v>
          </cell>
          <cell r="BL224"/>
          <cell r="BM224">
            <v>954866.25</v>
          </cell>
          <cell r="BN224"/>
          <cell r="BO224"/>
          <cell r="BP224">
            <v>0</v>
          </cell>
          <cell r="BQ224"/>
          <cell r="BR224"/>
          <cell r="BS224"/>
          <cell r="BT224"/>
          <cell r="BU224"/>
          <cell r="BV224"/>
          <cell r="BW224" t="str">
            <v>Schultz</v>
          </cell>
          <cell r="BX224" t="str">
            <v>Lafontaine</v>
          </cell>
          <cell r="BY224">
            <v>5</v>
          </cell>
        </row>
        <row r="225">
          <cell r="C225">
            <v>347</v>
          </cell>
          <cell r="D225">
            <v>10</v>
          </cell>
          <cell r="E225">
            <v>266</v>
          </cell>
          <cell r="F225">
            <v>10</v>
          </cell>
          <cell r="G225" t="str">
            <v/>
          </cell>
          <cell r="H225" t="str">
            <v/>
          </cell>
          <cell r="I225" t="str">
            <v/>
          </cell>
          <cell r="J225" t="str">
            <v/>
          </cell>
          <cell r="K225" t="str">
            <v/>
          </cell>
          <cell r="L225" t="str">
            <v>Applied</v>
          </cell>
          <cell r="M225" t="str">
            <v>Schultz</v>
          </cell>
          <cell r="N225" t="str">
            <v>Conservation - Replace Meters</v>
          </cell>
          <cell r="O225" t="str">
            <v>1180011-7</v>
          </cell>
          <cell r="P225" t="str">
            <v xml:space="preserve">No </v>
          </cell>
          <cell r="Q225">
            <v>231</v>
          </cell>
          <cell r="R225" t="str">
            <v>Reg</v>
          </cell>
          <cell r="S225" t="str">
            <v>Exempt</v>
          </cell>
          <cell r="T225"/>
          <cell r="U225"/>
          <cell r="V225"/>
          <cell r="W225"/>
          <cell r="X225">
            <v>0</v>
          </cell>
          <cell r="Y225"/>
          <cell r="Z225"/>
          <cell r="AA225"/>
          <cell r="AB225"/>
          <cell r="AC225">
            <v>0</v>
          </cell>
          <cell r="AD225">
            <v>0</v>
          </cell>
          <cell r="AE225"/>
          <cell r="AF225">
            <v>55650</v>
          </cell>
          <cell r="AG225"/>
          <cell r="AH225"/>
          <cell r="AI225"/>
          <cell r="AJ225"/>
          <cell r="AK225"/>
          <cell r="AL225">
            <v>55650</v>
          </cell>
          <cell r="AM225">
            <v>0</v>
          </cell>
          <cell r="AN225"/>
          <cell r="AO225">
            <v>0</v>
          </cell>
          <cell r="AP225">
            <v>0</v>
          </cell>
          <cell r="AQ225"/>
          <cell r="AR225">
            <v>0</v>
          </cell>
          <cell r="AS225"/>
          <cell r="AT225">
            <v>0</v>
          </cell>
          <cell r="AU225">
            <v>0</v>
          </cell>
          <cell r="AV225"/>
          <cell r="AW225"/>
          <cell r="AX225"/>
          <cell r="AY225"/>
          <cell r="AZ225"/>
          <cell r="BA225"/>
          <cell r="BB225">
            <v>0</v>
          </cell>
          <cell r="BC225">
            <v>0</v>
          </cell>
          <cell r="BD225"/>
          <cell r="BE225"/>
          <cell r="BF225" t="str">
            <v>Applied</v>
          </cell>
          <cell r="BG225"/>
          <cell r="BH225"/>
          <cell r="BI225"/>
          <cell r="BJ225"/>
          <cell r="BK225">
            <v>149</v>
          </cell>
          <cell r="BL225"/>
          <cell r="BM225">
            <v>41737.5</v>
          </cell>
          <cell r="BN225"/>
          <cell r="BO225"/>
          <cell r="BP225">
            <v>0</v>
          </cell>
          <cell r="BQ225"/>
          <cell r="BR225"/>
          <cell r="BS225"/>
          <cell r="BT225"/>
          <cell r="BU225"/>
          <cell r="BV225"/>
          <cell r="BW225" t="str">
            <v>Schultz</v>
          </cell>
          <cell r="BX225" t="str">
            <v>Lafontaine</v>
          </cell>
          <cell r="BY225">
            <v>5</v>
          </cell>
        </row>
        <row r="226">
          <cell r="C226">
            <v>348</v>
          </cell>
          <cell r="D226">
            <v>10</v>
          </cell>
          <cell r="E226">
            <v>267</v>
          </cell>
          <cell r="F226">
            <v>10</v>
          </cell>
          <cell r="G226"/>
          <cell r="H226" t="str">
            <v/>
          </cell>
          <cell r="I226" t="str">
            <v/>
          </cell>
          <cell r="J226" t="str">
            <v/>
          </cell>
          <cell r="K226" t="str">
            <v/>
          </cell>
          <cell r="L226" t="str">
            <v>RD Commit</v>
          </cell>
          <cell r="M226" t="str">
            <v>Bradshaw</v>
          </cell>
          <cell r="N226" t="str">
            <v>Storage - New 50,000 Gal Tower</v>
          </cell>
          <cell r="O226" t="str">
            <v>1560008-5</v>
          </cell>
          <cell r="P226" t="str">
            <v xml:space="preserve">No </v>
          </cell>
          <cell r="Q226">
            <v>256</v>
          </cell>
          <cell r="R226" t="str">
            <v>Reg</v>
          </cell>
          <cell r="S226" t="str">
            <v>Exempt</v>
          </cell>
          <cell r="T226"/>
          <cell r="U226"/>
          <cell r="V226"/>
          <cell r="W226"/>
          <cell r="X226">
            <v>-600000</v>
          </cell>
          <cell r="Y226"/>
          <cell r="Z226"/>
          <cell r="AA226"/>
          <cell r="AB226"/>
          <cell r="AC226">
            <v>0</v>
          </cell>
          <cell r="AD226">
            <v>0</v>
          </cell>
          <cell r="AE226"/>
          <cell r="AF226">
            <v>830000</v>
          </cell>
          <cell r="AG226"/>
          <cell r="AH226"/>
          <cell r="AI226"/>
          <cell r="AJ226"/>
          <cell r="AK226"/>
          <cell r="AL226">
            <v>830000</v>
          </cell>
          <cell r="AM226">
            <v>0</v>
          </cell>
          <cell r="AN226"/>
          <cell r="AO226">
            <v>0</v>
          </cell>
          <cell r="AP226">
            <v>0</v>
          </cell>
          <cell r="AQ226"/>
          <cell r="AR226">
            <v>0</v>
          </cell>
          <cell r="AS226"/>
          <cell r="AT226">
            <v>0</v>
          </cell>
          <cell r="AU226">
            <v>0</v>
          </cell>
          <cell r="AV226"/>
          <cell r="AW226"/>
          <cell r="AX226"/>
          <cell r="AY226"/>
          <cell r="AZ226"/>
          <cell r="BA226"/>
          <cell r="BB226">
            <v>0</v>
          </cell>
          <cell r="BC226"/>
          <cell r="BD226"/>
          <cell r="BE226"/>
          <cell r="BF226" t="str">
            <v>RD Commit</v>
          </cell>
          <cell r="BG226"/>
          <cell r="BH226">
            <v>44959</v>
          </cell>
          <cell r="BI226"/>
          <cell r="BJ226"/>
          <cell r="BK226">
            <v>139</v>
          </cell>
          <cell r="BL226"/>
          <cell r="BM226"/>
          <cell r="BN226">
            <v>130000</v>
          </cell>
          <cell r="BO226">
            <v>100000</v>
          </cell>
          <cell r="BP226">
            <v>230000</v>
          </cell>
          <cell r="BQ226">
            <v>600000</v>
          </cell>
          <cell r="BR226" t="str">
            <v>2022 award</v>
          </cell>
          <cell r="BS226"/>
          <cell r="BT226"/>
          <cell r="BU226"/>
          <cell r="BV226"/>
          <cell r="BW226" t="str">
            <v>Bradshaw</v>
          </cell>
          <cell r="BX226" t="str">
            <v>Lafontaine</v>
          </cell>
          <cell r="BY226">
            <v>4</v>
          </cell>
        </row>
        <row r="227">
          <cell r="C227">
            <v>5</v>
          </cell>
          <cell r="D227">
            <v>30</v>
          </cell>
          <cell r="E227">
            <v>5</v>
          </cell>
          <cell r="F227">
            <v>30</v>
          </cell>
          <cell r="G227"/>
          <cell r="H227" t="str">
            <v/>
          </cell>
          <cell r="I227" t="str">
            <v/>
          </cell>
          <cell r="J227" t="str">
            <v/>
          </cell>
          <cell r="K227" t="str">
            <v/>
          </cell>
          <cell r="L227" t="str">
            <v>RD Commit</v>
          </cell>
          <cell r="M227" t="str">
            <v>Barrett</v>
          </cell>
          <cell r="N227" t="str">
            <v>Treatment - New Ra/Fe/Mn Plant</v>
          </cell>
          <cell r="O227" t="str">
            <v>1650004-2</v>
          </cell>
          <cell r="P227" t="str">
            <v>Yes</v>
          </cell>
          <cell r="Q227">
            <v>493</v>
          </cell>
          <cell r="R227" t="str">
            <v>Reg</v>
          </cell>
          <cell r="S227" t="str">
            <v>Exempt</v>
          </cell>
          <cell r="T227"/>
          <cell r="U227"/>
          <cell r="V227"/>
          <cell r="W227"/>
          <cell r="X227"/>
          <cell r="Y227"/>
          <cell r="Z227"/>
          <cell r="AA227">
            <v>44682</v>
          </cell>
          <cell r="AB227">
            <v>44834</v>
          </cell>
          <cell r="AC227">
            <v>0</v>
          </cell>
          <cell r="AD227">
            <v>0</v>
          </cell>
          <cell r="AE227" t="str">
            <v>Pop = 457  RD??</v>
          </cell>
          <cell r="AF227">
            <v>9100000</v>
          </cell>
          <cell r="AG227"/>
          <cell r="AH227"/>
          <cell r="AI227"/>
          <cell r="AJ227"/>
          <cell r="AK227"/>
          <cell r="AL227">
            <v>9100000</v>
          </cell>
          <cell r="AM227">
            <v>0</v>
          </cell>
          <cell r="AN227"/>
          <cell r="AO227">
            <v>0</v>
          </cell>
          <cell r="AP227">
            <v>0</v>
          </cell>
          <cell r="AQ227"/>
          <cell r="AR227">
            <v>0</v>
          </cell>
          <cell r="AS227"/>
          <cell r="AT227">
            <v>0</v>
          </cell>
          <cell r="AU227">
            <v>0</v>
          </cell>
          <cell r="AV227">
            <v>45628</v>
          </cell>
          <cell r="AW227">
            <v>46024</v>
          </cell>
          <cell r="AX227">
            <v>2025</v>
          </cell>
          <cell r="AY227" t="str">
            <v>RD/WIF</v>
          </cell>
          <cell r="AZ227">
            <v>4325027</v>
          </cell>
          <cell r="BA227">
            <v>45079</v>
          </cell>
          <cell r="BB227">
            <v>0</v>
          </cell>
          <cell r="BC227">
            <v>4812197.933941477</v>
          </cell>
          <cell r="BD227">
            <v>4325027</v>
          </cell>
          <cell r="BE227">
            <v>4733848.4375</v>
          </cell>
          <cell r="BF227" t="str">
            <v>RD Commit</v>
          </cell>
          <cell r="BG227">
            <v>2022</v>
          </cell>
          <cell r="BH227">
            <v>44734</v>
          </cell>
          <cell r="BI227"/>
          <cell r="BJ227"/>
          <cell r="BK227">
            <v>257</v>
          </cell>
          <cell r="BL227"/>
          <cell r="BM227">
            <v>7282843.75</v>
          </cell>
          <cell r="BN227">
            <v>1285375</v>
          </cell>
          <cell r="BO227">
            <v>1817156.25</v>
          </cell>
          <cell r="BP227">
            <v>3102531.25</v>
          </cell>
          <cell r="BQ227">
            <v>563176.4705882353</v>
          </cell>
          <cell r="BR227" t="str">
            <v>2022 award</v>
          </cell>
          <cell r="BS227"/>
          <cell r="BT227"/>
          <cell r="BU227">
            <v>1109265</v>
          </cell>
          <cell r="BV227" t="str">
            <v>EPA/MDH DisCom grant</v>
          </cell>
          <cell r="BW227" t="str">
            <v>Barrett</v>
          </cell>
          <cell r="BX227"/>
          <cell r="BY227" t="str">
            <v>6E</v>
          </cell>
        </row>
        <row r="228">
          <cell r="C228">
            <v>208</v>
          </cell>
          <cell r="D228">
            <v>13</v>
          </cell>
          <cell r="E228">
            <v>148</v>
          </cell>
          <cell r="F228">
            <v>13</v>
          </cell>
          <cell r="G228"/>
          <cell r="H228" t="str">
            <v/>
          </cell>
          <cell r="I228" t="str">
            <v/>
          </cell>
          <cell r="J228" t="str">
            <v/>
          </cell>
          <cell r="K228" t="str">
            <v/>
          </cell>
          <cell r="L228" t="str">
            <v>RD Commit</v>
          </cell>
          <cell r="M228" t="str">
            <v>Barrett</v>
          </cell>
          <cell r="N228" t="str">
            <v>Source - New Well</v>
          </cell>
          <cell r="O228" t="str">
            <v>1650004-1</v>
          </cell>
          <cell r="P228" t="str">
            <v xml:space="preserve">No </v>
          </cell>
          <cell r="Q228">
            <v>493</v>
          </cell>
          <cell r="R228" t="str">
            <v>Reg</v>
          </cell>
          <cell r="S228" t="str">
            <v>Exempt</v>
          </cell>
          <cell r="T228"/>
          <cell r="U228"/>
          <cell r="V228"/>
          <cell r="W228"/>
          <cell r="X228"/>
          <cell r="Y228"/>
          <cell r="Z228"/>
          <cell r="AA228">
            <v>44682</v>
          </cell>
          <cell r="AB228">
            <v>44834</v>
          </cell>
          <cell r="AC228">
            <v>0</v>
          </cell>
          <cell r="AD228">
            <v>0</v>
          </cell>
          <cell r="AE228" t="str">
            <v>Pop = 457  RD??</v>
          </cell>
          <cell r="AF228">
            <v>500000</v>
          </cell>
          <cell r="AG228"/>
          <cell r="AH228"/>
          <cell r="AI228"/>
          <cell r="AJ228"/>
          <cell r="AK228"/>
          <cell r="AL228">
            <v>500000</v>
          </cell>
          <cell r="AM228">
            <v>0</v>
          </cell>
          <cell r="AN228"/>
          <cell r="AO228">
            <v>0</v>
          </cell>
          <cell r="AP228">
            <v>0</v>
          </cell>
          <cell r="AQ228"/>
          <cell r="AR228">
            <v>0</v>
          </cell>
          <cell r="AS228"/>
          <cell r="AT228">
            <v>0</v>
          </cell>
          <cell r="AU228">
            <v>0</v>
          </cell>
          <cell r="AV228">
            <v>45628</v>
          </cell>
          <cell r="AW228">
            <v>46024</v>
          </cell>
          <cell r="AX228">
            <v>2025</v>
          </cell>
          <cell r="AY228" t="str">
            <v>RD/WIF</v>
          </cell>
          <cell r="AZ228">
            <v>212973</v>
          </cell>
          <cell r="BA228">
            <v>45079</v>
          </cell>
          <cell r="BB228">
            <v>0</v>
          </cell>
          <cell r="BC228">
            <v>0</v>
          </cell>
          <cell r="BD228">
            <v>212973</v>
          </cell>
          <cell r="BE228">
            <v>260101.5625</v>
          </cell>
          <cell r="BF228" t="str">
            <v>RD Commit</v>
          </cell>
          <cell r="BG228">
            <v>2022</v>
          </cell>
          <cell r="BH228">
            <v>44734</v>
          </cell>
          <cell r="BI228"/>
          <cell r="BJ228"/>
          <cell r="BK228">
            <v>257</v>
          </cell>
          <cell r="BL228"/>
          <cell r="BM228">
            <v>400156.25</v>
          </cell>
          <cell r="BN228">
            <v>70625</v>
          </cell>
          <cell r="BO228">
            <v>99843.75</v>
          </cell>
          <cell r="BP228">
            <v>170468.75</v>
          </cell>
          <cell r="BQ228">
            <v>36823.529411764706</v>
          </cell>
          <cell r="BR228" t="str">
            <v>2022 award</v>
          </cell>
          <cell r="BS228"/>
          <cell r="BT228"/>
          <cell r="BU228">
            <v>79735</v>
          </cell>
          <cell r="BV228" t="str">
            <v>EPA/MDH DisCom grant</v>
          </cell>
          <cell r="BW228" t="str">
            <v>Barrett</v>
          </cell>
          <cell r="BX228"/>
          <cell r="BY228" t="str">
            <v>6E</v>
          </cell>
        </row>
        <row r="229">
          <cell r="C229">
            <v>258</v>
          </cell>
          <cell r="D229">
            <v>12</v>
          </cell>
          <cell r="E229">
            <v>185</v>
          </cell>
          <cell r="F229">
            <v>12</v>
          </cell>
          <cell r="G229"/>
          <cell r="H229" t="str">
            <v/>
          </cell>
          <cell r="I229" t="str">
            <v/>
          </cell>
          <cell r="J229" t="str">
            <v/>
          </cell>
          <cell r="K229" t="str">
            <v/>
          </cell>
          <cell r="L229" t="str">
            <v>PER submitted</v>
          </cell>
          <cell r="M229" t="str">
            <v>Barrett</v>
          </cell>
          <cell r="N229" t="str">
            <v>Watermain - Looping</v>
          </cell>
          <cell r="O229" t="str">
            <v>1650004-4</v>
          </cell>
          <cell r="P229" t="str">
            <v xml:space="preserve">No </v>
          </cell>
          <cell r="Q229">
            <v>493</v>
          </cell>
          <cell r="R229" t="str">
            <v>Reg</v>
          </cell>
          <cell r="S229" t="str">
            <v>Exempt</v>
          </cell>
          <cell r="T229"/>
          <cell r="U229"/>
          <cell r="V229"/>
          <cell r="W229"/>
          <cell r="X229">
            <v>0</v>
          </cell>
          <cell r="Y229"/>
          <cell r="Z229"/>
          <cell r="AA229">
            <v>44682</v>
          </cell>
          <cell r="AB229">
            <v>44834</v>
          </cell>
          <cell r="AC229">
            <v>0</v>
          </cell>
          <cell r="AD229">
            <v>0</v>
          </cell>
          <cell r="AE229" t="str">
            <v>Pop = 457  RD??</v>
          </cell>
          <cell r="AF229">
            <v>304000</v>
          </cell>
          <cell r="AG229"/>
          <cell r="AH229"/>
          <cell r="AI229"/>
          <cell r="AJ229"/>
          <cell r="AK229"/>
          <cell r="AL229">
            <v>304000</v>
          </cell>
          <cell r="AM229">
            <v>0</v>
          </cell>
          <cell r="AN229"/>
          <cell r="AO229">
            <v>0</v>
          </cell>
          <cell r="AP229">
            <v>0</v>
          </cell>
          <cell r="AQ229"/>
          <cell r="AR229">
            <v>0</v>
          </cell>
          <cell r="AS229"/>
          <cell r="AT229">
            <v>0</v>
          </cell>
          <cell r="AU229">
            <v>0</v>
          </cell>
          <cell r="AV229"/>
          <cell r="AW229"/>
          <cell r="AX229"/>
          <cell r="AY229"/>
          <cell r="AZ229"/>
          <cell r="BA229"/>
          <cell r="BB229">
            <v>0</v>
          </cell>
          <cell r="BC229">
            <v>0</v>
          </cell>
          <cell r="BD229"/>
          <cell r="BE229">
            <v>148200</v>
          </cell>
          <cell r="BF229" t="str">
            <v>PER submitted</v>
          </cell>
          <cell r="BG229"/>
          <cell r="BH229"/>
          <cell r="BI229"/>
          <cell r="BJ229"/>
          <cell r="BK229">
            <v>212</v>
          </cell>
          <cell r="BL229"/>
          <cell r="BM229">
            <v>228000</v>
          </cell>
          <cell r="BN229"/>
          <cell r="BO229"/>
          <cell r="BP229">
            <v>0</v>
          </cell>
          <cell r="BQ229"/>
          <cell r="BR229"/>
          <cell r="BS229"/>
          <cell r="BT229"/>
          <cell r="BU229"/>
          <cell r="BV229"/>
          <cell r="BW229" t="str">
            <v>Barrett</v>
          </cell>
          <cell r="BX229"/>
          <cell r="BY229" t="str">
            <v>6E</v>
          </cell>
        </row>
        <row r="230">
          <cell r="C230">
            <v>497</v>
          </cell>
          <cell r="D230">
            <v>10</v>
          </cell>
          <cell r="E230">
            <v>411</v>
          </cell>
          <cell r="F230">
            <v>10</v>
          </cell>
          <cell r="G230"/>
          <cell r="H230" t="str">
            <v/>
          </cell>
          <cell r="I230" t="str">
            <v/>
          </cell>
          <cell r="J230" t="str">
            <v/>
          </cell>
          <cell r="K230" t="str">
            <v/>
          </cell>
          <cell r="L230" t="str">
            <v>PER submitted</v>
          </cell>
          <cell r="M230" t="str">
            <v>Barrett</v>
          </cell>
          <cell r="N230" t="str">
            <v>Watermain - Repl Cast Iron Mains</v>
          </cell>
          <cell r="O230" t="str">
            <v>1650004-3</v>
          </cell>
          <cell r="P230" t="str">
            <v xml:space="preserve">No </v>
          </cell>
          <cell r="Q230">
            <v>493</v>
          </cell>
          <cell r="R230" t="str">
            <v>Reg</v>
          </cell>
          <cell r="S230" t="str">
            <v>Exempt</v>
          </cell>
          <cell r="T230"/>
          <cell r="U230"/>
          <cell r="V230"/>
          <cell r="W230"/>
          <cell r="X230">
            <v>0</v>
          </cell>
          <cell r="Y230"/>
          <cell r="Z230"/>
          <cell r="AA230">
            <v>44682</v>
          </cell>
          <cell r="AB230">
            <v>44834</v>
          </cell>
          <cell r="AC230">
            <v>0</v>
          </cell>
          <cell r="AD230">
            <v>0</v>
          </cell>
          <cell r="AE230" t="str">
            <v>Pop = 457  RD??</v>
          </cell>
          <cell r="AF230">
            <v>5500000</v>
          </cell>
          <cell r="AG230"/>
          <cell r="AH230"/>
          <cell r="AI230"/>
          <cell r="AJ230"/>
          <cell r="AK230"/>
          <cell r="AL230">
            <v>5500000</v>
          </cell>
          <cell r="AM230">
            <v>0</v>
          </cell>
          <cell r="AN230"/>
          <cell r="AO230">
            <v>0</v>
          </cell>
          <cell r="AP230">
            <v>0</v>
          </cell>
          <cell r="AQ230"/>
          <cell r="AR230">
            <v>0</v>
          </cell>
          <cell r="AS230"/>
          <cell r="AT230">
            <v>0</v>
          </cell>
          <cell r="AU230">
            <v>0</v>
          </cell>
          <cell r="AV230"/>
          <cell r="AW230"/>
          <cell r="AX230"/>
          <cell r="AY230"/>
          <cell r="AZ230"/>
          <cell r="BA230"/>
          <cell r="BB230">
            <v>0</v>
          </cell>
          <cell r="BC230">
            <v>3285155.7770787324</v>
          </cell>
          <cell r="BD230"/>
          <cell r="BE230">
            <v>2681250</v>
          </cell>
          <cell r="BF230" t="str">
            <v>PER submitted</v>
          </cell>
          <cell r="BG230"/>
          <cell r="BH230"/>
          <cell r="BI230"/>
          <cell r="BJ230"/>
          <cell r="BK230">
            <v>212</v>
          </cell>
          <cell r="BL230"/>
          <cell r="BM230">
            <v>4125000</v>
          </cell>
          <cell r="BN230"/>
          <cell r="BO230"/>
          <cell r="BP230">
            <v>0</v>
          </cell>
          <cell r="BQ230"/>
          <cell r="BR230"/>
          <cell r="BS230"/>
          <cell r="BT230"/>
          <cell r="BU230"/>
          <cell r="BV230"/>
          <cell r="BW230" t="str">
            <v>Barrett</v>
          </cell>
          <cell r="BX230"/>
          <cell r="BY230" t="str">
            <v>6E</v>
          </cell>
        </row>
        <row r="231">
          <cell r="C231">
            <v>498</v>
          </cell>
          <cell r="D231">
            <v>10</v>
          </cell>
          <cell r="E231">
            <v>412</v>
          </cell>
          <cell r="F231">
            <v>10</v>
          </cell>
          <cell r="G231"/>
          <cell r="H231" t="str">
            <v/>
          </cell>
          <cell r="I231" t="str">
            <v/>
          </cell>
          <cell r="J231" t="str">
            <v/>
          </cell>
          <cell r="K231" t="str">
            <v/>
          </cell>
          <cell r="L231" t="str">
            <v>PER submitted</v>
          </cell>
          <cell r="M231" t="str">
            <v>Barrett</v>
          </cell>
          <cell r="N231" t="str">
            <v>Conservation - Replace Meters</v>
          </cell>
          <cell r="O231" t="str">
            <v>1650004-5</v>
          </cell>
          <cell r="P231" t="str">
            <v xml:space="preserve">No </v>
          </cell>
          <cell r="Q231">
            <v>493</v>
          </cell>
          <cell r="R231" t="str">
            <v>Reg</v>
          </cell>
          <cell r="S231" t="str">
            <v>Exempt</v>
          </cell>
          <cell r="T231"/>
          <cell r="U231"/>
          <cell r="V231"/>
          <cell r="W231"/>
          <cell r="X231">
            <v>0</v>
          </cell>
          <cell r="Y231"/>
          <cell r="Z231"/>
          <cell r="AA231">
            <v>44682</v>
          </cell>
          <cell r="AB231">
            <v>44834</v>
          </cell>
          <cell r="AC231">
            <v>0</v>
          </cell>
          <cell r="AD231">
            <v>0</v>
          </cell>
          <cell r="AE231" t="str">
            <v>Pop = 457  RD??</v>
          </cell>
          <cell r="AF231">
            <v>290000</v>
          </cell>
          <cell r="AG231"/>
          <cell r="AH231"/>
          <cell r="AI231"/>
          <cell r="AJ231"/>
          <cell r="AK231"/>
          <cell r="AL231">
            <v>290000</v>
          </cell>
          <cell r="AM231">
            <v>0</v>
          </cell>
          <cell r="AN231"/>
          <cell r="AO231">
            <v>0</v>
          </cell>
          <cell r="AP231">
            <v>0</v>
          </cell>
          <cell r="AQ231"/>
          <cell r="AR231">
            <v>0</v>
          </cell>
          <cell r="AS231"/>
          <cell r="AT231">
            <v>0</v>
          </cell>
          <cell r="AU231">
            <v>0</v>
          </cell>
          <cell r="AV231"/>
          <cell r="AW231"/>
          <cell r="AX231"/>
          <cell r="AY231"/>
          <cell r="AZ231"/>
          <cell r="BA231"/>
          <cell r="BB231">
            <v>0</v>
          </cell>
          <cell r="BC231"/>
          <cell r="BD231"/>
          <cell r="BE231"/>
          <cell r="BF231" t="str">
            <v>PER submitted</v>
          </cell>
          <cell r="BG231"/>
          <cell r="BH231"/>
          <cell r="BI231"/>
          <cell r="BJ231"/>
          <cell r="BK231">
            <v>212</v>
          </cell>
          <cell r="BL231"/>
          <cell r="BM231">
            <v>217500</v>
          </cell>
          <cell r="BN231"/>
          <cell r="BO231"/>
          <cell r="BP231">
            <v>0</v>
          </cell>
          <cell r="BQ231"/>
          <cell r="BR231"/>
          <cell r="BS231"/>
          <cell r="BT231"/>
          <cell r="BU231"/>
          <cell r="BV231"/>
          <cell r="BW231" t="str">
            <v>Barrett</v>
          </cell>
          <cell r="BX231"/>
          <cell r="BY231" t="str">
            <v>6E</v>
          </cell>
        </row>
        <row r="232">
          <cell r="C232">
            <v>802</v>
          </cell>
          <cell r="D232">
            <v>7</v>
          </cell>
          <cell r="E232">
            <v>678</v>
          </cell>
          <cell r="F232">
            <v>7</v>
          </cell>
          <cell r="G232">
            <v>2023</v>
          </cell>
          <cell r="H232" t="str">
            <v>Yes</v>
          </cell>
          <cell r="I232" t="str">
            <v/>
          </cell>
          <cell r="J232" t="str">
            <v>Yes</v>
          </cell>
          <cell r="K232" t="str">
            <v/>
          </cell>
          <cell r="L232">
            <v>0</v>
          </cell>
          <cell r="M232" t="str">
            <v>Barrett</v>
          </cell>
          <cell r="N232" t="str">
            <v>Watermain - 1st St. &amp; Loop</v>
          </cell>
          <cell r="O232" t="str">
            <v>1470002-4</v>
          </cell>
          <cell r="P232" t="str">
            <v xml:space="preserve">No </v>
          </cell>
          <cell r="Q232">
            <v>302</v>
          </cell>
          <cell r="R232" t="str">
            <v>Reg</v>
          </cell>
          <cell r="S232" t="str">
            <v>Exempt</v>
          </cell>
          <cell r="T232"/>
          <cell r="U232"/>
          <cell r="V232" t="str">
            <v>Certified</v>
          </cell>
          <cell r="W232">
            <v>1067730</v>
          </cell>
          <cell r="X232">
            <v>467730</v>
          </cell>
          <cell r="Y232" t="str">
            <v>23 Carryover</v>
          </cell>
          <cell r="Z232"/>
          <cell r="AA232">
            <v>45047</v>
          </cell>
          <cell r="AB232">
            <v>45444</v>
          </cell>
          <cell r="AC232">
            <v>0</v>
          </cell>
          <cell r="AD232">
            <v>0</v>
          </cell>
          <cell r="AE232" t="str">
            <v>cw/dw project - this will add Looping (watermain already on PPL) - need breakdown of costs</v>
          </cell>
          <cell r="AF232">
            <v>1067730</v>
          </cell>
          <cell r="AG232">
            <v>45008</v>
          </cell>
          <cell r="AH232">
            <v>45104</v>
          </cell>
          <cell r="AI232">
            <v>1</v>
          </cell>
          <cell r="AJ232">
            <v>1067730</v>
          </cell>
          <cell r="AK232"/>
          <cell r="AL232">
            <v>1067730</v>
          </cell>
          <cell r="AM232">
            <v>467730</v>
          </cell>
          <cell r="AN232"/>
          <cell r="AO232">
            <v>0</v>
          </cell>
          <cell r="AP232">
            <v>0</v>
          </cell>
          <cell r="AQ232"/>
          <cell r="AR232">
            <v>0</v>
          </cell>
          <cell r="AS232"/>
          <cell r="AT232">
            <v>467730</v>
          </cell>
          <cell r="AU232">
            <v>0</v>
          </cell>
          <cell r="AV232"/>
          <cell r="AW232"/>
          <cell r="AX232"/>
          <cell r="AY232"/>
          <cell r="AZ232"/>
          <cell r="BA232"/>
          <cell r="BB232">
            <v>0</v>
          </cell>
          <cell r="BC232">
            <v>0</v>
          </cell>
          <cell r="BD232"/>
          <cell r="BE232">
            <v>0</v>
          </cell>
          <cell r="BF232"/>
          <cell r="BG232"/>
          <cell r="BH232"/>
          <cell r="BI232"/>
          <cell r="BJ232"/>
          <cell r="BK232"/>
          <cell r="BL232"/>
          <cell r="BM232"/>
          <cell r="BN232"/>
          <cell r="BO232"/>
          <cell r="BP232">
            <v>0</v>
          </cell>
          <cell r="BQ232">
            <v>600000</v>
          </cell>
          <cell r="BR232" t="str">
            <v>2023 award</v>
          </cell>
          <cell r="BS232"/>
          <cell r="BT232"/>
          <cell r="BU232"/>
          <cell r="BV232"/>
          <cell r="BW232" t="str">
            <v>Barrett</v>
          </cell>
          <cell r="BX232"/>
          <cell r="BY232" t="str">
            <v>6E</v>
          </cell>
        </row>
        <row r="233">
          <cell r="C233">
            <v>912</v>
          </cell>
          <cell r="D233">
            <v>5</v>
          </cell>
          <cell r="E233">
            <v>784</v>
          </cell>
          <cell r="F233">
            <v>5</v>
          </cell>
          <cell r="G233" t="str">
            <v/>
          </cell>
          <cell r="H233" t="str">
            <v/>
          </cell>
          <cell r="I233" t="str">
            <v/>
          </cell>
          <cell r="J233" t="str">
            <v/>
          </cell>
          <cell r="K233" t="str">
            <v/>
          </cell>
          <cell r="L233">
            <v>0</v>
          </cell>
          <cell r="M233" t="str">
            <v>Barrett</v>
          </cell>
          <cell r="N233" t="str">
            <v>Conservation - Install Meters</v>
          </cell>
          <cell r="O233" t="str">
            <v>1470002-3</v>
          </cell>
          <cell r="P233" t="str">
            <v xml:space="preserve">No </v>
          </cell>
          <cell r="Q233">
            <v>244</v>
          </cell>
          <cell r="R233" t="str">
            <v>Reg</v>
          </cell>
          <cell r="S233" t="str">
            <v>Exempt</v>
          </cell>
          <cell r="T233"/>
          <cell r="U233"/>
          <cell r="V233"/>
          <cell r="W233"/>
          <cell r="X233">
            <v>0</v>
          </cell>
          <cell r="Y233"/>
          <cell r="Z233"/>
          <cell r="AA233"/>
          <cell r="AB233"/>
          <cell r="AC233">
            <v>0</v>
          </cell>
          <cell r="AD233">
            <v>0</v>
          </cell>
          <cell r="AE233"/>
          <cell r="AF233">
            <v>140000</v>
          </cell>
          <cell r="AG233"/>
          <cell r="AH233"/>
          <cell r="AI233"/>
          <cell r="AJ233"/>
          <cell r="AK233"/>
          <cell r="AL233">
            <v>140000</v>
          </cell>
          <cell r="AM233">
            <v>0</v>
          </cell>
          <cell r="AN233"/>
          <cell r="AO233">
            <v>0</v>
          </cell>
          <cell r="AP233">
            <v>0</v>
          </cell>
          <cell r="AQ233"/>
          <cell r="AR233">
            <v>0</v>
          </cell>
          <cell r="AS233"/>
          <cell r="AT233">
            <v>0</v>
          </cell>
          <cell r="AU233">
            <v>0</v>
          </cell>
          <cell r="AV233"/>
          <cell r="AW233"/>
          <cell r="AX233"/>
          <cell r="AY233"/>
          <cell r="AZ233"/>
          <cell r="BA233"/>
          <cell r="BB233">
            <v>0</v>
          </cell>
          <cell r="BC233">
            <v>0</v>
          </cell>
          <cell r="BD233"/>
          <cell r="BE233">
            <v>0</v>
          </cell>
          <cell r="BF233"/>
          <cell r="BG233"/>
          <cell r="BH233"/>
          <cell r="BI233"/>
          <cell r="BJ233"/>
          <cell r="BK233"/>
          <cell r="BL233"/>
          <cell r="BM233"/>
          <cell r="BN233"/>
          <cell r="BO233"/>
          <cell r="BP233">
            <v>0</v>
          </cell>
          <cell r="BQ233"/>
          <cell r="BR233"/>
          <cell r="BS233"/>
          <cell r="BT233"/>
          <cell r="BU233"/>
          <cell r="BV233"/>
          <cell r="BW233" t="str">
            <v>Barrett</v>
          </cell>
          <cell r="BX233" t="str">
            <v>Barrett</v>
          </cell>
          <cell r="BY233" t="str">
            <v>6E</v>
          </cell>
        </row>
        <row r="234">
          <cell r="C234">
            <v>230</v>
          </cell>
          <cell r="D234">
            <v>12</v>
          </cell>
          <cell r="E234">
            <v>163</v>
          </cell>
          <cell r="F234">
            <v>12</v>
          </cell>
          <cell r="G234">
            <v>2021</v>
          </cell>
          <cell r="H234" t="str">
            <v>Yes</v>
          </cell>
          <cell r="I234" t="str">
            <v/>
          </cell>
          <cell r="J234" t="str">
            <v>Yes</v>
          </cell>
          <cell r="K234" t="str">
            <v/>
          </cell>
          <cell r="L234">
            <v>0</v>
          </cell>
          <cell r="M234" t="str">
            <v>Berrens</v>
          </cell>
          <cell r="N234" t="str">
            <v>Treatment - Plant Rehab</v>
          </cell>
          <cell r="O234" t="str">
            <v>1370003-6</v>
          </cell>
          <cell r="P234" t="str">
            <v xml:space="preserve">No </v>
          </cell>
          <cell r="Q234">
            <v>1540</v>
          </cell>
          <cell r="R234" t="str">
            <v>Reg</v>
          </cell>
          <cell r="S234" t="str">
            <v>Exempt</v>
          </cell>
          <cell r="T234"/>
          <cell r="U234">
            <v>44287</v>
          </cell>
          <cell r="V234" t="str">
            <v>Certified</v>
          </cell>
          <cell r="W234">
            <v>1232500</v>
          </cell>
          <cell r="X234">
            <v>1232500</v>
          </cell>
          <cell r="Y234" t="str">
            <v>21 Carryover</v>
          </cell>
          <cell r="Z234"/>
          <cell r="AA234">
            <v>45383</v>
          </cell>
          <cell r="AB234">
            <v>45961</v>
          </cell>
          <cell r="AC234">
            <v>0</v>
          </cell>
          <cell r="AD234">
            <v>0</v>
          </cell>
          <cell r="AE234"/>
          <cell r="AF234">
            <v>1232500</v>
          </cell>
          <cell r="AG234">
            <v>44285</v>
          </cell>
          <cell r="AH234">
            <v>44374</v>
          </cell>
          <cell r="AI234">
            <v>1</v>
          </cell>
          <cell r="AJ234">
            <v>758510</v>
          </cell>
          <cell r="AK234"/>
          <cell r="AL234">
            <v>1232500</v>
          </cell>
          <cell r="AM234">
            <v>262656</v>
          </cell>
          <cell r="AN234"/>
          <cell r="AO234">
            <v>0</v>
          </cell>
          <cell r="AP234">
            <v>0</v>
          </cell>
          <cell r="AQ234"/>
          <cell r="AR234">
            <v>0</v>
          </cell>
          <cell r="AS234"/>
          <cell r="AT234">
            <v>262656</v>
          </cell>
          <cell r="AU234">
            <v>0</v>
          </cell>
          <cell r="AV234"/>
          <cell r="AW234"/>
          <cell r="AX234"/>
          <cell r="AY234"/>
          <cell r="AZ234">
            <v>969844</v>
          </cell>
          <cell r="BA234">
            <v>44374</v>
          </cell>
          <cell r="BB234">
            <v>590651.95010853035</v>
          </cell>
          <cell r="BC234">
            <v>969843.95010853047</v>
          </cell>
          <cell r="BD234"/>
          <cell r="BE234">
            <v>0</v>
          </cell>
          <cell r="BF234"/>
          <cell r="BG234"/>
          <cell r="BH234"/>
          <cell r="BI234"/>
          <cell r="BJ234"/>
          <cell r="BK234"/>
          <cell r="BL234"/>
          <cell r="BM234"/>
          <cell r="BN234"/>
          <cell r="BO234"/>
          <cell r="BP234">
            <v>0</v>
          </cell>
          <cell r="BQ234"/>
          <cell r="BR234"/>
          <cell r="BS234"/>
          <cell r="BT234"/>
          <cell r="BU234"/>
          <cell r="BV234"/>
          <cell r="BW234" t="str">
            <v>Berrens</v>
          </cell>
          <cell r="BX234" t="str">
            <v>Lafontaine</v>
          </cell>
          <cell r="BY234" t="str">
            <v>6W</v>
          </cell>
        </row>
        <row r="235">
          <cell r="C235">
            <v>972</v>
          </cell>
          <cell r="D235">
            <v>5</v>
          </cell>
          <cell r="E235">
            <v>839</v>
          </cell>
          <cell r="F235">
            <v>5</v>
          </cell>
          <cell r="G235"/>
          <cell r="H235" t="str">
            <v/>
          </cell>
          <cell r="I235" t="str">
            <v/>
          </cell>
          <cell r="J235" t="str">
            <v/>
          </cell>
          <cell r="K235" t="str">
            <v/>
          </cell>
          <cell r="L235">
            <v>0</v>
          </cell>
          <cell r="M235" t="str">
            <v>Montoya</v>
          </cell>
          <cell r="N235" t="str">
            <v>Treatment - Fe/Mn Treatment Plant</v>
          </cell>
          <cell r="O235" t="str">
            <v>1270073-2</v>
          </cell>
          <cell r="P235" t="str">
            <v xml:space="preserve">No </v>
          </cell>
          <cell r="Q235">
            <v>6258</v>
          </cell>
          <cell r="R235" t="str">
            <v>Reg</v>
          </cell>
          <cell r="S235" t="str">
            <v>Exempt</v>
          </cell>
          <cell r="T235"/>
          <cell r="U235"/>
          <cell r="V235"/>
          <cell r="W235"/>
          <cell r="X235">
            <v>-1750000</v>
          </cell>
          <cell r="Y235"/>
          <cell r="Z235"/>
          <cell r="AA235"/>
          <cell r="AB235"/>
          <cell r="AC235">
            <v>0</v>
          </cell>
          <cell r="AD235">
            <v>0</v>
          </cell>
          <cell r="AE235"/>
          <cell r="AF235">
            <v>7256700</v>
          </cell>
          <cell r="AG235"/>
          <cell r="AH235"/>
          <cell r="AI235"/>
          <cell r="AJ235"/>
          <cell r="AK235"/>
          <cell r="AL235">
            <v>7256700</v>
          </cell>
          <cell r="AM235">
            <v>0</v>
          </cell>
          <cell r="AN235"/>
          <cell r="AO235">
            <v>0</v>
          </cell>
          <cell r="AP235">
            <v>0</v>
          </cell>
          <cell r="AQ235"/>
          <cell r="AR235">
            <v>0</v>
          </cell>
          <cell r="AS235"/>
          <cell r="AT235">
            <v>0</v>
          </cell>
          <cell r="AU235">
            <v>0</v>
          </cell>
          <cell r="AV235"/>
          <cell r="AW235"/>
          <cell r="AX235"/>
          <cell r="AY235"/>
          <cell r="AZ235"/>
          <cell r="BA235"/>
          <cell r="BB235">
            <v>0</v>
          </cell>
          <cell r="BC235">
            <v>0</v>
          </cell>
          <cell r="BD235"/>
          <cell r="BE235">
            <v>0</v>
          </cell>
          <cell r="BF235"/>
          <cell r="BG235"/>
          <cell r="BH235"/>
          <cell r="BI235"/>
          <cell r="BJ235"/>
          <cell r="BK235"/>
          <cell r="BL235"/>
          <cell r="BM235"/>
          <cell r="BN235"/>
          <cell r="BO235"/>
          <cell r="BP235">
            <v>0</v>
          </cell>
          <cell r="BQ235"/>
          <cell r="BR235"/>
          <cell r="BS235">
            <v>1750000</v>
          </cell>
          <cell r="BT235" t="str">
            <v>23 SPAP</v>
          </cell>
          <cell r="BU235">
            <v>5506700</v>
          </cell>
          <cell r="BV235" t="str">
            <v>23SPAP,HUD,City</v>
          </cell>
          <cell r="BW235" t="str">
            <v>Montoya</v>
          </cell>
          <cell r="BX235"/>
          <cell r="BY235">
            <v>11</v>
          </cell>
        </row>
        <row r="236">
          <cell r="C236">
            <v>435</v>
          </cell>
          <cell r="D236">
            <v>10</v>
          </cell>
          <cell r="E236">
            <v>350</v>
          </cell>
          <cell r="F236">
            <v>10</v>
          </cell>
          <cell r="G236"/>
          <cell r="H236" t="str">
            <v/>
          </cell>
          <cell r="I236" t="str">
            <v/>
          </cell>
          <cell r="J236" t="str">
            <v/>
          </cell>
          <cell r="K236" t="str">
            <v/>
          </cell>
          <cell r="L236">
            <v>0</v>
          </cell>
          <cell r="M236" t="str">
            <v>Bradshaw</v>
          </cell>
          <cell r="N236" t="str">
            <v>Source - Wellhouse Rehab</v>
          </cell>
          <cell r="O236" t="str">
            <v>1560007-4</v>
          </cell>
          <cell r="P236" t="str">
            <v xml:space="preserve">No </v>
          </cell>
          <cell r="Q236">
            <v>195</v>
          </cell>
          <cell r="R236" t="str">
            <v>Reg</v>
          </cell>
          <cell r="S236" t="str">
            <v>Exempt</v>
          </cell>
          <cell r="T236"/>
          <cell r="U236"/>
          <cell r="V236"/>
          <cell r="W236"/>
          <cell r="X236">
            <v>-281430</v>
          </cell>
          <cell r="Y236"/>
          <cell r="Z236"/>
          <cell r="AA236">
            <v>45078</v>
          </cell>
          <cell r="AB236">
            <v>45170</v>
          </cell>
          <cell r="AC236">
            <v>0</v>
          </cell>
          <cell r="AD236">
            <v>0</v>
          </cell>
          <cell r="AE236"/>
          <cell r="AF236">
            <v>127000</v>
          </cell>
          <cell r="AG236"/>
          <cell r="AH236"/>
          <cell r="AI236"/>
          <cell r="AJ236"/>
          <cell r="AK236"/>
          <cell r="AL236">
            <v>127000</v>
          </cell>
          <cell r="AM236">
            <v>0</v>
          </cell>
          <cell r="AN236"/>
          <cell r="AO236">
            <v>0</v>
          </cell>
          <cell r="AP236">
            <v>0</v>
          </cell>
          <cell r="AQ236"/>
          <cell r="AR236">
            <v>0</v>
          </cell>
          <cell r="AS236"/>
          <cell r="AT236">
            <v>0</v>
          </cell>
          <cell r="AU236">
            <v>0</v>
          </cell>
          <cell r="AV236"/>
          <cell r="AW236"/>
          <cell r="AX236"/>
          <cell r="AY236"/>
          <cell r="AZ236"/>
          <cell r="BA236"/>
          <cell r="BB236">
            <v>0</v>
          </cell>
          <cell r="BC236">
            <v>0</v>
          </cell>
          <cell r="BD236"/>
          <cell r="BE236">
            <v>0</v>
          </cell>
          <cell r="BF236"/>
          <cell r="BG236"/>
          <cell r="BH236"/>
          <cell r="BI236"/>
          <cell r="BJ236"/>
          <cell r="BK236"/>
          <cell r="BL236"/>
          <cell r="BM236"/>
          <cell r="BN236"/>
          <cell r="BO236"/>
          <cell r="BP236">
            <v>0</v>
          </cell>
          <cell r="BQ236">
            <v>281430</v>
          </cell>
          <cell r="BR236" t="str">
            <v>2023 award</v>
          </cell>
          <cell r="BS236"/>
          <cell r="BT236"/>
          <cell r="BU236"/>
          <cell r="BV236"/>
          <cell r="BW236" t="str">
            <v>Bradshaw</v>
          </cell>
          <cell r="BX236"/>
          <cell r="BY236">
            <v>4</v>
          </cell>
        </row>
        <row r="237">
          <cell r="C237">
            <v>229</v>
          </cell>
          <cell r="D237">
            <v>12</v>
          </cell>
          <cell r="E237"/>
          <cell r="F237"/>
          <cell r="G237"/>
          <cell r="H237" t="str">
            <v/>
          </cell>
          <cell r="I237" t="str">
            <v>Yes</v>
          </cell>
          <cell r="J237"/>
          <cell r="K237"/>
          <cell r="L237"/>
          <cell r="M237" t="str">
            <v>Perez</v>
          </cell>
          <cell r="N237" t="str">
            <v>Treatment - Wellhouse 4 Rehab</v>
          </cell>
          <cell r="O237" t="str">
            <v>1310007-5</v>
          </cell>
          <cell r="P237" t="str">
            <v xml:space="preserve">No </v>
          </cell>
          <cell r="Q237">
            <v>908</v>
          </cell>
          <cell r="R237" t="str">
            <v>Reg</v>
          </cell>
          <cell r="S237"/>
          <cell r="T237"/>
          <cell r="U237"/>
          <cell r="V237">
            <v>45446</v>
          </cell>
          <cell r="W237">
            <v>1098900</v>
          </cell>
          <cell r="X237">
            <v>1098900</v>
          </cell>
          <cell r="Y237" t="str">
            <v>Part B2</v>
          </cell>
          <cell r="Z237"/>
          <cell r="AA237">
            <v>45748</v>
          </cell>
          <cell r="AB237">
            <v>45901</v>
          </cell>
          <cell r="AC237">
            <v>0</v>
          </cell>
          <cell r="AD237">
            <v>0</v>
          </cell>
          <cell r="AE237"/>
          <cell r="AF237">
            <v>1098900</v>
          </cell>
          <cell r="AG237"/>
          <cell r="AH237"/>
          <cell r="AI237"/>
          <cell r="AJ237"/>
          <cell r="AK237"/>
          <cell r="AL237">
            <v>1098900</v>
          </cell>
          <cell r="AM237">
            <v>1098900</v>
          </cell>
          <cell r="AN237"/>
          <cell r="AO237">
            <v>0</v>
          </cell>
          <cell r="AP237">
            <v>0</v>
          </cell>
          <cell r="AQ237"/>
          <cell r="AR237">
            <v>0</v>
          </cell>
          <cell r="AS237"/>
          <cell r="AT237">
            <v>1098900</v>
          </cell>
          <cell r="AU237">
            <v>0</v>
          </cell>
          <cell r="AV237"/>
          <cell r="AW237"/>
          <cell r="AX237"/>
          <cell r="AY237"/>
          <cell r="AZ237"/>
          <cell r="BA237"/>
          <cell r="BB237">
            <v>0</v>
          </cell>
          <cell r="BC237">
            <v>0</v>
          </cell>
          <cell r="BD237"/>
          <cell r="BE237">
            <v>0</v>
          </cell>
          <cell r="BF237"/>
          <cell r="BG237"/>
          <cell r="BH237"/>
          <cell r="BI237"/>
          <cell r="BJ237"/>
          <cell r="BK237"/>
          <cell r="BL237"/>
          <cell r="BM237"/>
          <cell r="BN237"/>
          <cell r="BO237"/>
          <cell r="BP237">
            <v>0</v>
          </cell>
          <cell r="BQ237"/>
          <cell r="BR237"/>
          <cell r="BS237"/>
          <cell r="BT237"/>
          <cell r="BU237"/>
          <cell r="BV237"/>
          <cell r="BW237" t="str">
            <v>Perez</v>
          </cell>
          <cell r="BX237"/>
          <cell r="BY237" t="str">
            <v>3a</v>
          </cell>
        </row>
        <row r="238">
          <cell r="C238">
            <v>317</v>
          </cell>
          <cell r="D238">
            <v>11</v>
          </cell>
          <cell r="E238"/>
          <cell r="F238"/>
          <cell r="G238"/>
          <cell r="H238" t="str">
            <v/>
          </cell>
          <cell r="I238" t="str">
            <v/>
          </cell>
          <cell r="J238" t="str">
            <v/>
          </cell>
          <cell r="K238" t="str">
            <v/>
          </cell>
          <cell r="L238"/>
          <cell r="M238" t="str">
            <v>Schultz</v>
          </cell>
          <cell r="N238" t="str">
            <v>Storage - Replace w/100,000 Gal Tower</v>
          </cell>
          <cell r="O238" t="str">
            <v>1180012-6</v>
          </cell>
          <cell r="P238" t="str">
            <v xml:space="preserve">No </v>
          </cell>
          <cell r="Q238">
            <v>532</v>
          </cell>
          <cell r="R238" t="str">
            <v>Reg</v>
          </cell>
          <cell r="S238"/>
          <cell r="T238"/>
          <cell r="U238"/>
          <cell r="V238"/>
          <cell r="W238"/>
          <cell r="X238">
            <v>0</v>
          </cell>
          <cell r="Y238"/>
          <cell r="Z238"/>
          <cell r="AA238"/>
          <cell r="AB238"/>
          <cell r="AC238">
            <v>0</v>
          </cell>
          <cell r="AD238">
            <v>0</v>
          </cell>
          <cell r="AE238"/>
          <cell r="AF238">
            <v>923000</v>
          </cell>
          <cell r="AG238"/>
          <cell r="AH238"/>
          <cell r="AI238"/>
          <cell r="AJ238"/>
          <cell r="AK238"/>
          <cell r="AL238">
            <v>923000</v>
          </cell>
          <cell r="AM238">
            <v>0</v>
          </cell>
          <cell r="AN238"/>
          <cell r="AO238">
            <v>0</v>
          </cell>
          <cell r="AP238">
            <v>0</v>
          </cell>
          <cell r="AQ238"/>
          <cell r="AR238">
            <v>0</v>
          </cell>
          <cell r="AS238"/>
          <cell r="AT238">
            <v>0</v>
          </cell>
          <cell r="AU238">
            <v>0</v>
          </cell>
          <cell r="AV238"/>
          <cell r="AW238"/>
          <cell r="AX238"/>
          <cell r="AY238"/>
          <cell r="AZ238"/>
          <cell r="BA238"/>
          <cell r="BB238"/>
          <cell r="BC238"/>
          <cell r="BD238"/>
          <cell r="BE238"/>
          <cell r="BF238"/>
          <cell r="BG238"/>
          <cell r="BH238"/>
          <cell r="BI238"/>
          <cell r="BJ238"/>
          <cell r="BK238"/>
          <cell r="BL238"/>
          <cell r="BM238"/>
          <cell r="BN238"/>
          <cell r="BO238"/>
          <cell r="BP238"/>
          <cell r="BQ238"/>
          <cell r="BR238"/>
          <cell r="BS238"/>
          <cell r="BT238"/>
          <cell r="BU238"/>
          <cell r="BV238"/>
          <cell r="BW238" t="str">
            <v>Schultz</v>
          </cell>
          <cell r="BX238"/>
          <cell r="BY238">
            <v>5</v>
          </cell>
        </row>
        <row r="239">
          <cell r="C239">
            <v>341</v>
          </cell>
          <cell r="D239">
            <v>10</v>
          </cell>
          <cell r="E239"/>
          <cell r="F239"/>
          <cell r="G239"/>
          <cell r="H239" t="str">
            <v/>
          </cell>
          <cell r="I239" t="str">
            <v/>
          </cell>
          <cell r="J239" t="str">
            <v/>
          </cell>
          <cell r="K239" t="str">
            <v/>
          </cell>
          <cell r="L239"/>
          <cell r="M239" t="str">
            <v>Schultz</v>
          </cell>
          <cell r="N239" t="str">
            <v>Watermain - Repl 4 inch Mains, Phase 3</v>
          </cell>
          <cell r="O239" t="str">
            <v>1180012-4</v>
          </cell>
          <cell r="P239" t="str">
            <v xml:space="preserve">No </v>
          </cell>
          <cell r="Q239">
            <v>590</v>
          </cell>
          <cell r="R239" t="str">
            <v>Reg</v>
          </cell>
          <cell r="S239"/>
          <cell r="T239"/>
          <cell r="U239"/>
          <cell r="V239"/>
          <cell r="W239"/>
          <cell r="X239">
            <v>0</v>
          </cell>
          <cell r="Y239"/>
          <cell r="Z239"/>
          <cell r="AA239"/>
          <cell r="AB239"/>
          <cell r="AC239">
            <v>0</v>
          </cell>
          <cell r="AD239">
            <v>0</v>
          </cell>
          <cell r="AE239"/>
          <cell r="AF239">
            <v>1242000</v>
          </cell>
          <cell r="AG239"/>
          <cell r="AH239"/>
          <cell r="AI239"/>
          <cell r="AJ239"/>
          <cell r="AK239"/>
          <cell r="AL239">
            <v>1242000</v>
          </cell>
          <cell r="AM239">
            <v>0</v>
          </cell>
          <cell r="AN239"/>
          <cell r="AO239">
            <v>0</v>
          </cell>
          <cell r="AP239">
            <v>0</v>
          </cell>
          <cell r="AQ239"/>
          <cell r="AR239">
            <v>0</v>
          </cell>
          <cell r="AS239"/>
          <cell r="AT239">
            <v>0</v>
          </cell>
          <cell r="AU239">
            <v>0</v>
          </cell>
          <cell r="AV239"/>
          <cell r="AW239"/>
          <cell r="AX239"/>
          <cell r="AY239"/>
          <cell r="AZ239"/>
          <cell r="BA239"/>
          <cell r="BB239"/>
          <cell r="BC239"/>
          <cell r="BD239"/>
          <cell r="BE239"/>
          <cell r="BF239"/>
          <cell r="BG239"/>
          <cell r="BH239"/>
          <cell r="BI239"/>
          <cell r="BJ239"/>
          <cell r="BK239"/>
          <cell r="BL239"/>
          <cell r="BM239"/>
          <cell r="BN239"/>
          <cell r="BO239"/>
          <cell r="BP239"/>
          <cell r="BQ239"/>
          <cell r="BR239"/>
          <cell r="BS239"/>
          <cell r="BT239"/>
          <cell r="BU239"/>
          <cell r="BV239"/>
          <cell r="BW239" t="str">
            <v>Schultz</v>
          </cell>
          <cell r="BX239"/>
          <cell r="BY239">
            <v>5</v>
          </cell>
        </row>
        <row r="240">
          <cell r="C240">
            <v>83</v>
          </cell>
          <cell r="D240">
            <v>20</v>
          </cell>
          <cell r="E240">
            <v>69</v>
          </cell>
          <cell r="F240">
            <v>20</v>
          </cell>
          <cell r="G240">
            <v>2024</v>
          </cell>
          <cell r="H240" t="str">
            <v>Yes</v>
          </cell>
          <cell r="I240" t="str">
            <v/>
          </cell>
          <cell r="J240" t="str">
            <v/>
          </cell>
          <cell r="K240" t="str">
            <v>Yes</v>
          </cell>
          <cell r="L240">
            <v>0</v>
          </cell>
          <cell r="M240" t="str">
            <v>Kanuit</v>
          </cell>
          <cell r="N240" t="str">
            <v>Treatment - Manganese Plant Rehab</v>
          </cell>
          <cell r="O240" t="str">
            <v>1220003-1</v>
          </cell>
          <cell r="P240" t="str">
            <v>Yes</v>
          </cell>
          <cell r="Q240">
            <v>206</v>
          </cell>
          <cell r="R240" t="str">
            <v>EC</v>
          </cell>
          <cell r="S240" t="str">
            <v>Exempt</v>
          </cell>
          <cell r="T240"/>
          <cell r="U240"/>
          <cell r="V240" t="str">
            <v>Certified</v>
          </cell>
          <cell r="W240">
            <v>2018300</v>
          </cell>
          <cell r="X240">
            <v>2018300</v>
          </cell>
          <cell r="Y240" t="str">
            <v>24 Carryover</v>
          </cell>
          <cell r="Z240"/>
          <cell r="AA240">
            <v>45383</v>
          </cell>
          <cell r="AB240">
            <v>45627</v>
          </cell>
          <cell r="AC240">
            <v>0</v>
          </cell>
          <cell r="AD240">
            <v>0</v>
          </cell>
          <cell r="AE240"/>
          <cell r="AF240">
            <v>2018300</v>
          </cell>
          <cell r="AG240">
            <v>45350</v>
          </cell>
          <cell r="AH240">
            <v>45350</v>
          </cell>
          <cell r="AI240">
            <v>1</v>
          </cell>
          <cell r="AJ240">
            <v>2018300</v>
          </cell>
          <cell r="AK240"/>
          <cell r="AL240">
            <v>2018300</v>
          </cell>
          <cell r="AM240">
            <v>1009153</v>
          </cell>
          <cell r="AN240"/>
          <cell r="AO240">
            <v>0</v>
          </cell>
          <cell r="AP240"/>
          <cell r="AQ240">
            <v>205234.77396365805</v>
          </cell>
          <cell r="AR240">
            <v>205234.77396365805</v>
          </cell>
          <cell r="AS240"/>
          <cell r="AT240">
            <v>803918.22603634198</v>
          </cell>
          <cell r="AU240">
            <v>0</v>
          </cell>
          <cell r="AV240">
            <v>45442</v>
          </cell>
          <cell r="AW240">
            <v>45473</v>
          </cell>
          <cell r="AX240">
            <v>2025</v>
          </cell>
          <cell r="AY240" t="str">
            <v>DWRF/PF/MDH</v>
          </cell>
          <cell r="AZ240"/>
          <cell r="BA240">
            <v>45350</v>
          </cell>
          <cell r="BB240">
            <v>205234.77396365805</v>
          </cell>
          <cell r="BC240">
            <v>205234.77396365805</v>
          </cell>
          <cell r="BD240"/>
          <cell r="BE240">
            <v>0</v>
          </cell>
          <cell r="BF240"/>
          <cell r="BG240"/>
          <cell r="BH240"/>
          <cell r="BI240"/>
          <cell r="BJ240"/>
          <cell r="BK240"/>
          <cell r="BL240"/>
          <cell r="BM240"/>
          <cell r="BN240"/>
          <cell r="BO240"/>
          <cell r="BP240">
            <v>0</v>
          </cell>
          <cell r="BQ240"/>
          <cell r="BR240"/>
          <cell r="BS240"/>
          <cell r="BT240"/>
          <cell r="BU240">
            <v>1009147</v>
          </cell>
          <cell r="BV240" t="str">
            <v>MDH EC-SDC</v>
          </cell>
          <cell r="BW240" t="str">
            <v>Brooksbank</v>
          </cell>
          <cell r="BX240"/>
          <cell r="BY240">
            <v>9</v>
          </cell>
        </row>
        <row r="241">
          <cell r="C241">
            <v>242</v>
          </cell>
          <cell r="D241">
            <v>12</v>
          </cell>
          <cell r="E241"/>
          <cell r="F241"/>
          <cell r="G241"/>
          <cell r="H241" t="str">
            <v/>
          </cell>
          <cell r="I241" t="str">
            <v/>
          </cell>
          <cell r="J241"/>
          <cell r="K241"/>
          <cell r="L241"/>
          <cell r="M241" t="str">
            <v>Brooksbank</v>
          </cell>
          <cell r="N241" t="str">
            <v>Treatment - New TP</v>
          </cell>
          <cell r="O241" t="str">
            <v>1250021-1</v>
          </cell>
          <cell r="P241" t="str">
            <v xml:space="preserve">No </v>
          </cell>
          <cell r="Q241">
            <v>173</v>
          </cell>
          <cell r="R241" t="str">
            <v>Reg</v>
          </cell>
          <cell r="S241"/>
          <cell r="T241"/>
          <cell r="U241"/>
          <cell r="V241"/>
          <cell r="W241"/>
          <cell r="X241">
            <v>0</v>
          </cell>
          <cell r="Y241"/>
          <cell r="Z241"/>
          <cell r="AA241"/>
          <cell r="AB241"/>
          <cell r="AC241">
            <v>0</v>
          </cell>
          <cell r="AD241">
            <v>0</v>
          </cell>
          <cell r="AE241"/>
          <cell r="AF241">
            <v>1605000</v>
          </cell>
          <cell r="AG241"/>
          <cell r="AH241"/>
          <cell r="AI241"/>
          <cell r="AJ241"/>
          <cell r="AK241"/>
          <cell r="AL241">
            <v>1605000</v>
          </cell>
          <cell r="AM241">
            <v>0</v>
          </cell>
          <cell r="AN241"/>
          <cell r="AO241">
            <v>0</v>
          </cell>
          <cell r="AP241">
            <v>0</v>
          </cell>
          <cell r="AQ241"/>
          <cell r="AR241">
            <v>0</v>
          </cell>
          <cell r="AS241"/>
          <cell r="AT241">
            <v>0</v>
          </cell>
          <cell r="AU241">
            <v>0</v>
          </cell>
          <cell r="AV241"/>
          <cell r="AW241"/>
          <cell r="AX241"/>
          <cell r="AY241"/>
          <cell r="AZ241"/>
          <cell r="BA241"/>
          <cell r="BB241"/>
          <cell r="BC241"/>
          <cell r="BD241"/>
          <cell r="BE241"/>
          <cell r="BF241"/>
          <cell r="BG241"/>
          <cell r="BH241"/>
          <cell r="BI241"/>
          <cell r="BJ241"/>
          <cell r="BK241"/>
          <cell r="BL241"/>
          <cell r="BM241"/>
          <cell r="BN241"/>
          <cell r="BO241"/>
          <cell r="BP241"/>
          <cell r="BQ241"/>
          <cell r="BR241"/>
          <cell r="BS241"/>
          <cell r="BT241"/>
          <cell r="BU241"/>
          <cell r="BV241"/>
          <cell r="BW241" t="str">
            <v>Brooksbank</v>
          </cell>
          <cell r="BX241"/>
          <cell r="BY241">
            <v>10</v>
          </cell>
        </row>
        <row r="242">
          <cell r="C242">
            <v>243</v>
          </cell>
          <cell r="D242">
            <v>12</v>
          </cell>
          <cell r="E242"/>
          <cell r="F242"/>
          <cell r="G242"/>
          <cell r="H242" t="str">
            <v/>
          </cell>
          <cell r="I242" t="str">
            <v/>
          </cell>
          <cell r="J242"/>
          <cell r="K242"/>
          <cell r="L242"/>
          <cell r="M242" t="str">
            <v>Brooksbank</v>
          </cell>
          <cell r="N242" t="str">
            <v>Watermain - Looping</v>
          </cell>
          <cell r="O242" t="str">
            <v>1250021-4</v>
          </cell>
          <cell r="P242" t="str">
            <v xml:space="preserve">No </v>
          </cell>
          <cell r="Q242">
            <v>173</v>
          </cell>
          <cell r="R242" t="str">
            <v>Reg</v>
          </cell>
          <cell r="S242"/>
          <cell r="T242"/>
          <cell r="U242"/>
          <cell r="V242"/>
          <cell r="W242"/>
          <cell r="X242">
            <v>0</v>
          </cell>
          <cell r="Y242"/>
          <cell r="Z242"/>
          <cell r="AA242"/>
          <cell r="AB242"/>
          <cell r="AC242">
            <v>0</v>
          </cell>
          <cell r="AD242">
            <v>0</v>
          </cell>
          <cell r="AE242"/>
          <cell r="AF242">
            <v>818000</v>
          </cell>
          <cell r="AG242"/>
          <cell r="AH242"/>
          <cell r="AI242"/>
          <cell r="AJ242"/>
          <cell r="AK242"/>
          <cell r="AL242">
            <v>818000</v>
          </cell>
          <cell r="AM242">
            <v>0</v>
          </cell>
          <cell r="AN242"/>
          <cell r="AO242">
            <v>0</v>
          </cell>
          <cell r="AP242">
            <v>0</v>
          </cell>
          <cell r="AQ242"/>
          <cell r="AR242">
            <v>0</v>
          </cell>
          <cell r="AS242"/>
          <cell r="AT242">
            <v>0</v>
          </cell>
          <cell r="AU242">
            <v>0</v>
          </cell>
          <cell r="AV242"/>
          <cell r="AW242"/>
          <cell r="AX242"/>
          <cell r="AY242"/>
          <cell r="AZ242"/>
          <cell r="BA242"/>
          <cell r="BB242"/>
          <cell r="BC242"/>
          <cell r="BD242"/>
          <cell r="BE242"/>
          <cell r="BF242"/>
          <cell r="BG242"/>
          <cell r="BH242"/>
          <cell r="BI242"/>
          <cell r="BJ242"/>
          <cell r="BK242"/>
          <cell r="BL242"/>
          <cell r="BM242"/>
          <cell r="BN242"/>
          <cell r="BO242"/>
          <cell r="BP242"/>
          <cell r="BQ242"/>
          <cell r="BR242"/>
          <cell r="BS242"/>
          <cell r="BT242"/>
          <cell r="BU242"/>
          <cell r="BV242"/>
          <cell r="BW242" t="str">
            <v>Brooksbank</v>
          </cell>
          <cell r="BX242"/>
          <cell r="BY242">
            <v>10</v>
          </cell>
        </row>
        <row r="243">
          <cell r="C243">
            <v>442</v>
          </cell>
          <cell r="D243">
            <v>10</v>
          </cell>
          <cell r="E243"/>
          <cell r="F243"/>
          <cell r="G243"/>
          <cell r="H243" t="str">
            <v/>
          </cell>
          <cell r="I243" t="str">
            <v/>
          </cell>
          <cell r="J243"/>
          <cell r="K243"/>
          <cell r="L243"/>
          <cell r="M243" t="str">
            <v>Brooksbank</v>
          </cell>
          <cell r="N243" t="str">
            <v>Source - New Wells</v>
          </cell>
          <cell r="O243" t="str">
            <v>1250021-2</v>
          </cell>
          <cell r="P243" t="str">
            <v xml:space="preserve">No </v>
          </cell>
          <cell r="Q243">
            <v>173</v>
          </cell>
          <cell r="R243" t="str">
            <v>Reg</v>
          </cell>
          <cell r="S243"/>
          <cell r="T243"/>
          <cell r="U243"/>
          <cell r="V243"/>
          <cell r="W243"/>
          <cell r="X243">
            <v>0</v>
          </cell>
          <cell r="Y243"/>
          <cell r="Z243"/>
          <cell r="AA243"/>
          <cell r="AB243"/>
          <cell r="AC243">
            <v>0</v>
          </cell>
          <cell r="AD243">
            <v>0</v>
          </cell>
          <cell r="AE243"/>
          <cell r="AF243">
            <v>1099000</v>
          </cell>
          <cell r="AG243"/>
          <cell r="AH243"/>
          <cell r="AI243"/>
          <cell r="AJ243"/>
          <cell r="AK243"/>
          <cell r="AL243">
            <v>1099000</v>
          </cell>
          <cell r="AM243">
            <v>0</v>
          </cell>
          <cell r="AN243"/>
          <cell r="AO243">
            <v>0</v>
          </cell>
          <cell r="AP243">
            <v>0</v>
          </cell>
          <cell r="AQ243"/>
          <cell r="AR243">
            <v>0</v>
          </cell>
          <cell r="AS243"/>
          <cell r="AT243">
            <v>0</v>
          </cell>
          <cell r="AU243">
            <v>0</v>
          </cell>
          <cell r="AV243"/>
          <cell r="AW243"/>
          <cell r="AX243"/>
          <cell r="AY243"/>
          <cell r="AZ243"/>
          <cell r="BA243"/>
          <cell r="BB243"/>
          <cell r="BC243"/>
          <cell r="BD243"/>
          <cell r="BE243"/>
          <cell r="BF243"/>
          <cell r="BG243"/>
          <cell r="BH243"/>
          <cell r="BI243"/>
          <cell r="BJ243"/>
          <cell r="BK243"/>
          <cell r="BL243"/>
          <cell r="BM243"/>
          <cell r="BN243"/>
          <cell r="BO243"/>
          <cell r="BP243"/>
          <cell r="BQ243"/>
          <cell r="BR243"/>
          <cell r="BS243"/>
          <cell r="BT243"/>
          <cell r="BU243"/>
          <cell r="BV243"/>
          <cell r="BW243" t="str">
            <v>Brooksbank</v>
          </cell>
          <cell r="BX243"/>
          <cell r="BY243">
            <v>10</v>
          </cell>
        </row>
        <row r="244">
          <cell r="C244">
            <v>443</v>
          </cell>
          <cell r="D244">
            <v>10</v>
          </cell>
          <cell r="E244"/>
          <cell r="F244"/>
          <cell r="G244"/>
          <cell r="H244" t="str">
            <v/>
          </cell>
          <cell r="I244" t="str">
            <v/>
          </cell>
          <cell r="J244"/>
          <cell r="K244"/>
          <cell r="L244"/>
          <cell r="M244" t="str">
            <v>Brooksbank</v>
          </cell>
          <cell r="N244" t="str">
            <v>Storage - Tower Rehab</v>
          </cell>
          <cell r="O244" t="str">
            <v>1250021-3</v>
          </cell>
          <cell r="P244" t="str">
            <v xml:space="preserve">No </v>
          </cell>
          <cell r="Q244">
            <v>173</v>
          </cell>
          <cell r="R244" t="str">
            <v>Reg</v>
          </cell>
          <cell r="S244"/>
          <cell r="T244"/>
          <cell r="U244"/>
          <cell r="V244"/>
          <cell r="W244"/>
          <cell r="X244">
            <v>0</v>
          </cell>
          <cell r="Y244"/>
          <cell r="Z244"/>
          <cell r="AA244"/>
          <cell r="AB244"/>
          <cell r="AC244">
            <v>0</v>
          </cell>
          <cell r="AD244">
            <v>0</v>
          </cell>
          <cell r="AE244"/>
          <cell r="AF244">
            <v>868000</v>
          </cell>
          <cell r="AG244"/>
          <cell r="AH244"/>
          <cell r="AI244"/>
          <cell r="AJ244"/>
          <cell r="AK244"/>
          <cell r="AL244">
            <v>868000</v>
          </cell>
          <cell r="AM244">
            <v>0</v>
          </cell>
          <cell r="AN244"/>
          <cell r="AO244">
            <v>0</v>
          </cell>
          <cell r="AP244">
            <v>0</v>
          </cell>
          <cell r="AQ244"/>
          <cell r="AR244">
            <v>0</v>
          </cell>
          <cell r="AS244"/>
          <cell r="AT244">
            <v>0</v>
          </cell>
          <cell r="AU244">
            <v>0</v>
          </cell>
          <cell r="AV244"/>
          <cell r="AW244"/>
          <cell r="AX244"/>
          <cell r="AY244"/>
          <cell r="AZ244"/>
          <cell r="BA244"/>
          <cell r="BB244"/>
          <cell r="BC244"/>
          <cell r="BD244"/>
          <cell r="BE244"/>
          <cell r="BF244"/>
          <cell r="BG244"/>
          <cell r="BH244"/>
          <cell r="BI244"/>
          <cell r="BJ244"/>
          <cell r="BK244"/>
          <cell r="BL244"/>
          <cell r="BM244"/>
          <cell r="BN244"/>
          <cell r="BO244"/>
          <cell r="BP244"/>
          <cell r="BQ244"/>
          <cell r="BR244"/>
          <cell r="BS244"/>
          <cell r="BT244"/>
          <cell r="BU244"/>
          <cell r="BV244"/>
          <cell r="BW244" t="str">
            <v>Brooksbank</v>
          </cell>
          <cell r="BX244"/>
          <cell r="BY244">
            <v>10</v>
          </cell>
        </row>
        <row r="245">
          <cell r="C245">
            <v>513</v>
          </cell>
          <cell r="D245">
            <v>10</v>
          </cell>
          <cell r="E245">
            <v>427</v>
          </cell>
          <cell r="F245">
            <v>10</v>
          </cell>
          <cell r="G245"/>
          <cell r="H245" t="str">
            <v>Yes</v>
          </cell>
          <cell r="I245" t="str">
            <v/>
          </cell>
          <cell r="J245" t="str">
            <v/>
          </cell>
          <cell r="K245" t="str">
            <v>Yes</v>
          </cell>
          <cell r="L245">
            <v>0</v>
          </cell>
          <cell r="M245" t="str">
            <v>Bradshaw</v>
          </cell>
          <cell r="N245" t="str">
            <v>Storage - 2.0 MG Elevated Storage Tank</v>
          </cell>
          <cell r="O245" t="str">
            <v>1030005-6</v>
          </cell>
          <cell r="P245" t="str">
            <v xml:space="preserve">No </v>
          </cell>
          <cell r="Q245">
            <v>9197</v>
          </cell>
          <cell r="R245" t="str">
            <v>Reg</v>
          </cell>
          <cell r="S245" t="str">
            <v>Exempt</v>
          </cell>
          <cell r="T245"/>
          <cell r="U245"/>
          <cell r="V245" t="str">
            <v>application</v>
          </cell>
          <cell r="W245">
            <v>8355000</v>
          </cell>
          <cell r="X245">
            <v>8355000</v>
          </cell>
          <cell r="Y245" t="str">
            <v>24 Carryover</v>
          </cell>
          <cell r="Z245"/>
          <cell r="AA245">
            <v>45444</v>
          </cell>
          <cell r="AB245">
            <v>45839</v>
          </cell>
          <cell r="AC245">
            <v>0</v>
          </cell>
          <cell r="AD245">
            <v>0</v>
          </cell>
          <cell r="AE245"/>
          <cell r="AF245">
            <v>8355000</v>
          </cell>
          <cell r="AG245">
            <v>45405</v>
          </cell>
          <cell r="AH245">
            <v>45469</v>
          </cell>
          <cell r="AI245">
            <v>1</v>
          </cell>
          <cell r="AJ245">
            <v>8424488</v>
          </cell>
          <cell r="AK245"/>
          <cell r="AL245">
            <v>8355000</v>
          </cell>
          <cell r="AM245">
            <v>8355000</v>
          </cell>
          <cell r="AN245"/>
          <cell r="AO245">
            <v>0</v>
          </cell>
          <cell r="AP245">
            <v>0</v>
          </cell>
          <cell r="AQ245"/>
          <cell r="AR245">
            <v>0</v>
          </cell>
          <cell r="AS245"/>
          <cell r="AT245">
            <v>8355000</v>
          </cell>
          <cell r="AU245">
            <v>0</v>
          </cell>
          <cell r="AV245"/>
          <cell r="AW245"/>
          <cell r="AX245"/>
          <cell r="AY245"/>
          <cell r="AZ245"/>
          <cell r="BA245"/>
          <cell r="BB245">
            <v>0</v>
          </cell>
          <cell r="BC245">
            <v>0</v>
          </cell>
          <cell r="BD245"/>
          <cell r="BE245">
            <v>0</v>
          </cell>
          <cell r="BF245"/>
          <cell r="BG245"/>
          <cell r="BH245"/>
          <cell r="BI245"/>
          <cell r="BJ245"/>
          <cell r="BK245"/>
          <cell r="BL245"/>
          <cell r="BM245"/>
          <cell r="BN245"/>
          <cell r="BO245"/>
          <cell r="BP245">
            <v>0</v>
          </cell>
          <cell r="BQ245"/>
          <cell r="BR245"/>
          <cell r="BS245"/>
          <cell r="BT245"/>
          <cell r="BU245"/>
          <cell r="BV245"/>
          <cell r="BW245" t="str">
            <v>Bradshaw</v>
          </cell>
          <cell r="BX245"/>
          <cell r="BY245">
            <v>4</v>
          </cell>
        </row>
        <row r="246">
          <cell r="C246">
            <v>757</v>
          </cell>
          <cell r="D246">
            <v>10</v>
          </cell>
          <cell r="E246"/>
          <cell r="F246"/>
          <cell r="G246"/>
          <cell r="H246" t="str">
            <v/>
          </cell>
          <cell r="I246" t="str">
            <v/>
          </cell>
          <cell r="J246"/>
          <cell r="K246"/>
          <cell r="L246"/>
          <cell r="M246" t="str">
            <v>Brooksbank</v>
          </cell>
          <cell r="N246" t="str">
            <v>Source - New Well/Wellhouse</v>
          </cell>
          <cell r="O246" t="str">
            <v>1500006-3</v>
          </cell>
          <cell r="P246" t="str">
            <v xml:space="preserve">No </v>
          </cell>
          <cell r="Q246">
            <v>324</v>
          </cell>
          <cell r="R246" t="str">
            <v>Reg</v>
          </cell>
          <cell r="S246"/>
          <cell r="T246"/>
          <cell r="U246"/>
          <cell r="V246"/>
          <cell r="W246"/>
          <cell r="X246">
            <v>0</v>
          </cell>
          <cell r="Y246"/>
          <cell r="Z246"/>
          <cell r="AA246"/>
          <cell r="AB246"/>
          <cell r="AC246">
            <v>0</v>
          </cell>
          <cell r="AD246">
            <v>0</v>
          </cell>
          <cell r="AE246"/>
          <cell r="AF246">
            <v>2700000</v>
          </cell>
          <cell r="AG246"/>
          <cell r="AH246"/>
          <cell r="AI246"/>
          <cell r="AJ246"/>
          <cell r="AK246"/>
          <cell r="AL246">
            <v>2700000</v>
          </cell>
          <cell r="AM246">
            <v>0</v>
          </cell>
          <cell r="AN246"/>
          <cell r="AO246">
            <v>0</v>
          </cell>
          <cell r="AP246">
            <v>0</v>
          </cell>
          <cell r="AQ246"/>
          <cell r="AR246">
            <v>0</v>
          </cell>
          <cell r="AS246"/>
          <cell r="AT246">
            <v>0</v>
          </cell>
          <cell r="AU246">
            <v>0</v>
          </cell>
          <cell r="AV246"/>
          <cell r="AW246"/>
          <cell r="AX246"/>
          <cell r="AY246"/>
          <cell r="AZ246"/>
          <cell r="BA246"/>
          <cell r="BB246"/>
          <cell r="BC246"/>
          <cell r="BD246"/>
          <cell r="BE246"/>
          <cell r="BF246"/>
          <cell r="BG246"/>
          <cell r="BH246"/>
          <cell r="BI246"/>
          <cell r="BJ246"/>
          <cell r="BK246"/>
          <cell r="BL246"/>
          <cell r="BM246"/>
          <cell r="BN246"/>
          <cell r="BO246"/>
          <cell r="BP246"/>
          <cell r="BQ246"/>
          <cell r="BR246"/>
          <cell r="BS246"/>
          <cell r="BT246"/>
          <cell r="BU246"/>
          <cell r="BV246"/>
          <cell r="BW246" t="str">
            <v>Brooksbank</v>
          </cell>
          <cell r="BX246"/>
          <cell r="BY246">
            <v>10</v>
          </cell>
        </row>
        <row r="247">
          <cell r="C247">
            <v>818</v>
          </cell>
          <cell r="D247">
            <v>7</v>
          </cell>
          <cell r="E247"/>
          <cell r="F247"/>
          <cell r="G247"/>
          <cell r="H247" t="str">
            <v/>
          </cell>
          <cell r="I247" t="str">
            <v/>
          </cell>
          <cell r="J247"/>
          <cell r="K247"/>
          <cell r="L247"/>
          <cell r="M247" t="str">
            <v>Brooksbank</v>
          </cell>
          <cell r="N247" t="str">
            <v>Watermain - Replacement/Looping</v>
          </cell>
          <cell r="O247" t="str">
            <v>1500006-4</v>
          </cell>
          <cell r="P247" t="str">
            <v xml:space="preserve">No </v>
          </cell>
          <cell r="Q247">
            <v>324</v>
          </cell>
          <cell r="R247" t="str">
            <v>Reg</v>
          </cell>
          <cell r="S247"/>
          <cell r="T247"/>
          <cell r="U247"/>
          <cell r="V247"/>
          <cell r="W247"/>
          <cell r="X247">
            <v>0</v>
          </cell>
          <cell r="Y247"/>
          <cell r="Z247"/>
          <cell r="AA247"/>
          <cell r="AB247"/>
          <cell r="AC247">
            <v>0</v>
          </cell>
          <cell r="AD247">
            <v>0</v>
          </cell>
          <cell r="AE247"/>
          <cell r="AF247">
            <v>2593500</v>
          </cell>
          <cell r="AG247"/>
          <cell r="AH247"/>
          <cell r="AI247"/>
          <cell r="AJ247"/>
          <cell r="AK247"/>
          <cell r="AL247">
            <v>2593500</v>
          </cell>
          <cell r="AM247">
            <v>0</v>
          </cell>
          <cell r="AN247"/>
          <cell r="AO247">
            <v>0</v>
          </cell>
          <cell r="AP247">
            <v>0</v>
          </cell>
          <cell r="AQ247"/>
          <cell r="AR247">
            <v>0</v>
          </cell>
          <cell r="AS247"/>
          <cell r="AT247">
            <v>0</v>
          </cell>
          <cell r="AU247">
            <v>0</v>
          </cell>
          <cell r="AV247"/>
          <cell r="AW247"/>
          <cell r="AX247"/>
          <cell r="AY247"/>
          <cell r="AZ247"/>
          <cell r="BA247"/>
          <cell r="BB247"/>
          <cell r="BC247"/>
          <cell r="BD247"/>
          <cell r="BE247"/>
          <cell r="BF247"/>
          <cell r="BG247"/>
          <cell r="BH247"/>
          <cell r="BI247"/>
          <cell r="BJ247"/>
          <cell r="BK247"/>
          <cell r="BL247"/>
          <cell r="BM247"/>
          <cell r="BN247"/>
          <cell r="BO247"/>
          <cell r="BP247"/>
          <cell r="BQ247"/>
          <cell r="BR247"/>
          <cell r="BS247"/>
          <cell r="BT247"/>
          <cell r="BU247"/>
          <cell r="BV247"/>
          <cell r="BW247" t="str">
            <v>Brooksbank</v>
          </cell>
          <cell r="BX247"/>
          <cell r="BY247">
            <v>10</v>
          </cell>
        </row>
        <row r="248">
          <cell r="C248">
            <v>908</v>
          </cell>
          <cell r="D248">
            <v>5</v>
          </cell>
          <cell r="E248">
            <v>780</v>
          </cell>
          <cell r="F248">
            <v>5</v>
          </cell>
          <cell r="G248"/>
          <cell r="H248" t="str">
            <v/>
          </cell>
          <cell r="I248" t="str">
            <v/>
          </cell>
          <cell r="J248" t="str">
            <v/>
          </cell>
          <cell r="K248" t="str">
            <v/>
          </cell>
          <cell r="L248">
            <v>0</v>
          </cell>
          <cell r="M248" t="str">
            <v>Brooksbank</v>
          </cell>
          <cell r="N248" t="str">
            <v>Storage - Replace 50,000 Gallon Tower</v>
          </cell>
          <cell r="O248" t="str">
            <v>1500006-1</v>
          </cell>
          <cell r="P248" t="str">
            <v xml:space="preserve">No </v>
          </cell>
          <cell r="Q248">
            <v>338</v>
          </cell>
          <cell r="R248" t="str">
            <v>Reg</v>
          </cell>
          <cell r="S248" t="str">
            <v>Exempt</v>
          </cell>
          <cell r="T248"/>
          <cell r="U248"/>
          <cell r="V248"/>
          <cell r="W248"/>
          <cell r="X248">
            <v>0</v>
          </cell>
          <cell r="Y248"/>
          <cell r="Z248"/>
          <cell r="AA248">
            <v>45108</v>
          </cell>
          <cell r="AB248">
            <v>45566</v>
          </cell>
          <cell r="AC248">
            <v>0</v>
          </cell>
          <cell r="AD248">
            <v>0</v>
          </cell>
          <cell r="AE248"/>
          <cell r="AF248">
            <v>1687500</v>
          </cell>
          <cell r="AG248"/>
          <cell r="AH248"/>
          <cell r="AI248"/>
          <cell r="AJ248"/>
          <cell r="AK248"/>
          <cell r="AL248">
            <v>1687500</v>
          </cell>
          <cell r="AM248">
            <v>0</v>
          </cell>
          <cell r="AN248"/>
          <cell r="AO248">
            <v>0</v>
          </cell>
          <cell r="AP248">
            <v>0</v>
          </cell>
          <cell r="AQ248"/>
          <cell r="AR248">
            <v>0</v>
          </cell>
          <cell r="AS248"/>
          <cell r="AT248">
            <v>0</v>
          </cell>
          <cell r="AU248">
            <v>0</v>
          </cell>
          <cell r="AV248"/>
          <cell r="AW248"/>
          <cell r="AX248"/>
          <cell r="AY248"/>
          <cell r="AZ248"/>
          <cell r="BA248"/>
          <cell r="BB248">
            <v>0</v>
          </cell>
          <cell r="BC248">
            <v>0</v>
          </cell>
          <cell r="BD248"/>
          <cell r="BE248">
            <v>0</v>
          </cell>
          <cell r="BF248"/>
          <cell r="BG248"/>
          <cell r="BH248"/>
          <cell r="BI248"/>
          <cell r="BJ248"/>
          <cell r="BK248"/>
          <cell r="BL248"/>
          <cell r="BM248"/>
          <cell r="BN248"/>
          <cell r="BO248"/>
          <cell r="BP248">
            <v>0</v>
          </cell>
          <cell r="BQ248"/>
          <cell r="BR248"/>
          <cell r="BS248"/>
          <cell r="BT248"/>
          <cell r="BU248"/>
          <cell r="BV248"/>
          <cell r="BW248" t="str">
            <v>Brooksbank</v>
          </cell>
          <cell r="BX248" t="str">
            <v>Gallentine</v>
          </cell>
          <cell r="BY248">
            <v>10</v>
          </cell>
        </row>
        <row r="249">
          <cell r="C249">
            <v>909</v>
          </cell>
          <cell r="D249">
            <v>5</v>
          </cell>
          <cell r="E249">
            <v>781</v>
          </cell>
          <cell r="F249">
            <v>5</v>
          </cell>
          <cell r="G249"/>
          <cell r="H249" t="str">
            <v/>
          </cell>
          <cell r="I249" t="str">
            <v/>
          </cell>
          <cell r="J249" t="str">
            <v/>
          </cell>
          <cell r="K249" t="str">
            <v/>
          </cell>
          <cell r="L249">
            <v>0</v>
          </cell>
          <cell r="M249" t="str">
            <v>Brooksbank</v>
          </cell>
          <cell r="N249" t="str">
            <v>Watermain - Replacement</v>
          </cell>
          <cell r="O249" t="str">
            <v>1500006-2</v>
          </cell>
          <cell r="P249" t="str">
            <v xml:space="preserve">No </v>
          </cell>
          <cell r="Q249">
            <v>338</v>
          </cell>
          <cell r="R249" t="str">
            <v>Reg</v>
          </cell>
          <cell r="S249" t="str">
            <v>Exempt</v>
          </cell>
          <cell r="T249"/>
          <cell r="U249"/>
          <cell r="V249"/>
          <cell r="W249"/>
          <cell r="X249">
            <v>0</v>
          </cell>
          <cell r="Y249"/>
          <cell r="Z249"/>
          <cell r="AA249"/>
          <cell r="AB249"/>
          <cell r="AC249">
            <v>0</v>
          </cell>
          <cell r="AD249">
            <v>0</v>
          </cell>
          <cell r="AE249"/>
          <cell r="AF249">
            <v>2494888</v>
          </cell>
          <cell r="AG249"/>
          <cell r="AH249"/>
          <cell r="AI249"/>
          <cell r="AJ249"/>
          <cell r="AK249"/>
          <cell r="AL249">
            <v>2494888</v>
          </cell>
          <cell r="AM249">
            <v>0</v>
          </cell>
          <cell r="AN249"/>
          <cell r="AO249">
            <v>0</v>
          </cell>
          <cell r="AP249">
            <v>0</v>
          </cell>
          <cell r="AQ249"/>
          <cell r="AR249">
            <v>0</v>
          </cell>
          <cell r="AS249"/>
          <cell r="AT249">
            <v>0</v>
          </cell>
          <cell r="AU249">
            <v>0</v>
          </cell>
          <cell r="AV249"/>
          <cell r="AW249"/>
          <cell r="AX249"/>
          <cell r="AY249"/>
          <cell r="AZ249"/>
          <cell r="BA249"/>
          <cell r="BB249">
            <v>0</v>
          </cell>
          <cell r="BC249">
            <v>0</v>
          </cell>
          <cell r="BD249"/>
          <cell r="BE249">
            <v>0</v>
          </cell>
          <cell r="BF249"/>
          <cell r="BG249"/>
          <cell r="BH249"/>
          <cell r="BI249"/>
          <cell r="BJ249"/>
          <cell r="BK249"/>
          <cell r="BL249"/>
          <cell r="BM249"/>
          <cell r="BN249"/>
          <cell r="BO249"/>
          <cell r="BP249">
            <v>0</v>
          </cell>
          <cell r="BQ249"/>
          <cell r="BR249"/>
          <cell r="BS249"/>
          <cell r="BT249"/>
          <cell r="BU249"/>
          <cell r="BV249"/>
          <cell r="BW249" t="str">
            <v>Brooksbank</v>
          </cell>
          <cell r="BX249" t="str">
            <v>Gallentine</v>
          </cell>
          <cell r="BY249">
            <v>10</v>
          </cell>
        </row>
        <row r="250">
          <cell r="C250">
            <v>85</v>
          </cell>
          <cell r="D250">
            <v>20</v>
          </cell>
          <cell r="E250">
            <v>71</v>
          </cell>
          <cell r="F250">
            <v>20</v>
          </cell>
          <cell r="G250">
            <v>2024</v>
          </cell>
          <cell r="H250" t="str">
            <v>Yes</v>
          </cell>
          <cell r="I250" t="str">
            <v/>
          </cell>
          <cell r="J250" t="str">
            <v/>
          </cell>
          <cell r="K250" t="str">
            <v>Yes</v>
          </cell>
          <cell r="L250">
            <v>0</v>
          </cell>
          <cell r="M250" t="str">
            <v>Bradshaw</v>
          </cell>
          <cell r="N250" t="str">
            <v>Other - LSL Repl Phase 5</v>
          </cell>
          <cell r="O250" t="str">
            <v>1690011-17</v>
          </cell>
          <cell r="P250" t="str">
            <v>Yes</v>
          </cell>
          <cell r="Q250">
            <v>86711</v>
          </cell>
          <cell r="R250" t="str">
            <v>LSL</v>
          </cell>
          <cell r="S250"/>
          <cell r="T250"/>
          <cell r="U250"/>
          <cell r="V250" t="str">
            <v>Certified</v>
          </cell>
          <cell r="W250">
            <v>3876000</v>
          </cell>
          <cell r="X250">
            <v>3876000</v>
          </cell>
          <cell r="Y250" t="str">
            <v>24 Carryover</v>
          </cell>
          <cell r="Z250" t="str">
            <v>High Priority "leakers"</v>
          </cell>
          <cell r="AA250">
            <v>45383</v>
          </cell>
          <cell r="AB250">
            <v>46022</v>
          </cell>
          <cell r="AC250">
            <v>1938000</v>
          </cell>
          <cell r="AD250">
            <v>1938000</v>
          </cell>
          <cell r="AE250" t="str">
            <v>100 LSL's</v>
          </cell>
          <cell r="AF250">
            <v>3876000</v>
          </cell>
          <cell r="AG250">
            <v>45442</v>
          </cell>
          <cell r="AH250">
            <v>45442</v>
          </cell>
          <cell r="AI250"/>
          <cell r="AJ250"/>
          <cell r="AK250"/>
          <cell r="AL250">
            <v>3876000</v>
          </cell>
          <cell r="AM250">
            <v>3876000</v>
          </cell>
          <cell r="AN250"/>
          <cell r="AO250">
            <v>1938000</v>
          </cell>
          <cell r="AP250">
            <v>0</v>
          </cell>
          <cell r="AQ250"/>
          <cell r="AR250">
            <v>1938000</v>
          </cell>
          <cell r="AS250"/>
          <cell r="AT250">
            <v>1938000</v>
          </cell>
          <cell r="AU250">
            <v>1938000</v>
          </cell>
          <cell r="AV250"/>
          <cell r="AW250"/>
          <cell r="AX250"/>
          <cell r="AY250"/>
          <cell r="AZ250"/>
          <cell r="BA250"/>
          <cell r="BB250">
            <v>0</v>
          </cell>
          <cell r="BC250">
            <v>0</v>
          </cell>
          <cell r="BD250"/>
          <cell r="BE250">
            <v>0</v>
          </cell>
          <cell r="BF250"/>
          <cell r="BG250"/>
          <cell r="BH250"/>
          <cell r="BI250"/>
          <cell r="BJ250"/>
          <cell r="BK250"/>
          <cell r="BL250"/>
          <cell r="BM250"/>
          <cell r="BN250"/>
          <cell r="BO250"/>
          <cell r="BP250"/>
          <cell r="BQ250"/>
          <cell r="BR250"/>
          <cell r="BS250"/>
          <cell r="BT250"/>
          <cell r="BU250"/>
          <cell r="BV250"/>
          <cell r="BW250" t="str">
            <v>Bradshaw</v>
          </cell>
          <cell r="BX250"/>
          <cell r="BY250" t="str">
            <v>3c</v>
          </cell>
        </row>
        <row r="251">
          <cell r="C251">
            <v>86</v>
          </cell>
          <cell r="D251">
            <v>20</v>
          </cell>
          <cell r="E251">
            <v>72</v>
          </cell>
          <cell r="F251">
            <v>20</v>
          </cell>
          <cell r="G251">
            <v>2024</v>
          </cell>
          <cell r="H251" t="str">
            <v>Yes</v>
          </cell>
          <cell r="I251" t="str">
            <v/>
          </cell>
          <cell r="J251" t="str">
            <v/>
          </cell>
          <cell r="K251" t="str">
            <v>Yes</v>
          </cell>
          <cell r="L251">
            <v>0</v>
          </cell>
          <cell r="M251" t="str">
            <v>Bradshaw</v>
          </cell>
          <cell r="N251" t="str">
            <v>Other - LSL Repl Phase 6</v>
          </cell>
          <cell r="O251" t="str">
            <v>1690011-18</v>
          </cell>
          <cell r="P251" t="str">
            <v>Yes</v>
          </cell>
          <cell r="Q251">
            <v>86711</v>
          </cell>
          <cell r="R251" t="str">
            <v>LSL</v>
          </cell>
          <cell r="S251"/>
          <cell r="T251"/>
          <cell r="U251"/>
          <cell r="V251">
            <v>45462</v>
          </cell>
          <cell r="W251">
            <v>338000</v>
          </cell>
          <cell r="X251">
            <v>338000</v>
          </cell>
          <cell r="Y251" t="str">
            <v>24 Carryover</v>
          </cell>
          <cell r="Z251"/>
          <cell r="AA251">
            <v>45413</v>
          </cell>
          <cell r="AB251">
            <v>45566</v>
          </cell>
          <cell r="AC251">
            <v>0</v>
          </cell>
          <cell r="AD251">
            <v>338000</v>
          </cell>
          <cell r="AE251" t="str">
            <v>cmt rcd, missed adding project</v>
          </cell>
          <cell r="AF251">
            <v>338000</v>
          </cell>
          <cell r="AG251"/>
          <cell r="AH251">
            <v>45447</v>
          </cell>
          <cell r="AI251"/>
          <cell r="AJ251"/>
          <cell r="AK251"/>
          <cell r="AL251">
            <v>338000</v>
          </cell>
          <cell r="AM251">
            <v>338000</v>
          </cell>
          <cell r="AN251"/>
          <cell r="AO251">
            <v>338000</v>
          </cell>
          <cell r="AP251">
            <v>0</v>
          </cell>
          <cell r="AQ251"/>
          <cell r="AR251">
            <v>338000</v>
          </cell>
          <cell r="AS251"/>
          <cell r="AT251">
            <v>0</v>
          </cell>
          <cell r="AU251">
            <v>0</v>
          </cell>
          <cell r="AV251"/>
          <cell r="AW251"/>
          <cell r="AX251"/>
          <cell r="AY251"/>
          <cell r="AZ251"/>
          <cell r="BA251"/>
          <cell r="BB251">
            <v>0</v>
          </cell>
          <cell r="BC251">
            <v>0</v>
          </cell>
          <cell r="BD251"/>
          <cell r="BE251">
            <v>0</v>
          </cell>
          <cell r="BF251"/>
          <cell r="BG251"/>
          <cell r="BH251"/>
          <cell r="BI251"/>
          <cell r="BJ251"/>
          <cell r="BK251"/>
          <cell r="BL251"/>
          <cell r="BM251"/>
          <cell r="BN251"/>
          <cell r="BO251"/>
          <cell r="BP251"/>
          <cell r="BQ251"/>
          <cell r="BR251"/>
          <cell r="BS251"/>
          <cell r="BT251"/>
          <cell r="BU251"/>
          <cell r="BV251"/>
          <cell r="BW251" t="str">
            <v>Bradshaw</v>
          </cell>
          <cell r="BX251"/>
          <cell r="BY251" t="str">
            <v>3c</v>
          </cell>
        </row>
        <row r="252">
          <cell r="C252">
            <v>87</v>
          </cell>
          <cell r="D252">
            <v>20</v>
          </cell>
          <cell r="E252">
            <v>73</v>
          </cell>
          <cell r="F252">
            <v>20</v>
          </cell>
          <cell r="G252">
            <v>2024</v>
          </cell>
          <cell r="H252" t="str">
            <v>Yes</v>
          </cell>
          <cell r="I252" t="str">
            <v/>
          </cell>
          <cell r="J252" t="str">
            <v/>
          </cell>
          <cell r="K252" t="str">
            <v>Yes</v>
          </cell>
          <cell r="L252">
            <v>0</v>
          </cell>
          <cell r="M252" t="str">
            <v>Bradshaw</v>
          </cell>
          <cell r="N252" t="str">
            <v>Other - LSL Repl Phase 7</v>
          </cell>
          <cell r="O252" t="str">
            <v>1690011-19</v>
          </cell>
          <cell r="P252" t="str">
            <v>Yes</v>
          </cell>
          <cell r="Q252">
            <v>86711</v>
          </cell>
          <cell r="R252" t="str">
            <v>LSL</v>
          </cell>
          <cell r="S252"/>
          <cell r="T252"/>
          <cell r="U252"/>
          <cell r="V252">
            <v>45450</v>
          </cell>
          <cell r="W252">
            <v>4235000</v>
          </cell>
          <cell r="X252">
            <v>4235000</v>
          </cell>
          <cell r="Y252" t="str">
            <v>24 Carryover</v>
          </cell>
          <cell r="Z252" t="str">
            <v>240 LSL's - Lincoln 3</v>
          </cell>
          <cell r="AA252">
            <v>45566</v>
          </cell>
          <cell r="AB252">
            <v>45838</v>
          </cell>
          <cell r="AC252">
            <v>423500</v>
          </cell>
          <cell r="AD252">
            <v>3811500</v>
          </cell>
          <cell r="AE252" t="str">
            <v>cmt rcd, missed adding project</v>
          </cell>
          <cell r="AF252">
            <v>4235000</v>
          </cell>
          <cell r="AG252">
            <v>45462</v>
          </cell>
          <cell r="AH252">
            <v>45468</v>
          </cell>
          <cell r="AI252"/>
          <cell r="AJ252"/>
          <cell r="AK252"/>
          <cell r="AL252">
            <v>4235000</v>
          </cell>
          <cell r="AM252">
            <v>4235000</v>
          </cell>
          <cell r="AN252"/>
          <cell r="AO252">
            <v>3811500</v>
          </cell>
          <cell r="AP252">
            <v>0</v>
          </cell>
          <cell r="AQ252"/>
          <cell r="AR252">
            <v>3811500</v>
          </cell>
          <cell r="AS252"/>
          <cell r="AT252">
            <v>423500</v>
          </cell>
          <cell r="AU252">
            <v>423500</v>
          </cell>
          <cell r="AV252"/>
          <cell r="AW252"/>
          <cell r="AX252"/>
          <cell r="AY252"/>
          <cell r="AZ252"/>
          <cell r="BA252"/>
          <cell r="BB252">
            <v>0</v>
          </cell>
          <cell r="BC252">
            <v>0</v>
          </cell>
          <cell r="BD252"/>
          <cell r="BE252">
            <v>0</v>
          </cell>
          <cell r="BF252"/>
          <cell r="BG252"/>
          <cell r="BH252"/>
          <cell r="BI252"/>
          <cell r="BJ252"/>
          <cell r="BK252"/>
          <cell r="BL252"/>
          <cell r="BM252"/>
          <cell r="BN252"/>
          <cell r="BO252"/>
          <cell r="BP252"/>
          <cell r="BQ252"/>
          <cell r="BR252"/>
          <cell r="BS252"/>
          <cell r="BT252"/>
          <cell r="BU252"/>
          <cell r="BV252"/>
          <cell r="BW252" t="str">
            <v>Bradshaw</v>
          </cell>
          <cell r="BX252"/>
          <cell r="BY252" t="str">
            <v>3c</v>
          </cell>
        </row>
        <row r="253">
          <cell r="C253">
            <v>88</v>
          </cell>
          <cell r="D253">
            <v>20</v>
          </cell>
          <cell r="E253">
            <v>74</v>
          </cell>
          <cell r="F253">
            <v>20</v>
          </cell>
          <cell r="G253">
            <v>2024</v>
          </cell>
          <cell r="H253" t="str">
            <v>Yes</v>
          </cell>
          <cell r="I253" t="str">
            <v/>
          </cell>
          <cell r="J253" t="str">
            <v/>
          </cell>
          <cell r="K253" t="str">
            <v>Yes</v>
          </cell>
          <cell r="L253">
            <v>0</v>
          </cell>
          <cell r="M253" t="str">
            <v>Bradshaw</v>
          </cell>
          <cell r="N253" t="str">
            <v>Other - LSL Repl Phase 8</v>
          </cell>
          <cell r="O253" t="str">
            <v>1690011-20</v>
          </cell>
          <cell r="P253" t="str">
            <v>Yes</v>
          </cell>
          <cell r="Q253">
            <v>86711</v>
          </cell>
          <cell r="R253" t="str">
            <v>LSL</v>
          </cell>
          <cell r="S253"/>
          <cell r="T253"/>
          <cell r="U253"/>
          <cell r="V253">
            <v>45450</v>
          </cell>
          <cell r="W253">
            <v>5160000</v>
          </cell>
          <cell r="X253">
            <v>5160000</v>
          </cell>
          <cell r="Y253" t="str">
            <v>24 Carryover</v>
          </cell>
          <cell r="Z253" t="str">
            <v>270 LSL's- Hillside 1</v>
          </cell>
          <cell r="AA253">
            <v>45566</v>
          </cell>
          <cell r="AB253">
            <v>45838</v>
          </cell>
          <cell r="AC253">
            <v>516000</v>
          </cell>
          <cell r="AD253">
            <v>4644000</v>
          </cell>
          <cell r="AE253" t="str">
            <v>cmt rcd, missed adding project</v>
          </cell>
          <cell r="AF253">
            <v>5160000</v>
          </cell>
          <cell r="AG253"/>
          <cell r="AH253">
            <v>45468</v>
          </cell>
          <cell r="AI253"/>
          <cell r="AJ253"/>
          <cell r="AK253"/>
          <cell r="AL253">
            <v>5160000</v>
          </cell>
          <cell r="AM253">
            <v>5160000</v>
          </cell>
          <cell r="AN253"/>
          <cell r="AO253">
            <v>4644000</v>
          </cell>
          <cell r="AP253">
            <v>0</v>
          </cell>
          <cell r="AQ253"/>
          <cell r="AR253">
            <v>4644000</v>
          </cell>
          <cell r="AS253"/>
          <cell r="AT253">
            <v>516000</v>
          </cell>
          <cell r="AU253">
            <v>516000</v>
          </cell>
          <cell r="AV253"/>
          <cell r="AW253"/>
          <cell r="AX253"/>
          <cell r="AY253"/>
          <cell r="AZ253"/>
          <cell r="BA253"/>
          <cell r="BB253">
            <v>0</v>
          </cell>
          <cell r="BC253">
            <v>0</v>
          </cell>
          <cell r="BD253"/>
          <cell r="BE253">
            <v>0</v>
          </cell>
          <cell r="BF253"/>
          <cell r="BG253"/>
          <cell r="BH253"/>
          <cell r="BI253"/>
          <cell r="BJ253"/>
          <cell r="BK253"/>
          <cell r="BL253"/>
          <cell r="BM253"/>
          <cell r="BN253"/>
          <cell r="BO253"/>
          <cell r="BP253"/>
          <cell r="BQ253"/>
          <cell r="BR253"/>
          <cell r="BS253"/>
          <cell r="BT253"/>
          <cell r="BU253"/>
          <cell r="BV253"/>
          <cell r="BW253" t="str">
            <v>Bradshaw</v>
          </cell>
          <cell r="BX253"/>
          <cell r="BY253" t="str">
            <v>3c</v>
          </cell>
        </row>
        <row r="254">
          <cell r="C254">
            <v>116</v>
          </cell>
          <cell r="D254">
            <v>20</v>
          </cell>
          <cell r="E254"/>
          <cell r="F254"/>
          <cell r="G254">
            <v>2025</v>
          </cell>
          <cell r="H254" t="str">
            <v/>
          </cell>
          <cell r="I254" t="str">
            <v>Yes</v>
          </cell>
          <cell r="J254"/>
          <cell r="K254"/>
          <cell r="L254"/>
          <cell r="M254" t="str">
            <v>Bradshaw</v>
          </cell>
          <cell r="N254" t="str">
            <v>Other - LSL Fairmont 1</v>
          </cell>
          <cell r="O254" t="str">
            <v>1690011-21</v>
          </cell>
          <cell r="P254" t="str">
            <v>Yes</v>
          </cell>
          <cell r="Q254">
            <v>86772</v>
          </cell>
          <cell r="R254" t="str">
            <v>LSL</v>
          </cell>
          <cell r="S254"/>
          <cell r="T254"/>
          <cell r="U254"/>
          <cell r="V254">
            <v>45450</v>
          </cell>
          <cell r="W254">
            <v>11000000</v>
          </cell>
          <cell r="X254">
            <v>11000000</v>
          </cell>
          <cell r="Y254" t="str">
            <v>Part B</v>
          </cell>
          <cell r="Z254"/>
          <cell r="AA254">
            <v>45748</v>
          </cell>
          <cell r="AB254">
            <v>45931</v>
          </cell>
          <cell r="AC254">
            <v>5500000</v>
          </cell>
          <cell r="AD254">
            <v>5500000</v>
          </cell>
          <cell r="AE254"/>
          <cell r="AF254">
            <v>11000000</v>
          </cell>
          <cell r="AG254"/>
          <cell r="AH254"/>
          <cell r="AI254"/>
          <cell r="AJ254"/>
          <cell r="AK254"/>
          <cell r="AL254">
            <v>11000000</v>
          </cell>
          <cell r="AM254">
            <v>11000000</v>
          </cell>
          <cell r="AN254"/>
          <cell r="AO254">
            <v>5500000</v>
          </cell>
          <cell r="AP254">
            <v>0</v>
          </cell>
          <cell r="AQ254"/>
          <cell r="AR254">
            <v>5500000</v>
          </cell>
          <cell r="AS254"/>
          <cell r="AT254">
            <v>5500000</v>
          </cell>
          <cell r="AU254">
            <v>5500000</v>
          </cell>
          <cell r="AV254"/>
          <cell r="AW254"/>
          <cell r="AX254"/>
          <cell r="AY254"/>
          <cell r="AZ254"/>
          <cell r="BA254"/>
          <cell r="BB254">
            <v>0</v>
          </cell>
          <cell r="BC254">
            <v>0</v>
          </cell>
          <cell r="BD254"/>
          <cell r="BE254">
            <v>0</v>
          </cell>
          <cell r="BF254"/>
          <cell r="BG254"/>
          <cell r="BH254"/>
          <cell r="BI254"/>
          <cell r="BJ254"/>
          <cell r="BK254"/>
          <cell r="BL254"/>
          <cell r="BM254"/>
          <cell r="BN254"/>
          <cell r="BO254"/>
          <cell r="BP254">
            <v>0</v>
          </cell>
          <cell r="BQ254"/>
          <cell r="BR254"/>
          <cell r="BS254"/>
          <cell r="BT254"/>
          <cell r="BU254"/>
          <cell r="BV254"/>
          <cell r="BW254" t="str">
            <v>Bradshaw</v>
          </cell>
          <cell r="BX254"/>
          <cell r="BY254" t="str">
            <v>3c</v>
          </cell>
        </row>
        <row r="255">
          <cell r="C255">
            <v>117</v>
          </cell>
          <cell r="D255">
            <v>20</v>
          </cell>
          <cell r="E255"/>
          <cell r="F255"/>
          <cell r="G255">
            <v>2025</v>
          </cell>
          <cell r="H255" t="str">
            <v/>
          </cell>
          <cell r="I255" t="str">
            <v>Yes</v>
          </cell>
          <cell r="J255"/>
          <cell r="K255"/>
          <cell r="L255"/>
          <cell r="M255" t="str">
            <v>Bradshaw</v>
          </cell>
          <cell r="N255" t="str">
            <v>Other - LSL Lincoln 4</v>
          </cell>
          <cell r="O255" t="str">
            <v>1690011-22</v>
          </cell>
          <cell r="P255" t="str">
            <v>Yes</v>
          </cell>
          <cell r="Q255">
            <v>86772</v>
          </cell>
          <cell r="R255" t="str">
            <v>LSL</v>
          </cell>
          <cell r="S255"/>
          <cell r="T255"/>
          <cell r="U255"/>
          <cell r="V255">
            <v>45450</v>
          </cell>
          <cell r="W255">
            <v>11000000</v>
          </cell>
          <cell r="X255">
            <v>11000000</v>
          </cell>
          <cell r="Y255" t="str">
            <v>Part B</v>
          </cell>
          <cell r="Z255" t="str">
            <v>500 LSL's</v>
          </cell>
          <cell r="AA255">
            <v>45748</v>
          </cell>
          <cell r="AB255">
            <v>45962</v>
          </cell>
          <cell r="AC255">
            <v>5500000</v>
          </cell>
          <cell r="AD255">
            <v>5500000</v>
          </cell>
          <cell r="AE255"/>
          <cell r="AF255">
            <v>11000000</v>
          </cell>
          <cell r="AG255"/>
          <cell r="AH255"/>
          <cell r="AI255"/>
          <cell r="AJ255"/>
          <cell r="AK255"/>
          <cell r="AL255">
            <v>11000000</v>
          </cell>
          <cell r="AM255">
            <v>11000000</v>
          </cell>
          <cell r="AN255"/>
          <cell r="AO255">
            <v>5500000</v>
          </cell>
          <cell r="AP255">
            <v>0</v>
          </cell>
          <cell r="AQ255"/>
          <cell r="AR255">
            <v>5500000</v>
          </cell>
          <cell r="AS255"/>
          <cell r="AT255">
            <v>5500000</v>
          </cell>
          <cell r="AU255">
            <v>5500000</v>
          </cell>
          <cell r="AV255"/>
          <cell r="AW255"/>
          <cell r="AX255"/>
          <cell r="AY255"/>
          <cell r="AZ255"/>
          <cell r="BA255"/>
          <cell r="BB255">
            <v>0</v>
          </cell>
          <cell r="BC255">
            <v>0</v>
          </cell>
          <cell r="BD255"/>
          <cell r="BE255">
            <v>0</v>
          </cell>
          <cell r="BF255"/>
          <cell r="BG255"/>
          <cell r="BH255"/>
          <cell r="BI255"/>
          <cell r="BJ255"/>
          <cell r="BK255"/>
          <cell r="BL255"/>
          <cell r="BM255"/>
          <cell r="BN255"/>
          <cell r="BO255"/>
          <cell r="BP255">
            <v>0</v>
          </cell>
          <cell r="BQ255"/>
          <cell r="BR255"/>
          <cell r="BS255"/>
          <cell r="BT255"/>
          <cell r="BU255"/>
          <cell r="BV255"/>
          <cell r="BW255" t="str">
            <v>Bradshaw</v>
          </cell>
          <cell r="BX255"/>
          <cell r="BY255" t="str">
            <v>3c</v>
          </cell>
        </row>
        <row r="256">
          <cell r="C256">
            <v>118</v>
          </cell>
          <cell r="D256">
            <v>20</v>
          </cell>
          <cell r="E256"/>
          <cell r="F256"/>
          <cell r="G256">
            <v>2025</v>
          </cell>
          <cell r="H256" t="str">
            <v/>
          </cell>
          <cell r="I256" t="str">
            <v>Yes</v>
          </cell>
          <cell r="J256"/>
          <cell r="K256"/>
          <cell r="L256"/>
          <cell r="M256" t="str">
            <v>Bradshaw</v>
          </cell>
          <cell r="N256" t="str">
            <v>Other - LSL 40th Ave W</v>
          </cell>
          <cell r="O256" t="str">
            <v>1690011-23</v>
          </cell>
          <cell r="P256" t="str">
            <v>Yes</v>
          </cell>
          <cell r="Q256">
            <v>86772</v>
          </cell>
          <cell r="R256" t="str">
            <v>LSL</v>
          </cell>
          <cell r="S256"/>
          <cell r="T256"/>
          <cell r="U256"/>
          <cell r="V256">
            <v>45450</v>
          </cell>
          <cell r="W256">
            <v>654500</v>
          </cell>
          <cell r="X256">
            <v>654500</v>
          </cell>
          <cell r="Y256" t="str">
            <v>Part B</v>
          </cell>
          <cell r="Z256"/>
          <cell r="AA256">
            <v>45748</v>
          </cell>
          <cell r="AB256">
            <v>45962</v>
          </cell>
          <cell r="AC256">
            <v>327250</v>
          </cell>
          <cell r="AD256">
            <v>327250</v>
          </cell>
          <cell r="AE256"/>
          <cell r="AF256">
            <v>654500</v>
          </cell>
          <cell r="AG256"/>
          <cell r="AH256"/>
          <cell r="AI256"/>
          <cell r="AJ256"/>
          <cell r="AK256"/>
          <cell r="AL256">
            <v>654500</v>
          </cell>
          <cell r="AM256">
            <v>654500</v>
          </cell>
          <cell r="AN256"/>
          <cell r="AO256">
            <v>327250</v>
          </cell>
          <cell r="AP256">
            <v>0</v>
          </cell>
          <cell r="AQ256"/>
          <cell r="AR256">
            <v>327250</v>
          </cell>
          <cell r="AS256"/>
          <cell r="AT256">
            <v>327250</v>
          </cell>
          <cell r="AU256">
            <v>327250</v>
          </cell>
          <cell r="AV256"/>
          <cell r="AW256"/>
          <cell r="AX256"/>
          <cell r="AY256"/>
          <cell r="AZ256"/>
          <cell r="BA256"/>
          <cell r="BB256">
            <v>0</v>
          </cell>
          <cell r="BC256">
            <v>0</v>
          </cell>
          <cell r="BD256"/>
          <cell r="BE256">
            <v>0</v>
          </cell>
          <cell r="BF256"/>
          <cell r="BG256"/>
          <cell r="BH256"/>
          <cell r="BI256"/>
          <cell r="BJ256"/>
          <cell r="BK256"/>
          <cell r="BL256"/>
          <cell r="BM256"/>
          <cell r="BN256"/>
          <cell r="BO256"/>
          <cell r="BP256">
            <v>0</v>
          </cell>
          <cell r="BQ256"/>
          <cell r="BR256"/>
          <cell r="BS256"/>
          <cell r="BT256"/>
          <cell r="BU256"/>
          <cell r="BV256"/>
          <cell r="BW256" t="str">
            <v>Bradshaw</v>
          </cell>
          <cell r="BX256"/>
          <cell r="BY256" t="str">
            <v>3c</v>
          </cell>
        </row>
        <row r="257">
          <cell r="C257">
            <v>119</v>
          </cell>
          <cell r="D257">
            <v>20</v>
          </cell>
          <cell r="E257"/>
          <cell r="F257"/>
          <cell r="G257">
            <v>2025</v>
          </cell>
          <cell r="H257" t="str">
            <v/>
          </cell>
          <cell r="I257" t="str">
            <v>Yes</v>
          </cell>
          <cell r="J257"/>
          <cell r="K257"/>
          <cell r="L257"/>
          <cell r="M257" t="str">
            <v>Bradshaw</v>
          </cell>
          <cell r="N257" t="str">
            <v>Other - LSL London Rd</v>
          </cell>
          <cell r="O257" t="str">
            <v>1690011-24</v>
          </cell>
          <cell r="P257" t="str">
            <v>Yes</v>
          </cell>
          <cell r="Q257">
            <v>86772</v>
          </cell>
          <cell r="R257" t="str">
            <v>LSL</v>
          </cell>
          <cell r="S257"/>
          <cell r="T257"/>
          <cell r="U257"/>
          <cell r="V257">
            <v>45450</v>
          </cell>
          <cell r="W257">
            <v>1320000</v>
          </cell>
          <cell r="X257">
            <v>1320000</v>
          </cell>
          <cell r="Y257" t="str">
            <v>Part B</v>
          </cell>
          <cell r="Z257"/>
          <cell r="AA257">
            <v>45748</v>
          </cell>
          <cell r="AB257">
            <v>45962</v>
          </cell>
          <cell r="AC257">
            <v>660000</v>
          </cell>
          <cell r="AD257">
            <v>660000</v>
          </cell>
          <cell r="AE257"/>
          <cell r="AF257">
            <v>1320000</v>
          </cell>
          <cell r="AG257"/>
          <cell r="AH257"/>
          <cell r="AI257"/>
          <cell r="AJ257"/>
          <cell r="AK257"/>
          <cell r="AL257">
            <v>1320000</v>
          </cell>
          <cell r="AM257">
            <v>1320000</v>
          </cell>
          <cell r="AN257"/>
          <cell r="AO257">
            <v>660000</v>
          </cell>
          <cell r="AP257">
            <v>0</v>
          </cell>
          <cell r="AQ257"/>
          <cell r="AR257">
            <v>660000</v>
          </cell>
          <cell r="AS257"/>
          <cell r="AT257">
            <v>660000</v>
          </cell>
          <cell r="AU257">
            <v>660000</v>
          </cell>
          <cell r="AV257"/>
          <cell r="AW257"/>
          <cell r="AX257"/>
          <cell r="AY257"/>
          <cell r="AZ257"/>
          <cell r="BA257"/>
          <cell r="BB257">
            <v>0</v>
          </cell>
          <cell r="BC257">
            <v>0</v>
          </cell>
          <cell r="BD257"/>
          <cell r="BE257">
            <v>0</v>
          </cell>
          <cell r="BF257"/>
          <cell r="BG257"/>
          <cell r="BH257"/>
          <cell r="BI257"/>
          <cell r="BJ257"/>
          <cell r="BK257"/>
          <cell r="BL257"/>
          <cell r="BM257"/>
          <cell r="BN257"/>
          <cell r="BO257"/>
          <cell r="BP257">
            <v>0</v>
          </cell>
          <cell r="BQ257"/>
          <cell r="BR257"/>
          <cell r="BS257"/>
          <cell r="BT257"/>
          <cell r="BU257"/>
          <cell r="BV257"/>
          <cell r="BW257" t="str">
            <v>Bradshaw</v>
          </cell>
          <cell r="BX257"/>
          <cell r="BY257" t="str">
            <v>3c</v>
          </cell>
        </row>
        <row r="258">
          <cell r="C258">
            <v>587</v>
          </cell>
          <cell r="D258">
            <v>10</v>
          </cell>
          <cell r="E258">
            <v>488</v>
          </cell>
          <cell r="F258">
            <v>10</v>
          </cell>
          <cell r="G258">
            <v>2023</v>
          </cell>
          <cell r="H258" t="str">
            <v>Yes</v>
          </cell>
          <cell r="I258" t="str">
            <v/>
          </cell>
          <cell r="J258" t="str">
            <v>Yes</v>
          </cell>
          <cell r="K258" t="str">
            <v/>
          </cell>
          <cell r="L258">
            <v>0</v>
          </cell>
          <cell r="M258" t="str">
            <v>Bradshaw</v>
          </cell>
          <cell r="N258" t="str">
            <v>Other - LSL Repl - Phase  1</v>
          </cell>
          <cell r="O258" t="str">
            <v>1690011-12</v>
          </cell>
          <cell r="P258" t="str">
            <v xml:space="preserve">No </v>
          </cell>
          <cell r="Q258">
            <v>85915</v>
          </cell>
          <cell r="R258" t="str">
            <v>LSL</v>
          </cell>
          <cell r="S258" t="str">
            <v>Exempt</v>
          </cell>
          <cell r="T258"/>
          <cell r="U258"/>
          <cell r="V258" t="str">
            <v>Certified</v>
          </cell>
          <cell r="W258">
            <v>4657238</v>
          </cell>
          <cell r="X258">
            <v>4657238</v>
          </cell>
          <cell r="Y258" t="str">
            <v>23 Carryover</v>
          </cell>
          <cell r="Z258"/>
          <cell r="AA258">
            <v>45383</v>
          </cell>
          <cell r="AB258">
            <v>45566</v>
          </cell>
          <cell r="AC258">
            <v>2561481</v>
          </cell>
          <cell r="AD258">
            <v>2095757</v>
          </cell>
          <cell r="AE258" t="str">
            <v>cmt rcd, adjusted project costs</v>
          </cell>
          <cell r="AF258">
            <v>4657238</v>
          </cell>
          <cell r="AG258"/>
          <cell r="AH258">
            <v>45107</v>
          </cell>
          <cell r="AI258"/>
          <cell r="AJ258">
            <v>2500000</v>
          </cell>
          <cell r="AK258"/>
          <cell r="AL258">
            <v>4657238</v>
          </cell>
          <cell r="AM258">
            <v>4657238</v>
          </cell>
          <cell r="AN258"/>
          <cell r="AO258">
            <v>2095757</v>
          </cell>
          <cell r="AP258">
            <v>0</v>
          </cell>
          <cell r="AQ258"/>
          <cell r="AR258">
            <v>2095757</v>
          </cell>
          <cell r="AS258"/>
          <cell r="AT258">
            <v>2561481</v>
          </cell>
          <cell r="AU258">
            <v>2561481</v>
          </cell>
          <cell r="AV258"/>
          <cell r="AW258"/>
          <cell r="AX258"/>
          <cell r="AY258"/>
          <cell r="AZ258"/>
          <cell r="BA258"/>
          <cell r="BB258">
            <v>0</v>
          </cell>
          <cell r="BC258">
            <v>0</v>
          </cell>
          <cell r="BD258"/>
          <cell r="BE258">
            <v>0</v>
          </cell>
          <cell r="BF258"/>
          <cell r="BG258"/>
          <cell r="BH258"/>
          <cell r="BI258"/>
          <cell r="BJ258"/>
          <cell r="BK258"/>
          <cell r="BL258"/>
          <cell r="BM258"/>
          <cell r="BN258"/>
          <cell r="BO258"/>
          <cell r="BP258">
            <v>0</v>
          </cell>
          <cell r="BQ258"/>
          <cell r="BR258"/>
          <cell r="BS258"/>
          <cell r="BT258"/>
          <cell r="BU258"/>
          <cell r="BV258"/>
          <cell r="BW258" t="str">
            <v>Bradshaw</v>
          </cell>
          <cell r="BX258"/>
          <cell r="BY258" t="str">
            <v>3c</v>
          </cell>
        </row>
        <row r="259">
          <cell r="C259">
            <v>588</v>
          </cell>
          <cell r="D259">
            <v>10</v>
          </cell>
          <cell r="E259">
            <v>489</v>
          </cell>
          <cell r="F259">
            <v>10</v>
          </cell>
          <cell r="G259">
            <v>2023</v>
          </cell>
          <cell r="H259" t="str">
            <v>Yes</v>
          </cell>
          <cell r="I259" t="str">
            <v/>
          </cell>
          <cell r="J259" t="str">
            <v>Yes</v>
          </cell>
          <cell r="K259" t="str">
            <v/>
          </cell>
          <cell r="L259">
            <v>0</v>
          </cell>
          <cell r="M259" t="str">
            <v>Bradshaw</v>
          </cell>
          <cell r="N259" t="str">
            <v>Other - LSL Repl - Phase 2</v>
          </cell>
          <cell r="O259" t="str">
            <v>1690011-14</v>
          </cell>
          <cell r="P259" t="str">
            <v xml:space="preserve">No </v>
          </cell>
          <cell r="Q259">
            <v>85852</v>
          </cell>
          <cell r="R259" t="str">
            <v>LSL</v>
          </cell>
          <cell r="S259" t="str">
            <v>Exempt</v>
          </cell>
          <cell r="T259"/>
          <cell r="U259"/>
          <cell r="V259" t="str">
            <v>Certified</v>
          </cell>
          <cell r="W259">
            <v>3472358</v>
          </cell>
          <cell r="X259">
            <v>3472358</v>
          </cell>
          <cell r="Y259" t="str">
            <v>23 Carryover</v>
          </cell>
          <cell r="Z259"/>
          <cell r="AA259">
            <v>45383</v>
          </cell>
          <cell r="AB259">
            <v>45566</v>
          </cell>
          <cell r="AC259">
            <v>1597285</v>
          </cell>
          <cell r="AD259">
            <v>1875073</v>
          </cell>
          <cell r="AE259" t="str">
            <v>cmt rcd, adjusted project costs</v>
          </cell>
          <cell r="AF259">
            <v>3472358</v>
          </cell>
          <cell r="AG259"/>
          <cell r="AH259">
            <v>45107</v>
          </cell>
          <cell r="AI259"/>
          <cell r="AJ259">
            <v>2500000</v>
          </cell>
          <cell r="AK259"/>
          <cell r="AL259">
            <v>3472358</v>
          </cell>
          <cell r="AM259">
            <v>3472358</v>
          </cell>
          <cell r="AN259"/>
          <cell r="AO259">
            <v>1875073</v>
          </cell>
          <cell r="AP259">
            <v>0</v>
          </cell>
          <cell r="AQ259"/>
          <cell r="AR259">
            <v>1875073</v>
          </cell>
          <cell r="AS259"/>
          <cell r="AT259">
            <v>1597285</v>
          </cell>
          <cell r="AU259">
            <v>1597285</v>
          </cell>
          <cell r="AV259"/>
          <cell r="AW259"/>
          <cell r="AX259"/>
          <cell r="AY259"/>
          <cell r="AZ259"/>
          <cell r="BA259"/>
          <cell r="BB259">
            <v>0</v>
          </cell>
          <cell r="BC259">
            <v>0</v>
          </cell>
          <cell r="BD259"/>
          <cell r="BE259">
            <v>0</v>
          </cell>
          <cell r="BF259"/>
          <cell r="BG259"/>
          <cell r="BH259"/>
          <cell r="BI259"/>
          <cell r="BJ259"/>
          <cell r="BK259"/>
          <cell r="BL259"/>
          <cell r="BM259"/>
          <cell r="BN259"/>
          <cell r="BO259"/>
          <cell r="BP259">
            <v>0</v>
          </cell>
          <cell r="BQ259"/>
          <cell r="BR259"/>
          <cell r="BS259"/>
          <cell r="BT259"/>
          <cell r="BU259"/>
          <cell r="BV259"/>
          <cell r="BW259" t="str">
            <v>Bradshaw</v>
          </cell>
          <cell r="BX259"/>
          <cell r="BY259" t="str">
            <v>3c</v>
          </cell>
        </row>
        <row r="260">
          <cell r="C260">
            <v>589</v>
          </cell>
          <cell r="D260">
            <v>10</v>
          </cell>
          <cell r="E260">
            <v>490</v>
          </cell>
          <cell r="F260">
            <v>10</v>
          </cell>
          <cell r="G260">
            <v>2023</v>
          </cell>
          <cell r="H260" t="str">
            <v>Yes</v>
          </cell>
          <cell r="I260" t="str">
            <v/>
          </cell>
          <cell r="J260" t="str">
            <v>Yes</v>
          </cell>
          <cell r="K260" t="str">
            <v/>
          </cell>
          <cell r="L260">
            <v>0</v>
          </cell>
          <cell r="M260" t="str">
            <v>Bradshaw</v>
          </cell>
          <cell r="N260" t="str">
            <v>Other - LSL Repl - Phase 3</v>
          </cell>
          <cell r="O260" t="str">
            <v>1690011-15</v>
          </cell>
          <cell r="P260" t="str">
            <v xml:space="preserve">No </v>
          </cell>
          <cell r="Q260">
            <v>85852</v>
          </cell>
          <cell r="R260" t="str">
            <v>LSL</v>
          </cell>
          <cell r="S260" t="str">
            <v>Exempt</v>
          </cell>
          <cell r="T260"/>
          <cell r="U260"/>
          <cell r="V260">
            <v>45450</v>
          </cell>
          <cell r="W260">
            <v>4430687</v>
          </cell>
          <cell r="X260">
            <v>4430687</v>
          </cell>
          <cell r="Y260" t="str">
            <v>23 Carryover</v>
          </cell>
          <cell r="Z260" t="str">
            <v>500 LSL's Lincoln 4</v>
          </cell>
          <cell r="AA260">
            <v>45383</v>
          </cell>
          <cell r="AB260">
            <v>45566</v>
          </cell>
          <cell r="AC260">
            <v>1639354</v>
          </cell>
          <cell r="AD260">
            <v>2791333</v>
          </cell>
          <cell r="AE260" t="str">
            <v>cmt rcd, adjusted project costs</v>
          </cell>
          <cell r="AF260">
            <v>4430687</v>
          </cell>
          <cell r="AG260"/>
          <cell r="AH260">
            <v>45107</v>
          </cell>
          <cell r="AI260"/>
          <cell r="AJ260">
            <v>2500000</v>
          </cell>
          <cell r="AK260"/>
          <cell r="AL260">
            <v>4430687</v>
          </cell>
          <cell r="AM260">
            <v>4430687</v>
          </cell>
          <cell r="AN260"/>
          <cell r="AO260">
            <v>2791333</v>
          </cell>
          <cell r="AP260">
            <v>0</v>
          </cell>
          <cell r="AQ260"/>
          <cell r="AR260">
            <v>2791333</v>
          </cell>
          <cell r="AS260"/>
          <cell r="AT260">
            <v>1639354</v>
          </cell>
          <cell r="AU260">
            <v>1639354</v>
          </cell>
          <cell r="AV260"/>
          <cell r="AW260"/>
          <cell r="AX260"/>
          <cell r="AY260"/>
          <cell r="AZ260"/>
          <cell r="BA260"/>
          <cell r="BB260">
            <v>0</v>
          </cell>
          <cell r="BC260">
            <v>0</v>
          </cell>
          <cell r="BD260"/>
          <cell r="BE260">
            <v>0</v>
          </cell>
          <cell r="BF260"/>
          <cell r="BG260"/>
          <cell r="BH260"/>
          <cell r="BI260"/>
          <cell r="BJ260"/>
          <cell r="BK260"/>
          <cell r="BL260"/>
          <cell r="BM260"/>
          <cell r="BN260"/>
          <cell r="BO260"/>
          <cell r="BP260">
            <v>0</v>
          </cell>
          <cell r="BQ260"/>
          <cell r="BR260"/>
          <cell r="BS260"/>
          <cell r="BT260"/>
          <cell r="BU260"/>
          <cell r="BV260"/>
          <cell r="BW260" t="str">
            <v>Bradshaw</v>
          </cell>
          <cell r="BX260"/>
          <cell r="BY260" t="str">
            <v>3c</v>
          </cell>
        </row>
        <row r="261">
          <cell r="C261">
            <v>590</v>
          </cell>
          <cell r="D261">
            <v>10</v>
          </cell>
          <cell r="E261">
            <v>491</v>
          </cell>
          <cell r="F261">
            <v>10</v>
          </cell>
          <cell r="G261">
            <v>2023</v>
          </cell>
          <cell r="H261" t="str">
            <v>Yes</v>
          </cell>
          <cell r="I261" t="str">
            <v/>
          </cell>
          <cell r="J261" t="str">
            <v>Yes</v>
          </cell>
          <cell r="K261" t="str">
            <v/>
          </cell>
          <cell r="L261">
            <v>0</v>
          </cell>
          <cell r="M261" t="str">
            <v>Bradshaw</v>
          </cell>
          <cell r="N261" t="str">
            <v>Other - LSL Repl - Phase 4</v>
          </cell>
          <cell r="O261" t="str">
            <v>1690011-16</v>
          </cell>
          <cell r="P261" t="str">
            <v xml:space="preserve">No </v>
          </cell>
          <cell r="Q261">
            <v>85852</v>
          </cell>
          <cell r="R261" t="str">
            <v>LSL</v>
          </cell>
          <cell r="S261" t="str">
            <v>Exempt</v>
          </cell>
          <cell r="T261"/>
          <cell r="U261"/>
          <cell r="V261">
            <v>45450</v>
          </cell>
          <cell r="W261">
            <v>2500000</v>
          </cell>
          <cell r="X261">
            <v>2500000</v>
          </cell>
          <cell r="Y261" t="str">
            <v>23 Carryover</v>
          </cell>
          <cell r="Z261"/>
          <cell r="AA261">
            <v>45383</v>
          </cell>
          <cell r="AB261">
            <v>45566</v>
          </cell>
          <cell r="AC261">
            <v>1250000</v>
          </cell>
          <cell r="AD261">
            <v>1250000</v>
          </cell>
          <cell r="AE261" t="str">
            <v>cmt rcd, adjusted project costs</v>
          </cell>
          <cell r="AF261">
            <v>2500000</v>
          </cell>
          <cell r="AG261"/>
          <cell r="AH261">
            <v>45107</v>
          </cell>
          <cell r="AI261"/>
          <cell r="AJ261">
            <v>2500000</v>
          </cell>
          <cell r="AK261"/>
          <cell r="AL261">
            <v>2500000</v>
          </cell>
          <cell r="AM261">
            <v>2500000</v>
          </cell>
          <cell r="AN261"/>
          <cell r="AO261">
            <v>1250000</v>
          </cell>
          <cell r="AP261">
            <v>0</v>
          </cell>
          <cell r="AQ261"/>
          <cell r="AR261">
            <v>1250000</v>
          </cell>
          <cell r="AS261"/>
          <cell r="AT261">
            <v>1250000</v>
          </cell>
          <cell r="AU261">
            <v>1250000</v>
          </cell>
          <cell r="AV261"/>
          <cell r="AW261"/>
          <cell r="AX261"/>
          <cell r="AY261"/>
          <cell r="AZ261"/>
          <cell r="BA261"/>
          <cell r="BB261">
            <v>0</v>
          </cell>
          <cell r="BC261">
            <v>0</v>
          </cell>
          <cell r="BD261"/>
          <cell r="BE261">
            <v>0</v>
          </cell>
          <cell r="BF261"/>
          <cell r="BG261"/>
          <cell r="BH261"/>
          <cell r="BI261"/>
          <cell r="BJ261"/>
          <cell r="BK261"/>
          <cell r="BL261"/>
          <cell r="BM261"/>
          <cell r="BN261"/>
          <cell r="BO261"/>
          <cell r="BP261">
            <v>0</v>
          </cell>
          <cell r="BQ261"/>
          <cell r="BR261"/>
          <cell r="BS261"/>
          <cell r="BT261"/>
          <cell r="BU261"/>
          <cell r="BV261"/>
          <cell r="BW261" t="str">
            <v>Bradshaw</v>
          </cell>
          <cell r="BX261"/>
          <cell r="BY261" t="str">
            <v>3c</v>
          </cell>
        </row>
        <row r="262">
          <cell r="C262">
            <v>661</v>
          </cell>
          <cell r="D262">
            <v>10</v>
          </cell>
          <cell r="E262">
            <v>559</v>
          </cell>
          <cell r="F262">
            <v>10</v>
          </cell>
          <cell r="G262">
            <v>2024</v>
          </cell>
          <cell r="H262" t="str">
            <v>Yes</v>
          </cell>
          <cell r="I262" t="str">
            <v/>
          </cell>
          <cell r="J262" t="str">
            <v/>
          </cell>
          <cell r="K262" t="str">
            <v>Yes</v>
          </cell>
          <cell r="L262">
            <v>0</v>
          </cell>
          <cell r="M262" t="str">
            <v>Bradshaw</v>
          </cell>
          <cell r="N262" t="str">
            <v>Other - Rehab Woodland Booster Station</v>
          </cell>
          <cell r="O262" t="str">
            <v>1690011-11</v>
          </cell>
          <cell r="P262" t="str">
            <v xml:space="preserve">No </v>
          </cell>
          <cell r="Q262">
            <v>86711</v>
          </cell>
          <cell r="R262" t="str">
            <v>Reg</v>
          </cell>
          <cell r="S262" t="str">
            <v>Exempt</v>
          </cell>
          <cell r="T262"/>
          <cell r="U262">
            <v>44278</v>
          </cell>
          <cell r="V262" t="str">
            <v>Certified</v>
          </cell>
          <cell r="W262">
            <v>8116359</v>
          </cell>
          <cell r="X262">
            <v>8116359</v>
          </cell>
          <cell r="Y262" t="str">
            <v>24 Carryover</v>
          </cell>
          <cell r="Z262"/>
          <cell r="AA262">
            <v>45413</v>
          </cell>
          <cell r="AB262">
            <v>45778</v>
          </cell>
          <cell r="AC262">
            <v>0</v>
          </cell>
          <cell r="AD262">
            <v>0</v>
          </cell>
          <cell r="AE262"/>
          <cell r="AF262">
            <v>8116359</v>
          </cell>
          <cell r="AG262">
            <v>45330</v>
          </cell>
          <cell r="AH262">
            <v>45468</v>
          </cell>
          <cell r="AI262">
            <v>1</v>
          </cell>
          <cell r="AJ262">
            <v>8032000</v>
          </cell>
          <cell r="AK262"/>
          <cell r="AL262">
            <v>8116359</v>
          </cell>
          <cell r="AM262">
            <v>8116359</v>
          </cell>
          <cell r="AN262"/>
          <cell r="AO262">
            <v>0</v>
          </cell>
          <cell r="AP262">
            <v>0</v>
          </cell>
          <cell r="AQ262"/>
          <cell r="AR262">
            <v>0</v>
          </cell>
          <cell r="AS262"/>
          <cell r="AT262">
            <v>8116359</v>
          </cell>
          <cell r="AU262">
            <v>0</v>
          </cell>
          <cell r="AV262">
            <v>45568</v>
          </cell>
          <cell r="AW262">
            <v>45599</v>
          </cell>
          <cell r="AX262">
            <v>2025</v>
          </cell>
          <cell r="AY262" t="str">
            <v>DWRF</v>
          </cell>
          <cell r="AZ262"/>
          <cell r="BA262"/>
          <cell r="BB262">
            <v>0</v>
          </cell>
          <cell r="BC262">
            <v>0</v>
          </cell>
          <cell r="BD262"/>
          <cell r="BE262">
            <v>0</v>
          </cell>
          <cell r="BF262"/>
          <cell r="BG262"/>
          <cell r="BH262"/>
          <cell r="BI262"/>
          <cell r="BJ262"/>
          <cell r="BK262"/>
          <cell r="BL262"/>
          <cell r="BM262"/>
          <cell r="BN262"/>
          <cell r="BO262"/>
          <cell r="BP262">
            <v>0</v>
          </cell>
          <cell r="BQ262"/>
          <cell r="BR262"/>
          <cell r="BS262"/>
          <cell r="BT262"/>
          <cell r="BU262"/>
          <cell r="BV262"/>
          <cell r="BW262" t="str">
            <v>Bradshaw</v>
          </cell>
          <cell r="BX262" t="str">
            <v>Fletcher</v>
          </cell>
          <cell r="BY262" t="str">
            <v>3c</v>
          </cell>
        </row>
        <row r="263">
          <cell r="C263">
            <v>702</v>
          </cell>
          <cell r="D263">
            <v>10</v>
          </cell>
          <cell r="E263"/>
          <cell r="F263"/>
          <cell r="G263"/>
          <cell r="H263" t="str">
            <v/>
          </cell>
          <cell r="I263" t="str">
            <v>Yes</v>
          </cell>
          <cell r="J263"/>
          <cell r="K263"/>
          <cell r="L263"/>
          <cell r="M263" t="str">
            <v>Bradshaw</v>
          </cell>
          <cell r="N263" t="str">
            <v>Other - System Wide Corrosion &amp; Painting</v>
          </cell>
          <cell r="O263" t="str">
            <v>1690011-25</v>
          </cell>
          <cell r="P263" t="str">
            <v xml:space="preserve">No </v>
          </cell>
          <cell r="Q263">
            <v>86772</v>
          </cell>
          <cell r="R263" t="str">
            <v>Reg</v>
          </cell>
          <cell r="S263"/>
          <cell r="T263"/>
          <cell r="U263"/>
          <cell r="V263">
            <v>45447</v>
          </cell>
          <cell r="W263">
            <v>3720000</v>
          </cell>
          <cell r="X263">
            <v>3720000</v>
          </cell>
          <cell r="Y263" t="str">
            <v>Part B2</v>
          </cell>
          <cell r="Z263"/>
          <cell r="AA263">
            <v>45778</v>
          </cell>
          <cell r="AB263">
            <v>46266</v>
          </cell>
          <cell r="AC263">
            <v>0</v>
          </cell>
          <cell r="AD263">
            <v>0</v>
          </cell>
          <cell r="AE263"/>
          <cell r="AF263">
            <v>3720000</v>
          </cell>
          <cell r="AG263"/>
          <cell r="AH263"/>
          <cell r="AI263"/>
          <cell r="AJ263"/>
          <cell r="AK263"/>
          <cell r="AL263">
            <v>3720000</v>
          </cell>
          <cell r="AM263">
            <v>3720000</v>
          </cell>
          <cell r="AN263"/>
          <cell r="AO263">
            <v>0</v>
          </cell>
          <cell r="AP263">
            <v>0</v>
          </cell>
          <cell r="AQ263"/>
          <cell r="AR263">
            <v>0</v>
          </cell>
          <cell r="AS263"/>
          <cell r="AT263">
            <v>3720000</v>
          </cell>
          <cell r="AU263">
            <v>0</v>
          </cell>
          <cell r="AV263"/>
          <cell r="AW263"/>
          <cell r="AX263"/>
          <cell r="AY263"/>
          <cell r="AZ263"/>
          <cell r="BA263"/>
          <cell r="BB263">
            <v>0</v>
          </cell>
          <cell r="BC263">
            <v>0</v>
          </cell>
          <cell r="BD263"/>
          <cell r="BE263">
            <v>0</v>
          </cell>
          <cell r="BF263"/>
          <cell r="BG263"/>
          <cell r="BH263"/>
          <cell r="BI263"/>
          <cell r="BJ263"/>
          <cell r="BK263"/>
          <cell r="BL263"/>
          <cell r="BM263"/>
          <cell r="BN263"/>
          <cell r="BO263"/>
          <cell r="BP263">
            <v>0</v>
          </cell>
          <cell r="BQ263"/>
          <cell r="BR263"/>
          <cell r="BS263"/>
          <cell r="BT263"/>
          <cell r="BU263"/>
          <cell r="BV263"/>
          <cell r="BW263" t="str">
            <v>Bradshaw</v>
          </cell>
          <cell r="BX263"/>
          <cell r="BY263" t="str">
            <v>3c</v>
          </cell>
        </row>
        <row r="264">
          <cell r="C264">
            <v>703</v>
          </cell>
          <cell r="D264">
            <v>10</v>
          </cell>
          <cell r="E264"/>
          <cell r="F264"/>
          <cell r="G264"/>
          <cell r="H264" t="str">
            <v/>
          </cell>
          <cell r="I264" t="str">
            <v>Yes</v>
          </cell>
          <cell r="J264"/>
          <cell r="K264"/>
          <cell r="L264"/>
          <cell r="M264" t="str">
            <v>Bradshaw</v>
          </cell>
          <cell r="N264" t="str">
            <v>Treatment - TP Rehab</v>
          </cell>
          <cell r="O264" t="str">
            <v>1690011-26</v>
          </cell>
          <cell r="P264" t="str">
            <v xml:space="preserve">No </v>
          </cell>
          <cell r="Q264">
            <v>86772</v>
          </cell>
          <cell r="R264" t="str">
            <v>Reg</v>
          </cell>
          <cell r="S264"/>
          <cell r="T264"/>
          <cell r="U264"/>
          <cell r="V264">
            <v>45447</v>
          </cell>
          <cell r="W264">
            <v>13438000</v>
          </cell>
          <cell r="X264">
            <v>13438000</v>
          </cell>
          <cell r="Y264" t="str">
            <v>Part B2</v>
          </cell>
          <cell r="Z264"/>
          <cell r="AA264">
            <v>45778</v>
          </cell>
          <cell r="AB264">
            <v>46266</v>
          </cell>
          <cell r="AC264">
            <v>0</v>
          </cell>
          <cell r="AD264">
            <v>0</v>
          </cell>
          <cell r="AE264"/>
          <cell r="AF264">
            <v>13438000</v>
          </cell>
          <cell r="AG264"/>
          <cell r="AH264"/>
          <cell r="AI264"/>
          <cell r="AJ264"/>
          <cell r="AK264"/>
          <cell r="AL264">
            <v>13438000</v>
          </cell>
          <cell r="AM264">
            <v>13438000</v>
          </cell>
          <cell r="AN264"/>
          <cell r="AO264">
            <v>0</v>
          </cell>
          <cell r="AP264">
            <v>0</v>
          </cell>
          <cell r="AQ264"/>
          <cell r="AR264">
            <v>0</v>
          </cell>
          <cell r="AS264"/>
          <cell r="AT264">
            <v>13438000</v>
          </cell>
          <cell r="AU264">
            <v>0</v>
          </cell>
          <cell r="AV264"/>
          <cell r="AW264"/>
          <cell r="AX264"/>
          <cell r="AY264"/>
          <cell r="AZ264"/>
          <cell r="BA264"/>
          <cell r="BB264">
            <v>0</v>
          </cell>
          <cell r="BC264">
            <v>0</v>
          </cell>
          <cell r="BD264"/>
          <cell r="BE264">
            <v>0</v>
          </cell>
          <cell r="BF264"/>
          <cell r="BG264"/>
          <cell r="BH264"/>
          <cell r="BI264"/>
          <cell r="BJ264"/>
          <cell r="BK264"/>
          <cell r="BL264"/>
          <cell r="BM264"/>
          <cell r="BN264"/>
          <cell r="BO264"/>
          <cell r="BP264">
            <v>0</v>
          </cell>
          <cell r="BQ264"/>
          <cell r="BR264"/>
          <cell r="BS264"/>
          <cell r="BT264"/>
          <cell r="BU264"/>
          <cell r="BV264"/>
          <cell r="BW264" t="str">
            <v>Bradshaw</v>
          </cell>
          <cell r="BX264"/>
          <cell r="BY264" t="str">
            <v>3c</v>
          </cell>
        </row>
        <row r="265">
          <cell r="C265">
            <v>830</v>
          </cell>
          <cell r="D265">
            <v>7</v>
          </cell>
          <cell r="E265">
            <v>701</v>
          </cell>
          <cell r="F265">
            <v>7</v>
          </cell>
          <cell r="G265"/>
          <cell r="H265" t="str">
            <v/>
          </cell>
          <cell r="I265" t="str">
            <v/>
          </cell>
          <cell r="J265" t="str">
            <v/>
          </cell>
          <cell r="K265" t="str">
            <v/>
          </cell>
          <cell r="L265">
            <v>0</v>
          </cell>
          <cell r="M265" t="str">
            <v>Schultz</v>
          </cell>
          <cell r="N265" t="str">
            <v>Watermain -  Replace &amp; Loop</v>
          </cell>
          <cell r="O265" t="str">
            <v>1780002-4</v>
          </cell>
          <cell r="P265" t="str">
            <v xml:space="preserve">No </v>
          </cell>
          <cell r="Q265">
            <v>136</v>
          </cell>
          <cell r="R265" t="str">
            <v>Reg</v>
          </cell>
          <cell r="S265"/>
          <cell r="T265"/>
          <cell r="U265"/>
          <cell r="V265"/>
          <cell r="W265"/>
          <cell r="X265">
            <v>0</v>
          </cell>
          <cell r="Y265"/>
          <cell r="Z265"/>
          <cell r="AA265"/>
          <cell r="AB265"/>
          <cell r="AC265">
            <v>0</v>
          </cell>
          <cell r="AD265">
            <v>0</v>
          </cell>
          <cell r="AE265"/>
          <cell r="AF265">
            <v>1024800</v>
          </cell>
          <cell r="AG265"/>
          <cell r="AH265"/>
          <cell r="AI265"/>
          <cell r="AJ265"/>
          <cell r="AK265"/>
          <cell r="AL265">
            <v>1024800</v>
          </cell>
          <cell r="AM265">
            <v>0</v>
          </cell>
          <cell r="AN265"/>
          <cell r="AO265">
            <v>0</v>
          </cell>
          <cell r="AP265">
            <v>0</v>
          </cell>
          <cell r="AQ265"/>
          <cell r="AR265">
            <v>0</v>
          </cell>
          <cell r="AS265"/>
          <cell r="AT265">
            <v>0</v>
          </cell>
          <cell r="AU265">
            <v>0</v>
          </cell>
          <cell r="AV265"/>
          <cell r="AW265"/>
          <cell r="AX265"/>
          <cell r="AY265"/>
          <cell r="AZ265"/>
          <cell r="BA265"/>
          <cell r="BB265">
            <v>0</v>
          </cell>
          <cell r="BC265">
            <v>0</v>
          </cell>
          <cell r="BD265"/>
          <cell r="BE265">
            <v>0</v>
          </cell>
          <cell r="BF265"/>
          <cell r="BG265"/>
          <cell r="BH265"/>
          <cell r="BI265"/>
          <cell r="BJ265"/>
          <cell r="BK265"/>
          <cell r="BL265"/>
          <cell r="BM265"/>
          <cell r="BN265"/>
          <cell r="BO265"/>
          <cell r="BP265"/>
          <cell r="BQ265"/>
          <cell r="BR265"/>
          <cell r="BS265"/>
          <cell r="BT265"/>
          <cell r="BU265"/>
          <cell r="BV265"/>
          <cell r="BW265" t="str">
            <v>Schultz</v>
          </cell>
          <cell r="BX265"/>
          <cell r="BY265">
            <v>5</v>
          </cell>
        </row>
        <row r="266">
          <cell r="C266">
            <v>10</v>
          </cell>
          <cell r="D266">
            <v>23</v>
          </cell>
          <cell r="E266"/>
          <cell r="F266"/>
          <cell r="G266"/>
          <cell r="H266" t="str">
            <v/>
          </cell>
          <cell r="I266" t="str">
            <v/>
          </cell>
          <cell r="J266"/>
          <cell r="K266"/>
          <cell r="L266"/>
          <cell r="M266" t="str">
            <v>Brooksbank</v>
          </cell>
          <cell r="N266" t="str">
            <v>Other - Manganese Connect to Sherburn</v>
          </cell>
          <cell r="O266" t="str">
            <v>1460002-1</v>
          </cell>
          <cell r="P266" t="str">
            <v>Yes</v>
          </cell>
          <cell r="Q266">
            <v>270</v>
          </cell>
          <cell r="R266" t="str">
            <v>EC</v>
          </cell>
          <cell r="S266"/>
          <cell r="T266"/>
          <cell r="U266"/>
          <cell r="V266"/>
          <cell r="W266"/>
          <cell r="X266">
            <v>0</v>
          </cell>
          <cell r="Y266"/>
          <cell r="Z266"/>
          <cell r="AA266"/>
          <cell r="AB266"/>
          <cell r="AC266">
            <v>0</v>
          </cell>
          <cell r="AD266">
            <v>0</v>
          </cell>
          <cell r="AE266"/>
          <cell r="AF266">
            <v>4480000</v>
          </cell>
          <cell r="AG266"/>
          <cell r="AH266"/>
          <cell r="AI266"/>
          <cell r="AJ266"/>
          <cell r="AK266"/>
          <cell r="AL266">
            <v>4480000</v>
          </cell>
          <cell r="AM266">
            <v>0</v>
          </cell>
          <cell r="AN266"/>
          <cell r="AO266">
            <v>0</v>
          </cell>
          <cell r="AP266">
            <v>2240000</v>
          </cell>
          <cell r="AQ266"/>
          <cell r="AR266">
            <v>2240000</v>
          </cell>
          <cell r="AS266"/>
          <cell r="AT266">
            <v>0</v>
          </cell>
          <cell r="AU266">
            <v>0</v>
          </cell>
          <cell r="AV266"/>
          <cell r="AW266"/>
          <cell r="AX266"/>
          <cell r="AY266"/>
          <cell r="AZ266"/>
          <cell r="BA266"/>
          <cell r="BB266"/>
          <cell r="BC266"/>
          <cell r="BD266"/>
          <cell r="BE266"/>
          <cell r="BF266"/>
          <cell r="BG266"/>
          <cell r="BH266"/>
          <cell r="BI266"/>
          <cell r="BJ266"/>
          <cell r="BK266"/>
          <cell r="BL266"/>
          <cell r="BM266"/>
          <cell r="BN266"/>
          <cell r="BO266"/>
          <cell r="BP266"/>
          <cell r="BQ266"/>
          <cell r="BR266"/>
          <cell r="BS266"/>
          <cell r="BT266"/>
          <cell r="BU266"/>
          <cell r="BV266"/>
          <cell r="BW266" t="str">
            <v>Brooksbank</v>
          </cell>
          <cell r="BX266"/>
          <cell r="BY266">
            <v>9</v>
          </cell>
        </row>
        <row r="267">
          <cell r="C267">
            <v>219</v>
          </cell>
          <cell r="D267">
            <v>12</v>
          </cell>
          <cell r="E267"/>
          <cell r="F267"/>
          <cell r="G267"/>
          <cell r="H267" t="str">
            <v/>
          </cell>
          <cell r="I267" t="str">
            <v/>
          </cell>
          <cell r="J267"/>
          <cell r="K267"/>
          <cell r="L267"/>
          <cell r="M267" t="str">
            <v>Brooksbank</v>
          </cell>
          <cell r="N267" t="str">
            <v>Watermain - Replace &amp; Loop</v>
          </cell>
          <cell r="O267" t="str">
            <v>1460002-3</v>
          </cell>
          <cell r="P267" t="str">
            <v xml:space="preserve">No </v>
          </cell>
          <cell r="Q267">
            <v>270</v>
          </cell>
          <cell r="R267" t="str">
            <v>Reg</v>
          </cell>
          <cell r="S267"/>
          <cell r="T267"/>
          <cell r="U267"/>
          <cell r="V267"/>
          <cell r="W267"/>
          <cell r="X267">
            <v>0</v>
          </cell>
          <cell r="Y267"/>
          <cell r="Z267"/>
          <cell r="AA267"/>
          <cell r="AB267"/>
          <cell r="AC267">
            <v>0</v>
          </cell>
          <cell r="AD267">
            <v>0</v>
          </cell>
          <cell r="AE267"/>
          <cell r="AF267">
            <v>2353000</v>
          </cell>
          <cell r="AG267"/>
          <cell r="AH267"/>
          <cell r="AI267"/>
          <cell r="AJ267"/>
          <cell r="AK267"/>
          <cell r="AL267">
            <v>2353000</v>
          </cell>
          <cell r="AM267">
            <v>0</v>
          </cell>
          <cell r="AN267"/>
          <cell r="AO267">
            <v>0</v>
          </cell>
          <cell r="AP267">
            <v>0</v>
          </cell>
          <cell r="AQ267"/>
          <cell r="AR267">
            <v>0</v>
          </cell>
          <cell r="AS267"/>
          <cell r="AT267">
            <v>0</v>
          </cell>
          <cell r="AU267">
            <v>0</v>
          </cell>
          <cell r="AV267"/>
          <cell r="AW267"/>
          <cell r="AX267"/>
          <cell r="AY267"/>
          <cell r="AZ267"/>
          <cell r="BA267"/>
          <cell r="BB267"/>
          <cell r="BC267"/>
          <cell r="BD267"/>
          <cell r="BE267"/>
          <cell r="BF267"/>
          <cell r="BG267"/>
          <cell r="BH267"/>
          <cell r="BI267"/>
          <cell r="BJ267"/>
          <cell r="BK267"/>
          <cell r="BL267"/>
          <cell r="BM267"/>
          <cell r="BN267"/>
          <cell r="BO267"/>
          <cell r="BP267"/>
          <cell r="BQ267"/>
          <cell r="BR267"/>
          <cell r="BS267"/>
          <cell r="BT267"/>
          <cell r="BU267"/>
          <cell r="BV267"/>
          <cell r="BW267" t="str">
            <v>Brooksbank</v>
          </cell>
          <cell r="BX267"/>
          <cell r="BY267">
            <v>9</v>
          </cell>
        </row>
        <row r="268">
          <cell r="C268">
            <v>340</v>
          </cell>
          <cell r="D268">
            <v>10</v>
          </cell>
          <cell r="E268"/>
          <cell r="F268"/>
          <cell r="G268"/>
          <cell r="H268" t="str">
            <v/>
          </cell>
          <cell r="I268" t="str">
            <v/>
          </cell>
          <cell r="J268"/>
          <cell r="K268"/>
          <cell r="L268"/>
          <cell r="M268" t="str">
            <v>Brooksbank</v>
          </cell>
          <cell r="N268" t="str">
            <v>Storage - New Tower</v>
          </cell>
          <cell r="O268" t="str">
            <v>1460002-2</v>
          </cell>
          <cell r="P268" t="str">
            <v xml:space="preserve">No </v>
          </cell>
          <cell r="Q268">
            <v>270</v>
          </cell>
          <cell r="R268" t="str">
            <v>Reg</v>
          </cell>
          <cell r="S268"/>
          <cell r="T268"/>
          <cell r="U268"/>
          <cell r="V268"/>
          <cell r="W268"/>
          <cell r="X268">
            <v>0</v>
          </cell>
          <cell r="Y268"/>
          <cell r="Z268"/>
          <cell r="AA268"/>
          <cell r="AB268"/>
          <cell r="AC268">
            <v>0</v>
          </cell>
          <cell r="AD268">
            <v>0</v>
          </cell>
          <cell r="AE268"/>
          <cell r="AF268">
            <v>1670000</v>
          </cell>
          <cell r="AG268"/>
          <cell r="AH268"/>
          <cell r="AI268"/>
          <cell r="AJ268"/>
          <cell r="AK268"/>
          <cell r="AL268">
            <v>1670000</v>
          </cell>
          <cell r="AM268">
            <v>0</v>
          </cell>
          <cell r="AN268"/>
          <cell r="AO268">
            <v>0</v>
          </cell>
          <cell r="AP268">
            <v>0</v>
          </cell>
          <cell r="AQ268"/>
          <cell r="AR268">
            <v>0</v>
          </cell>
          <cell r="AS268"/>
          <cell r="AT268">
            <v>0</v>
          </cell>
          <cell r="AU268">
            <v>0</v>
          </cell>
          <cell r="AV268"/>
          <cell r="AW268"/>
          <cell r="AX268"/>
          <cell r="AY268"/>
          <cell r="AZ268"/>
          <cell r="BA268"/>
          <cell r="BB268"/>
          <cell r="BC268"/>
          <cell r="BD268"/>
          <cell r="BE268"/>
          <cell r="BF268"/>
          <cell r="BG268"/>
          <cell r="BH268"/>
          <cell r="BI268"/>
          <cell r="BJ268"/>
          <cell r="BK268"/>
          <cell r="BL268"/>
          <cell r="BM268"/>
          <cell r="BN268"/>
          <cell r="BO268"/>
          <cell r="BP268"/>
          <cell r="BQ268"/>
          <cell r="BR268"/>
          <cell r="BS268"/>
          <cell r="BT268"/>
          <cell r="BU268"/>
          <cell r="BV268"/>
          <cell r="BW268" t="str">
            <v>Brooksbank</v>
          </cell>
          <cell r="BX268"/>
          <cell r="BY268">
            <v>9</v>
          </cell>
        </row>
        <row r="269">
          <cell r="C269">
            <v>382</v>
          </cell>
          <cell r="D269">
            <v>10</v>
          </cell>
          <cell r="E269">
            <v>297</v>
          </cell>
          <cell r="F269">
            <v>10</v>
          </cell>
          <cell r="G269">
            <v>2024</v>
          </cell>
          <cell r="H269" t="str">
            <v>Yes</v>
          </cell>
          <cell r="I269" t="str">
            <v/>
          </cell>
          <cell r="J269" t="str">
            <v/>
          </cell>
          <cell r="K269" t="str">
            <v>Yes</v>
          </cell>
          <cell r="L269">
            <v>0</v>
          </cell>
          <cell r="M269" t="str">
            <v>Schultz</v>
          </cell>
          <cell r="N269" t="str">
            <v>Watermain -Phase 5</v>
          </cell>
          <cell r="O269" t="str">
            <v>1770004-8</v>
          </cell>
          <cell r="P269" t="str">
            <v xml:space="preserve">No </v>
          </cell>
          <cell r="Q269">
            <v>519</v>
          </cell>
          <cell r="R269" t="str">
            <v>Reg</v>
          </cell>
          <cell r="S269" t="str">
            <v>Exempt</v>
          </cell>
          <cell r="T269"/>
          <cell r="U269"/>
          <cell r="V269" t="str">
            <v>Certified</v>
          </cell>
          <cell r="W269">
            <v>994170</v>
          </cell>
          <cell r="X269">
            <v>994170</v>
          </cell>
          <cell r="Y269" t="str">
            <v>24 Carryover</v>
          </cell>
          <cell r="Z269"/>
          <cell r="AA269">
            <v>45444</v>
          </cell>
          <cell r="AB269">
            <v>45626</v>
          </cell>
          <cell r="AC269">
            <v>0</v>
          </cell>
          <cell r="AD269">
            <v>0</v>
          </cell>
          <cell r="AE269"/>
          <cell r="AF269">
            <v>994170</v>
          </cell>
          <cell r="AG269">
            <v>45397</v>
          </cell>
          <cell r="AH269">
            <v>45434</v>
          </cell>
          <cell r="AI269">
            <v>1</v>
          </cell>
          <cell r="AJ269">
            <v>994170</v>
          </cell>
          <cell r="AK269"/>
          <cell r="AL269">
            <v>994170</v>
          </cell>
          <cell r="AM269">
            <v>198834</v>
          </cell>
          <cell r="AN269"/>
          <cell r="AO269">
            <v>0</v>
          </cell>
          <cell r="AP269">
            <v>0</v>
          </cell>
          <cell r="AQ269"/>
          <cell r="AR269">
            <v>0</v>
          </cell>
          <cell r="AS269"/>
          <cell r="AT269">
            <v>198834</v>
          </cell>
          <cell r="AU269">
            <v>0</v>
          </cell>
          <cell r="AV269">
            <v>45551</v>
          </cell>
          <cell r="AW269">
            <v>45581</v>
          </cell>
          <cell r="AX269">
            <v>2025</v>
          </cell>
          <cell r="AY269" t="str">
            <v>DWRF/WIF</v>
          </cell>
          <cell r="AZ269">
            <v>795336</v>
          </cell>
          <cell r="BA269">
            <v>45434</v>
          </cell>
          <cell r="BB269">
            <v>795336</v>
          </cell>
          <cell r="BC269">
            <v>795336</v>
          </cell>
          <cell r="BD269"/>
          <cell r="BE269">
            <v>0</v>
          </cell>
          <cell r="BF269"/>
          <cell r="BG269"/>
          <cell r="BH269"/>
          <cell r="BI269"/>
          <cell r="BJ269"/>
          <cell r="BK269"/>
          <cell r="BL269"/>
          <cell r="BM269"/>
          <cell r="BN269"/>
          <cell r="BO269"/>
          <cell r="BP269">
            <v>0</v>
          </cell>
          <cell r="BQ269"/>
          <cell r="BR269"/>
          <cell r="BS269"/>
          <cell r="BT269"/>
          <cell r="BU269"/>
          <cell r="BV269"/>
          <cell r="BW269" t="str">
            <v>Schultz</v>
          </cell>
          <cell r="BX269"/>
          <cell r="BY269">
            <v>5</v>
          </cell>
        </row>
        <row r="270">
          <cell r="C270">
            <v>160</v>
          </cell>
          <cell r="D270">
            <v>18</v>
          </cell>
          <cell r="E270">
            <v>127</v>
          </cell>
          <cell r="F270">
            <v>15</v>
          </cell>
          <cell r="G270">
            <v>2025</v>
          </cell>
          <cell r="H270" t="str">
            <v/>
          </cell>
          <cell r="I270" t="str">
            <v>Yes</v>
          </cell>
          <cell r="J270" t="str">
            <v/>
          </cell>
          <cell r="K270" t="str">
            <v/>
          </cell>
          <cell r="L270">
            <v>0</v>
          </cell>
          <cell r="M270" t="str">
            <v>Brooksbank</v>
          </cell>
          <cell r="N270" t="str">
            <v>Treatment - Manganese TP &amp; New Well</v>
          </cell>
          <cell r="O270" t="str">
            <v>1070002-3</v>
          </cell>
          <cell r="P270" t="str">
            <v>Yes</v>
          </cell>
          <cell r="Q270">
            <v>3064</v>
          </cell>
          <cell r="R270" t="str">
            <v>EC</v>
          </cell>
          <cell r="S270" t="str">
            <v>Exempt</v>
          </cell>
          <cell r="T270"/>
          <cell r="U270"/>
          <cell r="V270">
            <v>45413</v>
          </cell>
          <cell r="W270">
            <v>14135000</v>
          </cell>
          <cell r="X270">
            <v>14135000</v>
          </cell>
          <cell r="Y270" t="str">
            <v>Part B1</v>
          </cell>
          <cell r="Z270"/>
          <cell r="AA270">
            <v>45839</v>
          </cell>
          <cell r="AB270">
            <v>46631</v>
          </cell>
          <cell r="AC270">
            <v>0</v>
          </cell>
          <cell r="AD270">
            <v>0</v>
          </cell>
          <cell r="AE270"/>
          <cell r="AF270">
            <v>14135000</v>
          </cell>
          <cell r="AG270"/>
          <cell r="AH270"/>
          <cell r="AI270"/>
          <cell r="AJ270"/>
          <cell r="AK270"/>
          <cell r="AL270">
            <v>14135000</v>
          </cell>
          <cell r="AM270">
            <v>14135000</v>
          </cell>
          <cell r="AN270"/>
          <cell r="AO270">
            <v>0</v>
          </cell>
          <cell r="AP270">
            <v>3000000</v>
          </cell>
          <cell r="AQ270"/>
          <cell r="AR270">
            <v>3000000</v>
          </cell>
          <cell r="AS270"/>
          <cell r="AT270">
            <v>11135000</v>
          </cell>
          <cell r="AU270">
            <v>0</v>
          </cell>
          <cell r="AV270"/>
          <cell r="AW270"/>
          <cell r="AX270"/>
          <cell r="AY270"/>
          <cell r="AZ270"/>
          <cell r="BA270"/>
          <cell r="BB270">
            <v>0</v>
          </cell>
          <cell r="BC270">
            <v>0</v>
          </cell>
          <cell r="BD270"/>
          <cell r="BE270">
            <v>0</v>
          </cell>
          <cell r="BF270"/>
          <cell r="BG270"/>
          <cell r="BH270"/>
          <cell r="BI270"/>
          <cell r="BJ270"/>
          <cell r="BK270"/>
          <cell r="BL270"/>
          <cell r="BM270"/>
          <cell r="BN270"/>
          <cell r="BO270"/>
          <cell r="BP270">
            <v>0</v>
          </cell>
          <cell r="BQ270"/>
          <cell r="BR270"/>
          <cell r="BS270"/>
          <cell r="BT270"/>
          <cell r="BU270"/>
          <cell r="BV270"/>
          <cell r="BW270" t="str">
            <v>Brooksbank</v>
          </cell>
          <cell r="BX270"/>
          <cell r="BY270">
            <v>9</v>
          </cell>
        </row>
        <row r="271">
          <cell r="C271">
            <v>294</v>
          </cell>
          <cell r="D271">
            <v>12</v>
          </cell>
          <cell r="E271"/>
          <cell r="F271"/>
          <cell r="G271"/>
          <cell r="H271" t="str">
            <v/>
          </cell>
          <cell r="I271" t="str">
            <v/>
          </cell>
          <cell r="J271"/>
          <cell r="K271"/>
          <cell r="L271"/>
          <cell r="M271" t="str">
            <v>Barrett</v>
          </cell>
          <cell r="N271" t="str">
            <v>Watermain - Southwest Improvement Projec</v>
          </cell>
          <cell r="O271" t="str">
            <v>1470012-7</v>
          </cell>
          <cell r="P271" t="str">
            <v xml:space="preserve">No </v>
          </cell>
          <cell r="Q271">
            <v>1034</v>
          </cell>
          <cell r="R271" t="str">
            <v>Reg</v>
          </cell>
          <cell r="S271"/>
          <cell r="T271"/>
          <cell r="U271"/>
          <cell r="V271">
            <v>45404</v>
          </cell>
          <cell r="W271">
            <v>2268500</v>
          </cell>
          <cell r="X271">
            <v>2268500</v>
          </cell>
          <cell r="Y271" t="str">
            <v>2026 Project</v>
          </cell>
          <cell r="Z271" t="str">
            <v>cw/dw project</v>
          </cell>
          <cell r="AA271">
            <v>46143</v>
          </cell>
          <cell r="AB271">
            <v>46327</v>
          </cell>
          <cell r="AC271">
            <v>0</v>
          </cell>
          <cell r="AD271">
            <v>0</v>
          </cell>
          <cell r="AE271"/>
          <cell r="AF271">
            <v>2268500</v>
          </cell>
          <cell r="AG271"/>
          <cell r="AH271"/>
          <cell r="AI271"/>
          <cell r="AJ271"/>
          <cell r="AK271"/>
          <cell r="AL271">
            <v>2268500</v>
          </cell>
          <cell r="AM271">
            <v>0</v>
          </cell>
          <cell r="AN271"/>
          <cell r="AO271">
            <v>0</v>
          </cell>
          <cell r="AP271">
            <v>0</v>
          </cell>
          <cell r="AQ271"/>
          <cell r="AR271">
            <v>0</v>
          </cell>
          <cell r="AS271"/>
          <cell r="AT271">
            <v>0</v>
          </cell>
          <cell r="AU271">
            <v>0</v>
          </cell>
          <cell r="AV271"/>
          <cell r="AW271"/>
          <cell r="AX271"/>
          <cell r="AY271"/>
          <cell r="AZ271"/>
          <cell r="BA271"/>
          <cell r="BB271">
            <v>0</v>
          </cell>
          <cell r="BC271">
            <v>0</v>
          </cell>
          <cell r="BD271"/>
          <cell r="BE271">
            <v>0</v>
          </cell>
          <cell r="BF271"/>
          <cell r="BG271"/>
          <cell r="BH271"/>
          <cell r="BI271"/>
          <cell r="BJ271"/>
          <cell r="BK271"/>
          <cell r="BL271"/>
          <cell r="BM271"/>
          <cell r="BN271"/>
          <cell r="BO271"/>
          <cell r="BP271">
            <v>0</v>
          </cell>
          <cell r="BQ271"/>
          <cell r="BR271"/>
          <cell r="BS271"/>
          <cell r="BT271"/>
          <cell r="BU271"/>
          <cell r="BV271"/>
          <cell r="BW271" t="str">
            <v>Barrett</v>
          </cell>
          <cell r="BX271"/>
          <cell r="BY271" t="str">
            <v>6E</v>
          </cell>
        </row>
        <row r="272">
          <cell r="C272">
            <v>511</v>
          </cell>
          <cell r="D272">
            <v>10</v>
          </cell>
          <cell r="E272">
            <v>424</v>
          </cell>
          <cell r="F272">
            <v>10</v>
          </cell>
          <cell r="G272"/>
          <cell r="H272" t="str">
            <v/>
          </cell>
          <cell r="I272" t="str">
            <v/>
          </cell>
          <cell r="J272" t="str">
            <v/>
          </cell>
          <cell r="K272" t="str">
            <v/>
          </cell>
          <cell r="L272" t="str">
            <v>RD Commit</v>
          </cell>
          <cell r="M272" t="str">
            <v>Berrens</v>
          </cell>
          <cell r="N272" t="str">
            <v>Watermain - Repl Cast Iron Mains</v>
          </cell>
          <cell r="O272" t="str">
            <v>1590001-2</v>
          </cell>
          <cell r="P272" t="str">
            <v xml:space="preserve">No </v>
          </cell>
          <cell r="Q272">
            <v>1171</v>
          </cell>
          <cell r="R272" t="str">
            <v>Reg</v>
          </cell>
          <cell r="S272" t="str">
            <v>Exempt</v>
          </cell>
          <cell r="T272"/>
          <cell r="U272"/>
          <cell r="V272"/>
          <cell r="W272"/>
          <cell r="X272">
            <v>0</v>
          </cell>
          <cell r="Y272"/>
          <cell r="Z272"/>
          <cell r="AA272">
            <v>45474</v>
          </cell>
          <cell r="AB272"/>
          <cell r="AC272">
            <v>0</v>
          </cell>
          <cell r="AD272">
            <v>0</v>
          </cell>
          <cell r="AE272"/>
          <cell r="AF272">
            <v>3069000</v>
          </cell>
          <cell r="AG272"/>
          <cell r="AH272"/>
          <cell r="AI272"/>
          <cell r="AJ272"/>
          <cell r="AK272"/>
          <cell r="AL272">
            <v>3069000</v>
          </cell>
          <cell r="AM272">
            <v>0</v>
          </cell>
          <cell r="AN272"/>
          <cell r="AO272">
            <v>0</v>
          </cell>
          <cell r="AP272">
            <v>0</v>
          </cell>
          <cell r="AQ272"/>
          <cell r="AR272">
            <v>0</v>
          </cell>
          <cell r="AS272"/>
          <cell r="AT272">
            <v>0</v>
          </cell>
          <cell r="AU272">
            <v>0</v>
          </cell>
          <cell r="AV272">
            <v>45491</v>
          </cell>
          <cell r="AW272">
            <v>45522</v>
          </cell>
          <cell r="AX272">
            <v>2025</v>
          </cell>
          <cell r="AY272" t="str">
            <v>RD/WIF</v>
          </cell>
          <cell r="AZ272">
            <v>1535000</v>
          </cell>
          <cell r="BA272">
            <v>45079</v>
          </cell>
          <cell r="BB272">
            <v>0</v>
          </cell>
          <cell r="BC272">
            <v>0</v>
          </cell>
          <cell r="BD272">
            <v>1535000</v>
          </cell>
          <cell r="BE272">
            <v>1535950</v>
          </cell>
          <cell r="BF272" t="str">
            <v>RD Commit</v>
          </cell>
          <cell r="BG272">
            <v>2023</v>
          </cell>
          <cell r="BH272">
            <v>44648</v>
          </cell>
          <cell r="BI272">
            <v>3069000</v>
          </cell>
          <cell r="BJ272"/>
          <cell r="BK272">
            <v>480</v>
          </cell>
          <cell r="BL272">
            <v>108</v>
          </cell>
          <cell r="BM272">
            <v>2363000</v>
          </cell>
          <cell r="BN272">
            <v>828000</v>
          </cell>
          <cell r="BO272">
            <v>706000</v>
          </cell>
          <cell r="BP272">
            <v>1534000</v>
          </cell>
          <cell r="BQ272"/>
          <cell r="BR272"/>
          <cell r="BS272"/>
          <cell r="BT272"/>
          <cell r="BU272"/>
          <cell r="BV272"/>
          <cell r="BW272" t="str">
            <v>Berrens</v>
          </cell>
          <cell r="BX272" t="str">
            <v>Gallentine</v>
          </cell>
          <cell r="BY272">
            <v>8</v>
          </cell>
        </row>
        <row r="273">
          <cell r="C273">
            <v>235</v>
          </cell>
          <cell r="D273">
            <v>12</v>
          </cell>
          <cell r="E273">
            <v>167</v>
          </cell>
          <cell r="F273">
            <v>12</v>
          </cell>
          <cell r="G273"/>
          <cell r="H273" t="str">
            <v/>
          </cell>
          <cell r="I273" t="str">
            <v>Yes</v>
          </cell>
          <cell r="J273" t="str">
            <v/>
          </cell>
          <cell r="K273" t="str">
            <v>Yes</v>
          </cell>
          <cell r="L273">
            <v>0</v>
          </cell>
          <cell r="M273" t="str">
            <v>Bradshaw</v>
          </cell>
          <cell r="N273" t="str">
            <v>Watermain - Replace &amp; Loop 2nd</v>
          </cell>
          <cell r="O273" t="str">
            <v>1260003-7</v>
          </cell>
          <cell r="P273" t="str">
            <v xml:space="preserve">No </v>
          </cell>
          <cell r="Q273">
            <v>1200</v>
          </cell>
          <cell r="R273" t="str">
            <v>Reg</v>
          </cell>
          <cell r="S273" t="str">
            <v>Exempt</v>
          </cell>
          <cell r="T273"/>
          <cell r="U273">
            <v>0</v>
          </cell>
          <cell r="V273">
            <v>45446</v>
          </cell>
          <cell r="W273">
            <v>1200000</v>
          </cell>
          <cell r="X273">
            <v>1200000</v>
          </cell>
          <cell r="Y273" t="str">
            <v>Part B2</v>
          </cell>
          <cell r="Z273"/>
          <cell r="AA273">
            <v>45809</v>
          </cell>
          <cell r="AB273">
            <v>46174</v>
          </cell>
          <cell r="AC273">
            <v>0</v>
          </cell>
          <cell r="AD273">
            <v>0</v>
          </cell>
          <cell r="AE273" t="str">
            <v>Distribution-Second Ave SE, Second St SE, Seventh Ave SE</v>
          </cell>
          <cell r="AF273">
            <v>1200000</v>
          </cell>
          <cell r="AG273"/>
          <cell r="AH273"/>
          <cell r="AI273"/>
          <cell r="AJ273"/>
          <cell r="AK273"/>
          <cell r="AL273">
            <v>1200000</v>
          </cell>
          <cell r="AM273">
            <v>1200000</v>
          </cell>
          <cell r="AN273"/>
          <cell r="AO273">
            <v>0</v>
          </cell>
          <cell r="AP273">
            <v>0</v>
          </cell>
          <cell r="AQ273"/>
          <cell r="AR273">
            <v>0</v>
          </cell>
          <cell r="AS273"/>
          <cell r="AT273">
            <v>1200000</v>
          </cell>
          <cell r="AU273">
            <v>0</v>
          </cell>
          <cell r="AV273"/>
          <cell r="AW273"/>
          <cell r="AX273"/>
          <cell r="AY273"/>
          <cell r="AZ273"/>
          <cell r="BA273"/>
          <cell r="BB273">
            <v>0</v>
          </cell>
          <cell r="BC273">
            <v>960000</v>
          </cell>
          <cell r="BD273"/>
          <cell r="BE273">
            <v>0</v>
          </cell>
          <cell r="BF273"/>
          <cell r="BG273"/>
          <cell r="BH273"/>
          <cell r="BI273"/>
          <cell r="BJ273"/>
          <cell r="BK273"/>
          <cell r="BL273"/>
          <cell r="BM273"/>
          <cell r="BN273"/>
          <cell r="BO273"/>
          <cell r="BP273">
            <v>0</v>
          </cell>
          <cell r="BQ273"/>
          <cell r="BR273"/>
          <cell r="BS273"/>
          <cell r="BT273"/>
          <cell r="BU273"/>
          <cell r="BV273"/>
          <cell r="BW273" t="str">
            <v>Bradshaw</v>
          </cell>
          <cell r="BX273" t="str">
            <v>Lafontaine</v>
          </cell>
          <cell r="BY273">
            <v>4</v>
          </cell>
        </row>
        <row r="274">
          <cell r="C274">
            <v>514</v>
          </cell>
          <cell r="D274">
            <v>10</v>
          </cell>
          <cell r="E274"/>
          <cell r="F274"/>
          <cell r="G274"/>
          <cell r="H274" t="str">
            <v/>
          </cell>
          <cell r="I274" t="str">
            <v>Yes</v>
          </cell>
          <cell r="J274"/>
          <cell r="K274"/>
          <cell r="L274"/>
          <cell r="M274" t="str">
            <v>Bradshaw</v>
          </cell>
          <cell r="N274" t="str">
            <v>Storage - Tower Rehab</v>
          </cell>
          <cell r="O274" t="str">
            <v>1260003-8</v>
          </cell>
          <cell r="P274" t="str">
            <v xml:space="preserve">No </v>
          </cell>
          <cell r="Q274">
            <v>1125</v>
          </cell>
          <cell r="R274" t="str">
            <v>Reg</v>
          </cell>
          <cell r="S274"/>
          <cell r="T274"/>
          <cell r="U274"/>
          <cell r="V274">
            <v>45446</v>
          </cell>
          <cell r="W274">
            <v>700000</v>
          </cell>
          <cell r="X274">
            <v>700000</v>
          </cell>
          <cell r="Y274" t="str">
            <v>Part B2</v>
          </cell>
          <cell r="Z274"/>
          <cell r="AA274">
            <v>45809</v>
          </cell>
          <cell r="AB274">
            <v>45901</v>
          </cell>
          <cell r="AC274">
            <v>0</v>
          </cell>
          <cell r="AD274">
            <v>0</v>
          </cell>
          <cell r="AE274"/>
          <cell r="AF274">
            <v>700000</v>
          </cell>
          <cell r="AG274"/>
          <cell r="AH274"/>
          <cell r="AI274"/>
          <cell r="AJ274"/>
          <cell r="AK274"/>
          <cell r="AL274">
            <v>700000</v>
          </cell>
          <cell r="AM274">
            <v>700000</v>
          </cell>
          <cell r="AN274"/>
          <cell r="AO274">
            <v>0</v>
          </cell>
          <cell r="AP274">
            <v>0</v>
          </cell>
          <cell r="AQ274"/>
          <cell r="AR274">
            <v>0</v>
          </cell>
          <cell r="AS274"/>
          <cell r="AT274">
            <v>700000</v>
          </cell>
          <cell r="AU274">
            <v>0</v>
          </cell>
          <cell r="AV274"/>
          <cell r="AW274"/>
          <cell r="AX274"/>
          <cell r="AY274"/>
          <cell r="AZ274"/>
          <cell r="BA274"/>
          <cell r="BB274">
            <v>0</v>
          </cell>
          <cell r="BC274">
            <v>0</v>
          </cell>
          <cell r="BD274"/>
          <cell r="BE274">
            <v>0</v>
          </cell>
          <cell r="BF274"/>
          <cell r="BG274"/>
          <cell r="BH274"/>
          <cell r="BI274"/>
          <cell r="BJ274"/>
          <cell r="BK274"/>
          <cell r="BL274"/>
          <cell r="BM274"/>
          <cell r="BN274"/>
          <cell r="BO274"/>
          <cell r="BP274">
            <v>0</v>
          </cell>
          <cell r="BQ274"/>
          <cell r="BR274"/>
          <cell r="BS274"/>
          <cell r="BT274"/>
          <cell r="BU274"/>
          <cell r="BV274"/>
          <cell r="BW274" t="str">
            <v>Bradshaw</v>
          </cell>
          <cell r="BX274"/>
          <cell r="BY274">
            <v>4</v>
          </cell>
        </row>
        <row r="275">
          <cell r="C275">
            <v>799</v>
          </cell>
          <cell r="D275">
            <v>7</v>
          </cell>
          <cell r="E275">
            <v>675</v>
          </cell>
          <cell r="F275">
            <v>7</v>
          </cell>
          <cell r="G275"/>
          <cell r="H275" t="str">
            <v/>
          </cell>
          <cell r="I275" t="str">
            <v/>
          </cell>
          <cell r="J275" t="str">
            <v/>
          </cell>
          <cell r="K275" t="str">
            <v/>
          </cell>
          <cell r="L275" t="str">
            <v>RD Commit</v>
          </cell>
          <cell r="M275" t="str">
            <v>Bradshaw</v>
          </cell>
          <cell r="N275" t="str">
            <v>Treatment - Plant Rehab</v>
          </cell>
          <cell r="O275" t="str">
            <v>1560028-2</v>
          </cell>
          <cell r="P275" t="str">
            <v xml:space="preserve">No </v>
          </cell>
          <cell r="Q275">
            <v>175</v>
          </cell>
          <cell r="R275" t="str">
            <v>Reg</v>
          </cell>
          <cell r="S275" t="str">
            <v>Exempt</v>
          </cell>
          <cell r="T275"/>
          <cell r="U275"/>
          <cell r="V275"/>
          <cell r="W275"/>
          <cell r="X275">
            <v>-95543.175487465182</v>
          </cell>
          <cell r="Y275"/>
          <cell r="Z275"/>
          <cell r="AA275"/>
          <cell r="AB275"/>
          <cell r="AC275">
            <v>0</v>
          </cell>
          <cell r="AD275">
            <v>0</v>
          </cell>
          <cell r="AE275"/>
          <cell r="AF275">
            <v>343000</v>
          </cell>
          <cell r="AG275"/>
          <cell r="AH275"/>
          <cell r="AI275"/>
          <cell r="AJ275"/>
          <cell r="AK275"/>
          <cell r="AL275">
            <v>343000</v>
          </cell>
          <cell r="AM275">
            <v>0</v>
          </cell>
          <cell r="AN275"/>
          <cell r="AO275">
            <v>0</v>
          </cell>
          <cell r="AP275">
            <v>0</v>
          </cell>
          <cell r="AQ275"/>
          <cell r="AR275">
            <v>0</v>
          </cell>
          <cell r="AS275"/>
          <cell r="AT275">
            <v>0</v>
          </cell>
          <cell r="AU275">
            <v>0</v>
          </cell>
          <cell r="AV275"/>
          <cell r="AW275"/>
          <cell r="AX275"/>
          <cell r="AY275"/>
          <cell r="AZ275"/>
          <cell r="BA275"/>
          <cell r="BB275">
            <v>0</v>
          </cell>
          <cell r="BC275">
            <v>0</v>
          </cell>
          <cell r="BD275"/>
          <cell r="BE275">
            <v>0</v>
          </cell>
          <cell r="BF275" t="str">
            <v>RD Commit</v>
          </cell>
          <cell r="BG275"/>
          <cell r="BH275">
            <v>44409</v>
          </cell>
          <cell r="BI275"/>
          <cell r="BJ275"/>
          <cell r="BK275"/>
          <cell r="BL275"/>
          <cell r="BM275"/>
          <cell r="BN275">
            <v>126116.99164345404</v>
          </cell>
          <cell r="BO275">
            <v>121339.83286908078</v>
          </cell>
          <cell r="BP275">
            <v>247456.82451253483</v>
          </cell>
          <cell r="BQ275">
            <v>95543.175487465182</v>
          </cell>
          <cell r="BR275" t="str">
            <v>2021 award</v>
          </cell>
          <cell r="BS275"/>
          <cell r="BT275"/>
          <cell r="BU275"/>
          <cell r="BV275"/>
          <cell r="BW275" t="str">
            <v>Bradshaw</v>
          </cell>
          <cell r="BX275"/>
          <cell r="BY275">
            <v>4</v>
          </cell>
        </row>
        <row r="276">
          <cell r="C276">
            <v>907</v>
          </cell>
          <cell r="D276">
            <v>5</v>
          </cell>
          <cell r="E276">
            <v>779</v>
          </cell>
          <cell r="F276">
            <v>5</v>
          </cell>
          <cell r="G276"/>
          <cell r="H276" t="str">
            <v/>
          </cell>
          <cell r="I276" t="str">
            <v/>
          </cell>
          <cell r="J276" t="str">
            <v/>
          </cell>
          <cell r="K276" t="str">
            <v/>
          </cell>
          <cell r="L276" t="str">
            <v>RD Funded</v>
          </cell>
          <cell r="M276" t="str">
            <v>Bradshaw</v>
          </cell>
          <cell r="N276" t="str">
            <v>Watermain - Repl and Loop</v>
          </cell>
          <cell r="O276" t="str">
            <v>1560028-3</v>
          </cell>
          <cell r="P276" t="str">
            <v xml:space="preserve">No </v>
          </cell>
          <cell r="Q276">
            <v>147</v>
          </cell>
          <cell r="R276" t="str">
            <v>Reg</v>
          </cell>
          <cell r="S276" t="str">
            <v>Exempt</v>
          </cell>
          <cell r="T276"/>
          <cell r="U276"/>
          <cell r="V276"/>
          <cell r="W276"/>
          <cell r="X276">
            <v>-504456.82451253483</v>
          </cell>
          <cell r="Y276"/>
          <cell r="Z276"/>
          <cell r="AA276"/>
          <cell r="AB276"/>
          <cell r="AC276">
            <v>0</v>
          </cell>
          <cell r="AD276">
            <v>0</v>
          </cell>
          <cell r="AE276"/>
          <cell r="AF276">
            <v>3566000</v>
          </cell>
          <cell r="AG276"/>
          <cell r="AH276"/>
          <cell r="AI276"/>
          <cell r="AJ276"/>
          <cell r="AK276"/>
          <cell r="AL276">
            <v>3566000</v>
          </cell>
          <cell r="AM276">
            <v>0</v>
          </cell>
          <cell r="AN276"/>
          <cell r="AO276">
            <v>0</v>
          </cell>
          <cell r="AP276">
            <v>0</v>
          </cell>
          <cell r="AQ276"/>
          <cell r="AR276">
            <v>0</v>
          </cell>
          <cell r="AS276"/>
          <cell r="AT276">
            <v>0</v>
          </cell>
          <cell r="AU276">
            <v>0</v>
          </cell>
          <cell r="AV276"/>
          <cell r="AW276"/>
          <cell r="AX276"/>
          <cell r="AY276"/>
          <cell r="AZ276"/>
          <cell r="BA276"/>
          <cell r="BB276">
            <v>0</v>
          </cell>
          <cell r="BC276">
            <v>0</v>
          </cell>
          <cell r="BD276"/>
          <cell r="BE276">
            <v>0</v>
          </cell>
          <cell r="BF276" t="str">
            <v>RD Funded</v>
          </cell>
          <cell r="BG276"/>
          <cell r="BH276">
            <v>44409</v>
          </cell>
          <cell r="BI276"/>
          <cell r="BJ276"/>
          <cell r="BK276"/>
          <cell r="BL276"/>
          <cell r="BM276"/>
          <cell r="BN276">
            <v>665883.00835654594</v>
          </cell>
          <cell r="BO276">
            <v>640660.16713091917</v>
          </cell>
          <cell r="BP276">
            <v>1306543.1754874652</v>
          </cell>
          <cell r="BQ276">
            <v>504456.82451253483</v>
          </cell>
          <cell r="BR276" t="str">
            <v>2021 award</v>
          </cell>
          <cell r="BS276"/>
          <cell r="BT276"/>
          <cell r="BU276"/>
          <cell r="BV276"/>
          <cell r="BW276" t="str">
            <v>Bradshaw</v>
          </cell>
          <cell r="BX276"/>
          <cell r="BY276">
            <v>4</v>
          </cell>
        </row>
        <row r="277">
          <cell r="C277">
            <v>1</v>
          </cell>
          <cell r="D277">
            <v>40</v>
          </cell>
          <cell r="E277">
            <v>1</v>
          </cell>
          <cell r="F277">
            <v>40</v>
          </cell>
          <cell r="G277">
            <v>2024</v>
          </cell>
          <cell r="H277" t="str">
            <v>Yes</v>
          </cell>
          <cell r="I277" t="str">
            <v/>
          </cell>
          <cell r="J277" t="str">
            <v/>
          </cell>
          <cell r="K277" t="str">
            <v>Yes</v>
          </cell>
          <cell r="L277">
            <v>0</v>
          </cell>
          <cell r="M277" t="str">
            <v>Berrens</v>
          </cell>
          <cell r="N277" t="str">
            <v xml:space="preserve">Other - Reduce Nitrate Connect to LPSRW </v>
          </cell>
          <cell r="O277" t="str">
            <v>1530005-2</v>
          </cell>
          <cell r="P277" t="str">
            <v>Yes</v>
          </cell>
          <cell r="Q277">
            <v>497</v>
          </cell>
          <cell r="R277" t="str">
            <v>Reg</v>
          </cell>
          <cell r="S277"/>
          <cell r="T277"/>
          <cell r="U277"/>
          <cell r="V277" t="str">
            <v>Certified</v>
          </cell>
          <cell r="W277">
            <v>1926000</v>
          </cell>
          <cell r="X277">
            <v>1926000</v>
          </cell>
          <cell r="Y277" t="str">
            <v>24 Carryover</v>
          </cell>
          <cell r="Z277"/>
          <cell r="AA277">
            <v>45505</v>
          </cell>
          <cell r="AB277">
            <v>45838</v>
          </cell>
          <cell r="AC277">
            <v>0</v>
          </cell>
          <cell r="AD277">
            <v>0</v>
          </cell>
          <cell r="AE277" t="str">
            <v>IUP comment w/request</v>
          </cell>
          <cell r="AF277">
            <v>1926000</v>
          </cell>
          <cell r="AG277">
            <v>45380</v>
          </cell>
          <cell r="AH277">
            <v>45470</v>
          </cell>
          <cell r="AI277">
            <v>1</v>
          </cell>
          <cell r="AJ277">
            <v>2143800</v>
          </cell>
          <cell r="AK277"/>
          <cell r="AL277">
            <v>1926000</v>
          </cell>
          <cell r="AM277">
            <v>1926000</v>
          </cell>
          <cell r="AN277"/>
          <cell r="AO277">
            <v>0</v>
          </cell>
          <cell r="AP277">
            <v>0</v>
          </cell>
          <cell r="AQ277">
            <v>409731.73949540668</v>
          </cell>
          <cell r="AR277">
            <v>409731.73949540668</v>
          </cell>
          <cell r="AS277"/>
          <cell r="AT277">
            <v>1516268.2605045934</v>
          </cell>
          <cell r="AU277">
            <v>0</v>
          </cell>
          <cell r="AV277">
            <v>45574</v>
          </cell>
          <cell r="AW277">
            <v>45605</v>
          </cell>
          <cell r="AX277">
            <v>2025</v>
          </cell>
          <cell r="AY277" t="str">
            <v>DWRF/PF</v>
          </cell>
          <cell r="AZ277"/>
          <cell r="BA277">
            <v>45470</v>
          </cell>
          <cell r="BB277">
            <v>583971.73949540674</v>
          </cell>
          <cell r="BC277">
            <v>409731.73949540668</v>
          </cell>
          <cell r="BD277"/>
          <cell r="BE277">
            <v>0</v>
          </cell>
          <cell r="BF277"/>
          <cell r="BG277"/>
          <cell r="BH277"/>
          <cell r="BI277"/>
          <cell r="BJ277"/>
          <cell r="BK277"/>
          <cell r="BL277"/>
          <cell r="BM277"/>
          <cell r="BN277"/>
          <cell r="BO277"/>
          <cell r="BP277"/>
          <cell r="BQ277"/>
          <cell r="BR277"/>
          <cell r="BS277"/>
          <cell r="BT277"/>
          <cell r="BU277"/>
          <cell r="BV277"/>
          <cell r="BW277" t="str">
            <v>Berrens</v>
          </cell>
          <cell r="BX277"/>
          <cell r="BY277">
            <v>8</v>
          </cell>
        </row>
        <row r="278">
          <cell r="C278">
            <v>257</v>
          </cell>
          <cell r="D278">
            <v>12</v>
          </cell>
          <cell r="E278">
            <v>184</v>
          </cell>
          <cell r="F278">
            <v>12</v>
          </cell>
          <cell r="G278"/>
          <cell r="H278" t="str">
            <v/>
          </cell>
          <cell r="I278" t="str">
            <v/>
          </cell>
          <cell r="J278" t="str">
            <v/>
          </cell>
          <cell r="K278" t="str">
            <v/>
          </cell>
          <cell r="L278">
            <v>0</v>
          </cell>
          <cell r="M278" t="str">
            <v>Berrens</v>
          </cell>
          <cell r="N278" t="str">
            <v>Watermain - Replace &amp; Loop</v>
          </cell>
          <cell r="O278" t="str">
            <v>1530005-1</v>
          </cell>
          <cell r="P278" t="str">
            <v xml:space="preserve">No </v>
          </cell>
          <cell r="Q278">
            <v>171</v>
          </cell>
          <cell r="R278" t="str">
            <v>Reg</v>
          </cell>
          <cell r="S278" t="str">
            <v>Exempt</v>
          </cell>
          <cell r="T278"/>
          <cell r="U278"/>
          <cell r="V278"/>
          <cell r="W278"/>
          <cell r="X278">
            <v>0</v>
          </cell>
          <cell r="Y278"/>
          <cell r="Z278"/>
          <cell r="AA278"/>
          <cell r="AB278"/>
          <cell r="AC278">
            <v>0</v>
          </cell>
          <cell r="AD278">
            <v>0</v>
          </cell>
          <cell r="AE278"/>
          <cell r="AF278">
            <v>893400</v>
          </cell>
          <cell r="AG278"/>
          <cell r="AH278"/>
          <cell r="AI278"/>
          <cell r="AJ278"/>
          <cell r="AK278"/>
          <cell r="AL278">
            <v>893400</v>
          </cell>
          <cell r="AM278">
            <v>0</v>
          </cell>
          <cell r="AN278"/>
          <cell r="AO278">
            <v>0</v>
          </cell>
          <cell r="AP278">
            <v>0</v>
          </cell>
          <cell r="AQ278"/>
          <cell r="AR278">
            <v>0</v>
          </cell>
          <cell r="AS278"/>
          <cell r="AT278">
            <v>0</v>
          </cell>
          <cell r="AU278">
            <v>0</v>
          </cell>
          <cell r="AV278"/>
          <cell r="AW278"/>
          <cell r="AX278"/>
          <cell r="AY278"/>
          <cell r="AZ278"/>
          <cell r="BA278"/>
          <cell r="BB278">
            <v>0</v>
          </cell>
          <cell r="BC278">
            <v>0</v>
          </cell>
          <cell r="BD278"/>
          <cell r="BE278">
            <v>0</v>
          </cell>
          <cell r="BF278"/>
          <cell r="BG278"/>
          <cell r="BH278"/>
          <cell r="BI278"/>
          <cell r="BJ278"/>
          <cell r="BK278"/>
          <cell r="BL278"/>
          <cell r="BP278">
            <v>0</v>
          </cell>
          <cell r="BQ278"/>
          <cell r="BR278"/>
          <cell r="BT278"/>
          <cell r="BW278" t="str">
            <v>Berrens</v>
          </cell>
          <cell r="BX278"/>
          <cell r="BY278">
            <v>8</v>
          </cell>
        </row>
        <row r="279">
          <cell r="C279">
            <v>357</v>
          </cell>
          <cell r="D279">
            <v>10</v>
          </cell>
          <cell r="E279">
            <v>273</v>
          </cell>
          <cell r="F279">
            <v>10</v>
          </cell>
          <cell r="G279"/>
          <cell r="H279" t="str">
            <v/>
          </cell>
          <cell r="I279" t="str">
            <v/>
          </cell>
          <cell r="J279" t="str">
            <v/>
          </cell>
          <cell r="K279" t="str">
            <v/>
          </cell>
          <cell r="L279" t="str">
            <v>PER submitted</v>
          </cell>
          <cell r="M279" t="str">
            <v>Brooksbank</v>
          </cell>
          <cell r="N279" t="str">
            <v>Watermain - Repl TH169</v>
          </cell>
          <cell r="O279" t="str">
            <v>1220004-3</v>
          </cell>
          <cell r="P279" t="str">
            <v xml:space="preserve">No </v>
          </cell>
          <cell r="Q279">
            <v>663</v>
          </cell>
          <cell r="R279" t="str">
            <v>Reg</v>
          </cell>
          <cell r="S279" t="str">
            <v>Exempt</v>
          </cell>
          <cell r="T279"/>
          <cell r="U279"/>
          <cell r="V279"/>
          <cell r="W279"/>
          <cell r="X279">
            <v>0</v>
          </cell>
          <cell r="Y279"/>
          <cell r="Z279"/>
          <cell r="AA279"/>
          <cell r="AB279"/>
          <cell r="AC279">
            <v>0</v>
          </cell>
          <cell r="AD279">
            <v>0</v>
          </cell>
          <cell r="AE279"/>
          <cell r="AF279">
            <v>722645</v>
          </cell>
          <cell r="AG279"/>
          <cell r="AH279"/>
          <cell r="AI279"/>
          <cell r="AJ279"/>
          <cell r="AK279"/>
          <cell r="AL279">
            <v>722645</v>
          </cell>
          <cell r="AM279">
            <v>0</v>
          </cell>
          <cell r="AN279"/>
          <cell r="AO279">
            <v>0</v>
          </cell>
          <cell r="AP279">
            <v>0</v>
          </cell>
          <cell r="AQ279"/>
          <cell r="AR279">
            <v>0</v>
          </cell>
          <cell r="AS279"/>
          <cell r="AT279">
            <v>0</v>
          </cell>
          <cell r="AU279">
            <v>0</v>
          </cell>
          <cell r="AV279"/>
          <cell r="AW279"/>
          <cell r="AX279"/>
          <cell r="AY279"/>
          <cell r="AZ279"/>
          <cell r="BA279"/>
          <cell r="BB279">
            <v>0</v>
          </cell>
          <cell r="BC279">
            <v>0</v>
          </cell>
          <cell r="BD279"/>
          <cell r="BE279">
            <v>0</v>
          </cell>
          <cell r="BF279" t="str">
            <v>PER submitted</v>
          </cell>
          <cell r="BG279"/>
          <cell r="BH279"/>
          <cell r="BI279"/>
          <cell r="BJ279"/>
          <cell r="BK279"/>
          <cell r="BL279"/>
          <cell r="BM279"/>
          <cell r="BN279"/>
          <cell r="BO279"/>
          <cell r="BP279">
            <v>0</v>
          </cell>
          <cell r="BQ279"/>
          <cell r="BR279"/>
          <cell r="BS279"/>
          <cell r="BT279"/>
          <cell r="BU279"/>
          <cell r="BV279"/>
          <cell r="BW279" t="str">
            <v>Brooksbank</v>
          </cell>
          <cell r="BX279" t="str">
            <v>Gallentine</v>
          </cell>
          <cell r="BY279">
            <v>9</v>
          </cell>
        </row>
        <row r="280">
          <cell r="C280">
            <v>36</v>
          </cell>
          <cell r="D280">
            <v>20</v>
          </cell>
          <cell r="E280">
            <v>35</v>
          </cell>
          <cell r="F280">
            <v>20</v>
          </cell>
          <cell r="G280"/>
          <cell r="H280" t="str">
            <v/>
          </cell>
          <cell r="I280" t="str">
            <v/>
          </cell>
          <cell r="J280" t="str">
            <v/>
          </cell>
          <cell r="K280" t="str">
            <v/>
          </cell>
          <cell r="L280">
            <v>0</v>
          </cell>
          <cell r="M280" t="str">
            <v>Bradshaw</v>
          </cell>
          <cell r="N280" t="str">
            <v>Other - LSL Replacement</v>
          </cell>
          <cell r="O280" t="str">
            <v>1690014-6</v>
          </cell>
          <cell r="P280" t="str">
            <v>Yes</v>
          </cell>
          <cell r="Q280">
            <v>3280</v>
          </cell>
          <cell r="R280" t="str">
            <v>LSL</v>
          </cell>
          <cell r="S280"/>
          <cell r="T280"/>
          <cell r="U280"/>
          <cell r="V280"/>
          <cell r="W280"/>
          <cell r="X280">
            <v>0</v>
          </cell>
          <cell r="Y280"/>
          <cell r="Z280"/>
          <cell r="AA280"/>
          <cell r="AB280"/>
          <cell r="AC280">
            <v>0</v>
          </cell>
          <cell r="AD280">
            <v>0</v>
          </cell>
          <cell r="AE280"/>
          <cell r="AF280">
            <v>358000</v>
          </cell>
          <cell r="AG280"/>
          <cell r="AH280"/>
          <cell r="AI280"/>
          <cell r="AJ280"/>
          <cell r="AK280"/>
          <cell r="AL280">
            <v>358000</v>
          </cell>
          <cell r="AM280">
            <v>0</v>
          </cell>
          <cell r="AN280"/>
          <cell r="AO280">
            <v>0</v>
          </cell>
          <cell r="AP280">
            <v>0</v>
          </cell>
          <cell r="AQ280"/>
          <cell r="AR280">
            <v>0</v>
          </cell>
          <cell r="AS280"/>
          <cell r="AT280">
            <v>0</v>
          </cell>
          <cell r="AU280">
            <v>0</v>
          </cell>
          <cell r="AV280"/>
          <cell r="AW280"/>
          <cell r="AX280"/>
          <cell r="AY280"/>
          <cell r="AZ280"/>
          <cell r="BA280"/>
          <cell r="BB280">
            <v>0</v>
          </cell>
          <cell r="BC280">
            <v>0</v>
          </cell>
          <cell r="BD280"/>
          <cell r="BE280">
            <v>0</v>
          </cell>
          <cell r="BF280"/>
          <cell r="BG280"/>
          <cell r="BH280"/>
          <cell r="BI280"/>
          <cell r="BJ280"/>
          <cell r="BK280"/>
          <cell r="BL280"/>
          <cell r="BM280"/>
          <cell r="BN280"/>
          <cell r="BO280"/>
          <cell r="BP280"/>
          <cell r="BQ280"/>
          <cell r="BR280"/>
          <cell r="BS280"/>
          <cell r="BT280"/>
          <cell r="BU280"/>
          <cell r="BV280"/>
          <cell r="BW280" t="str">
            <v>Bradshaw</v>
          </cell>
          <cell r="BX280"/>
          <cell r="BY280" t="str">
            <v>3c</v>
          </cell>
        </row>
        <row r="281">
          <cell r="C281">
            <v>460</v>
          </cell>
          <cell r="D281">
            <v>10</v>
          </cell>
          <cell r="E281">
            <v>373</v>
          </cell>
          <cell r="F281">
            <v>10</v>
          </cell>
          <cell r="G281"/>
          <cell r="H281" t="str">
            <v/>
          </cell>
          <cell r="I281" t="str">
            <v>Yes</v>
          </cell>
          <cell r="J281" t="str">
            <v/>
          </cell>
          <cell r="K281" t="str">
            <v>Yes</v>
          </cell>
          <cell r="L281">
            <v>0</v>
          </cell>
          <cell r="M281" t="str">
            <v>Bradshaw</v>
          </cell>
          <cell r="N281" t="str">
            <v>Watermain - Repl Various Areas</v>
          </cell>
          <cell r="O281" t="str">
            <v>1690014-3</v>
          </cell>
          <cell r="P281" t="str">
            <v xml:space="preserve">No </v>
          </cell>
          <cell r="Q281">
            <v>3280</v>
          </cell>
          <cell r="R281" t="str">
            <v>Reg</v>
          </cell>
          <cell r="S281" t="str">
            <v>Exempt</v>
          </cell>
          <cell r="T281"/>
          <cell r="U281"/>
          <cell r="V281">
            <v>45495</v>
          </cell>
          <cell r="W281">
            <v>2811500</v>
          </cell>
          <cell r="X281">
            <v>2811500</v>
          </cell>
          <cell r="Y281" t="str">
            <v>Part B2</v>
          </cell>
          <cell r="Z281"/>
          <cell r="AA281">
            <v>45627</v>
          </cell>
          <cell r="AB281">
            <v>45931</v>
          </cell>
          <cell r="AC281">
            <v>0</v>
          </cell>
          <cell r="AD281">
            <v>0</v>
          </cell>
          <cell r="AE281"/>
          <cell r="AF281">
            <v>2811500</v>
          </cell>
          <cell r="AG281"/>
          <cell r="AH281"/>
          <cell r="AI281"/>
          <cell r="AJ281"/>
          <cell r="AK281"/>
          <cell r="AL281">
            <v>2811500</v>
          </cell>
          <cell r="AM281">
            <v>2811500</v>
          </cell>
          <cell r="AN281"/>
          <cell r="AO281">
            <v>0</v>
          </cell>
          <cell r="AP281">
            <v>0</v>
          </cell>
          <cell r="AQ281"/>
          <cell r="AR281">
            <v>0</v>
          </cell>
          <cell r="AS281"/>
          <cell r="AT281">
            <v>2811500</v>
          </cell>
          <cell r="AU281">
            <v>0</v>
          </cell>
          <cell r="AV281"/>
          <cell r="AW281"/>
          <cell r="AX281"/>
          <cell r="AY281"/>
          <cell r="AZ281"/>
          <cell r="BA281"/>
          <cell r="BB281">
            <v>0</v>
          </cell>
          <cell r="BC281">
            <v>0</v>
          </cell>
          <cell r="BD281"/>
          <cell r="BE281">
            <v>0</v>
          </cell>
          <cell r="BF281"/>
          <cell r="BG281"/>
          <cell r="BH281"/>
          <cell r="BI281"/>
          <cell r="BJ281"/>
          <cell r="BK281"/>
          <cell r="BL281"/>
          <cell r="BM281"/>
          <cell r="BN281"/>
          <cell r="BO281"/>
          <cell r="BP281">
            <v>0</v>
          </cell>
          <cell r="BQ281"/>
          <cell r="BR281"/>
          <cell r="BS281"/>
          <cell r="BT281"/>
          <cell r="BU281"/>
          <cell r="BV281"/>
          <cell r="BW281" t="str">
            <v>Bradshaw</v>
          </cell>
          <cell r="BX281" t="str">
            <v>Fletcher</v>
          </cell>
          <cell r="BY281" t="str">
            <v>3c</v>
          </cell>
        </row>
        <row r="282">
          <cell r="C282">
            <v>461</v>
          </cell>
          <cell r="D282">
            <v>10</v>
          </cell>
          <cell r="E282">
            <v>374</v>
          </cell>
          <cell r="F282">
            <v>10</v>
          </cell>
          <cell r="G282"/>
          <cell r="H282" t="str">
            <v>Yes</v>
          </cell>
          <cell r="I282" t="str">
            <v/>
          </cell>
          <cell r="J282" t="str">
            <v/>
          </cell>
          <cell r="K282" t="str">
            <v>Yes</v>
          </cell>
          <cell r="L282">
            <v>0</v>
          </cell>
          <cell r="M282" t="str">
            <v>Bradshaw</v>
          </cell>
          <cell r="N282" t="str">
            <v>Watermain - Raw Water Intake/WM Repl</v>
          </cell>
          <cell r="O282" t="str">
            <v>1690014-4</v>
          </cell>
          <cell r="P282" t="str">
            <v xml:space="preserve">No </v>
          </cell>
          <cell r="Q282">
            <v>3280</v>
          </cell>
          <cell r="R282" t="str">
            <v>Reg</v>
          </cell>
          <cell r="S282" t="str">
            <v>Exempt</v>
          </cell>
          <cell r="T282"/>
          <cell r="U282"/>
          <cell r="V282" t="str">
            <v>application</v>
          </cell>
          <cell r="W282">
            <v>4513000</v>
          </cell>
          <cell r="X282">
            <v>4513000</v>
          </cell>
          <cell r="Y282" t="str">
            <v>24 Carryover</v>
          </cell>
          <cell r="Z282"/>
          <cell r="AA282">
            <v>45627</v>
          </cell>
          <cell r="AB282">
            <v>45931</v>
          </cell>
          <cell r="AC282">
            <v>0</v>
          </cell>
          <cell r="AD282">
            <v>0</v>
          </cell>
          <cell r="AE282"/>
          <cell r="AF282">
            <v>4513000</v>
          </cell>
          <cell r="AG282">
            <v>45392</v>
          </cell>
          <cell r="AH282">
            <v>45469</v>
          </cell>
          <cell r="AI282">
            <v>1</v>
          </cell>
          <cell r="AJ282">
            <v>4513000</v>
          </cell>
          <cell r="AK282"/>
          <cell r="AL282">
            <v>4513000</v>
          </cell>
          <cell r="AM282">
            <v>4513000</v>
          </cell>
          <cell r="AN282"/>
          <cell r="AO282">
            <v>0</v>
          </cell>
          <cell r="AP282">
            <v>0</v>
          </cell>
          <cell r="AQ282"/>
          <cell r="AR282">
            <v>0</v>
          </cell>
          <cell r="AS282"/>
          <cell r="AT282">
            <v>4513000</v>
          </cell>
          <cell r="AU282">
            <v>0</v>
          </cell>
          <cell r="AV282"/>
          <cell r="AW282"/>
          <cell r="AX282"/>
          <cell r="AY282"/>
          <cell r="AZ282"/>
          <cell r="BA282"/>
          <cell r="BB282">
            <v>0</v>
          </cell>
          <cell r="BC282">
            <v>0</v>
          </cell>
          <cell r="BD282"/>
          <cell r="BE282">
            <v>0</v>
          </cell>
          <cell r="BF282"/>
          <cell r="BG282"/>
          <cell r="BH282"/>
          <cell r="BI282"/>
          <cell r="BJ282"/>
          <cell r="BK282"/>
          <cell r="BL282"/>
          <cell r="BM282"/>
          <cell r="BN282"/>
          <cell r="BO282"/>
          <cell r="BP282">
            <v>0</v>
          </cell>
          <cell r="BQ282"/>
          <cell r="BR282"/>
          <cell r="BS282"/>
          <cell r="BT282"/>
          <cell r="BU282"/>
          <cell r="BV282"/>
          <cell r="BW282" t="str">
            <v>Bradshaw</v>
          </cell>
          <cell r="BX282" t="str">
            <v>Fletcher</v>
          </cell>
          <cell r="BY282" t="str">
            <v>3c</v>
          </cell>
        </row>
        <row r="283">
          <cell r="C283">
            <v>462</v>
          </cell>
          <cell r="D283">
            <v>10</v>
          </cell>
          <cell r="E283">
            <v>375</v>
          </cell>
          <cell r="F283">
            <v>10</v>
          </cell>
          <cell r="G283" t="str">
            <v/>
          </cell>
          <cell r="H283" t="str">
            <v/>
          </cell>
          <cell r="I283" t="str">
            <v/>
          </cell>
          <cell r="J283" t="str">
            <v/>
          </cell>
          <cell r="K283" t="str">
            <v/>
          </cell>
          <cell r="L283">
            <v>0</v>
          </cell>
          <cell r="M283" t="str">
            <v>Bradshaw</v>
          </cell>
          <cell r="N283" t="str">
            <v>Watermain - Water Plant to Tower</v>
          </cell>
          <cell r="O283" t="str">
            <v>1690014-5</v>
          </cell>
          <cell r="P283" t="str">
            <v xml:space="preserve">No </v>
          </cell>
          <cell r="Q283">
            <v>3280</v>
          </cell>
          <cell r="R283" t="str">
            <v>Reg</v>
          </cell>
          <cell r="S283" t="str">
            <v>Exempt</v>
          </cell>
          <cell r="T283"/>
          <cell r="U283"/>
          <cell r="V283"/>
          <cell r="W283"/>
          <cell r="X283">
            <v>0</v>
          </cell>
          <cell r="Y283"/>
          <cell r="Z283"/>
          <cell r="AA283"/>
          <cell r="AB283"/>
          <cell r="AC283">
            <v>0</v>
          </cell>
          <cell r="AD283">
            <v>0</v>
          </cell>
          <cell r="AE283"/>
          <cell r="AF283">
            <v>369700</v>
          </cell>
          <cell r="AG283"/>
          <cell r="AH283"/>
          <cell r="AI283"/>
          <cell r="AJ283"/>
          <cell r="AK283"/>
          <cell r="AL283">
            <v>369700</v>
          </cell>
          <cell r="AM283">
            <v>0</v>
          </cell>
          <cell r="AN283"/>
          <cell r="AO283">
            <v>0</v>
          </cell>
          <cell r="AP283">
            <v>0</v>
          </cell>
          <cell r="AQ283"/>
          <cell r="AR283">
            <v>0</v>
          </cell>
          <cell r="AS283"/>
          <cell r="AT283">
            <v>0</v>
          </cell>
          <cell r="AU283">
            <v>0</v>
          </cell>
          <cell r="AV283"/>
          <cell r="AW283"/>
          <cell r="AX283"/>
          <cell r="AY283"/>
          <cell r="AZ283"/>
          <cell r="BA283"/>
          <cell r="BB283">
            <v>0</v>
          </cell>
          <cell r="BC283">
            <v>0</v>
          </cell>
          <cell r="BD283"/>
          <cell r="BE283">
            <v>0</v>
          </cell>
          <cell r="BF283"/>
          <cell r="BG283"/>
          <cell r="BH283"/>
          <cell r="BI283"/>
          <cell r="BJ283"/>
          <cell r="BK283"/>
          <cell r="BL283"/>
          <cell r="BM283"/>
          <cell r="BN283"/>
          <cell r="BO283"/>
          <cell r="BP283">
            <v>0</v>
          </cell>
          <cell r="BQ283"/>
          <cell r="BR283"/>
          <cell r="BS283"/>
          <cell r="BT283"/>
          <cell r="BU283"/>
          <cell r="BV283"/>
          <cell r="BW283" t="str">
            <v>Bradshaw</v>
          </cell>
          <cell r="BX283" t="str">
            <v>Fletcher</v>
          </cell>
          <cell r="BY283" t="str">
            <v>3c</v>
          </cell>
        </row>
        <row r="284">
          <cell r="C284">
            <v>8</v>
          </cell>
          <cell r="D284">
            <v>30</v>
          </cell>
          <cell r="E284">
            <v>9</v>
          </cell>
          <cell r="F284">
            <v>30</v>
          </cell>
          <cell r="G284">
            <v>2024</v>
          </cell>
          <cell r="H284" t="str">
            <v>Yes</v>
          </cell>
          <cell r="I284" t="str">
            <v/>
          </cell>
          <cell r="J284" t="str">
            <v/>
          </cell>
          <cell r="K284" t="str">
            <v>Yes</v>
          </cell>
          <cell r="L284">
            <v>0</v>
          </cell>
          <cell r="M284" t="str">
            <v>Brooksbank</v>
          </cell>
          <cell r="N284" t="str">
            <v>Treatment - Radium Treatment with RO</v>
          </cell>
          <cell r="O284" t="str">
            <v>1400003-2</v>
          </cell>
          <cell r="P284" t="str">
            <v>Yes</v>
          </cell>
          <cell r="Q284">
            <v>703</v>
          </cell>
          <cell r="R284" t="str">
            <v>Reg</v>
          </cell>
          <cell r="S284" t="str">
            <v>Exempt</v>
          </cell>
          <cell r="T284"/>
          <cell r="U284"/>
          <cell r="V284">
            <v>45446</v>
          </cell>
          <cell r="W284">
            <v>8345295</v>
          </cell>
          <cell r="X284">
            <v>4845295</v>
          </cell>
          <cell r="Y284" t="str">
            <v>24 Carryover</v>
          </cell>
          <cell r="Z284"/>
          <cell r="AA284">
            <v>45778</v>
          </cell>
          <cell r="AB284">
            <v>46357</v>
          </cell>
          <cell r="AC284">
            <v>0</v>
          </cell>
          <cell r="AD284">
            <v>0</v>
          </cell>
          <cell r="AE284"/>
          <cell r="AF284">
            <v>8345295</v>
          </cell>
          <cell r="AG284">
            <v>45503</v>
          </cell>
          <cell r="AH284">
            <v>45470</v>
          </cell>
          <cell r="AI284">
            <v>1</v>
          </cell>
          <cell r="AJ284">
            <v>8357500</v>
          </cell>
          <cell r="AK284"/>
          <cell r="AL284">
            <v>8345295</v>
          </cell>
          <cell r="AM284">
            <v>4845295</v>
          </cell>
          <cell r="AN284"/>
          <cell r="AO284">
            <v>0</v>
          </cell>
          <cell r="AP284">
            <v>0</v>
          </cell>
          <cell r="AQ284">
            <v>1860785</v>
          </cell>
          <cell r="AR284">
            <v>1860785</v>
          </cell>
          <cell r="AS284"/>
          <cell r="AT284">
            <v>2984510</v>
          </cell>
          <cell r="AU284">
            <v>0</v>
          </cell>
          <cell r="AV284"/>
          <cell r="AW284"/>
          <cell r="AX284"/>
          <cell r="AY284"/>
          <cell r="AZ284"/>
          <cell r="BA284">
            <v>45470</v>
          </cell>
          <cell r="BB284">
            <v>1870548.964679945</v>
          </cell>
          <cell r="BC284">
            <v>1860784.964679945</v>
          </cell>
          <cell r="BD284"/>
          <cell r="BE284">
            <v>0</v>
          </cell>
          <cell r="BF284"/>
          <cell r="BG284"/>
          <cell r="BH284"/>
          <cell r="BI284"/>
          <cell r="BJ284"/>
          <cell r="BK284"/>
          <cell r="BL284"/>
          <cell r="BM284"/>
          <cell r="BN284"/>
          <cell r="BO284"/>
          <cell r="BP284">
            <v>0</v>
          </cell>
          <cell r="BQ284"/>
          <cell r="BR284"/>
          <cell r="BS284">
            <v>3500000</v>
          </cell>
          <cell r="BT284" t="str">
            <v>23 SPAP</v>
          </cell>
          <cell r="BU284"/>
          <cell r="BV284" t="str">
            <v>23 SPAP</v>
          </cell>
          <cell r="BW284" t="str">
            <v>Brooksbank</v>
          </cell>
          <cell r="BX284"/>
          <cell r="BY284">
            <v>9</v>
          </cell>
        </row>
        <row r="285">
          <cell r="C285">
            <v>963</v>
          </cell>
          <cell r="D285">
            <v>5</v>
          </cell>
          <cell r="E285">
            <v>833</v>
          </cell>
          <cell r="F285">
            <v>5</v>
          </cell>
          <cell r="G285" t="str">
            <v/>
          </cell>
          <cell r="H285" t="str">
            <v/>
          </cell>
          <cell r="I285" t="str">
            <v/>
          </cell>
          <cell r="J285" t="str">
            <v/>
          </cell>
          <cell r="K285" t="str">
            <v/>
          </cell>
          <cell r="L285">
            <v>0</v>
          </cell>
          <cell r="M285" t="str">
            <v>Montoya</v>
          </cell>
          <cell r="N285" t="str">
            <v>Treatment - New Plant, Remove Ra, Fe, Mn</v>
          </cell>
          <cell r="O285" t="str">
            <v>1190009-2</v>
          </cell>
          <cell r="P285" t="str">
            <v xml:space="preserve">No </v>
          </cell>
          <cell r="Q285">
            <v>1300</v>
          </cell>
          <cell r="R285" t="str">
            <v>Reg</v>
          </cell>
          <cell r="S285" t="str">
            <v>Exempt</v>
          </cell>
          <cell r="T285"/>
          <cell r="U285"/>
          <cell r="V285"/>
          <cell r="W285"/>
          <cell r="X285">
            <v>0</v>
          </cell>
          <cell r="Y285"/>
          <cell r="Z285"/>
          <cell r="AA285"/>
          <cell r="AB285"/>
          <cell r="AC285">
            <v>0</v>
          </cell>
          <cell r="AD285">
            <v>0</v>
          </cell>
          <cell r="AE285"/>
          <cell r="AF285">
            <v>7500000</v>
          </cell>
          <cell r="AG285"/>
          <cell r="AH285"/>
          <cell r="AI285"/>
          <cell r="AJ285"/>
          <cell r="AK285"/>
          <cell r="AL285">
            <v>7500000</v>
          </cell>
          <cell r="AM285">
            <v>0</v>
          </cell>
          <cell r="AN285"/>
          <cell r="AO285">
            <v>0</v>
          </cell>
          <cell r="AP285">
            <v>0</v>
          </cell>
          <cell r="AQ285"/>
          <cell r="AR285">
            <v>0</v>
          </cell>
          <cell r="AS285"/>
          <cell r="AT285">
            <v>0</v>
          </cell>
          <cell r="AU285">
            <v>0</v>
          </cell>
          <cell r="AV285"/>
          <cell r="AW285"/>
          <cell r="AX285"/>
          <cell r="AY285"/>
          <cell r="AZ285"/>
          <cell r="BA285"/>
          <cell r="BB285">
            <v>0</v>
          </cell>
          <cell r="BC285">
            <v>0</v>
          </cell>
          <cell r="BD285"/>
          <cell r="BE285">
            <v>0</v>
          </cell>
          <cell r="BF285"/>
          <cell r="BG285"/>
          <cell r="BH285"/>
          <cell r="BI285"/>
          <cell r="BJ285"/>
          <cell r="BK285"/>
          <cell r="BL285"/>
          <cell r="BM285"/>
          <cell r="BN285"/>
          <cell r="BO285"/>
          <cell r="BP285">
            <v>0</v>
          </cell>
          <cell r="BQ285"/>
          <cell r="BR285"/>
          <cell r="BS285"/>
          <cell r="BT285"/>
          <cell r="BU285"/>
          <cell r="BV285"/>
          <cell r="BW285" t="str">
            <v>Montoya</v>
          </cell>
          <cell r="BX285" t="str">
            <v>Sabie</v>
          </cell>
          <cell r="BY285">
            <v>11</v>
          </cell>
        </row>
        <row r="286">
          <cell r="C286">
            <v>373</v>
          </cell>
          <cell r="D286">
            <v>10</v>
          </cell>
          <cell r="E286">
            <v>288</v>
          </cell>
          <cell r="F286">
            <v>10</v>
          </cell>
          <cell r="G286" t="str">
            <v/>
          </cell>
          <cell r="H286" t="str">
            <v/>
          </cell>
          <cell r="I286" t="str">
            <v/>
          </cell>
          <cell r="J286" t="str">
            <v/>
          </cell>
          <cell r="K286" t="str">
            <v/>
          </cell>
          <cell r="L286" t="str">
            <v>Should apply</v>
          </cell>
          <cell r="M286" t="str">
            <v>Perez</v>
          </cell>
          <cell r="N286" t="str">
            <v>Storage - Remove Original Tower</v>
          </cell>
          <cell r="O286" t="str">
            <v>1600005-6</v>
          </cell>
          <cell r="P286" t="str">
            <v xml:space="preserve">No </v>
          </cell>
          <cell r="Q286">
            <v>431</v>
          </cell>
          <cell r="R286" t="str">
            <v>Reg</v>
          </cell>
          <cell r="S286" t="str">
            <v>Exempt</v>
          </cell>
          <cell r="T286"/>
          <cell r="U286"/>
          <cell r="V286"/>
          <cell r="W286"/>
          <cell r="X286">
            <v>0</v>
          </cell>
          <cell r="Y286"/>
          <cell r="Z286"/>
          <cell r="AA286"/>
          <cell r="AB286"/>
          <cell r="AC286">
            <v>0</v>
          </cell>
          <cell r="AD286">
            <v>0</v>
          </cell>
          <cell r="AE286"/>
          <cell r="AF286">
            <v>58000</v>
          </cell>
          <cell r="AG286"/>
          <cell r="AH286"/>
          <cell r="AI286"/>
          <cell r="AJ286"/>
          <cell r="AK286"/>
          <cell r="AL286">
            <v>58000</v>
          </cell>
          <cell r="AM286">
            <v>0</v>
          </cell>
          <cell r="AN286"/>
          <cell r="AO286">
            <v>0</v>
          </cell>
          <cell r="AP286">
            <v>0</v>
          </cell>
          <cell r="AQ286"/>
          <cell r="AR286">
            <v>0</v>
          </cell>
          <cell r="AS286"/>
          <cell r="AT286">
            <v>0</v>
          </cell>
          <cell r="AU286">
            <v>0</v>
          </cell>
          <cell r="AV286"/>
          <cell r="AW286"/>
          <cell r="AX286"/>
          <cell r="AY286"/>
          <cell r="AZ286"/>
          <cell r="BA286"/>
          <cell r="BB286">
            <v>0</v>
          </cell>
          <cell r="BC286">
            <v>46400</v>
          </cell>
          <cell r="BD286"/>
          <cell r="BE286"/>
          <cell r="BF286" t="str">
            <v>Should apply</v>
          </cell>
          <cell r="BG286"/>
          <cell r="BH286"/>
          <cell r="BI286"/>
          <cell r="BJ286"/>
          <cell r="BK286">
            <v>251</v>
          </cell>
          <cell r="BL286"/>
          <cell r="BM286">
            <v>43500</v>
          </cell>
          <cell r="BN286"/>
          <cell r="BO286"/>
          <cell r="BP286">
            <v>0</v>
          </cell>
          <cell r="BQ286"/>
          <cell r="BR286"/>
          <cell r="BS286"/>
          <cell r="BT286"/>
          <cell r="BU286"/>
          <cell r="BV286"/>
          <cell r="BW286" t="str">
            <v>Perez</v>
          </cell>
          <cell r="BX286" t="str">
            <v>Schultz</v>
          </cell>
          <cell r="BY286">
            <v>1</v>
          </cell>
        </row>
        <row r="287">
          <cell r="C287">
            <v>374</v>
          </cell>
          <cell r="D287">
            <v>10</v>
          </cell>
          <cell r="E287">
            <v>289</v>
          </cell>
          <cell r="F287">
            <v>10</v>
          </cell>
          <cell r="G287" t="str">
            <v/>
          </cell>
          <cell r="H287" t="str">
            <v/>
          </cell>
          <cell r="I287" t="str">
            <v/>
          </cell>
          <cell r="J287" t="str">
            <v/>
          </cell>
          <cell r="K287" t="str">
            <v/>
          </cell>
          <cell r="L287" t="str">
            <v>Should apply</v>
          </cell>
          <cell r="M287" t="str">
            <v>Perez</v>
          </cell>
          <cell r="N287" t="str">
            <v>Watermain - Replace 1947 Lines</v>
          </cell>
          <cell r="O287" t="str">
            <v>1600005-7</v>
          </cell>
          <cell r="P287" t="str">
            <v xml:space="preserve">No </v>
          </cell>
          <cell r="Q287">
            <v>431</v>
          </cell>
          <cell r="R287" t="str">
            <v>Reg</v>
          </cell>
          <cell r="S287" t="str">
            <v>Exempt</v>
          </cell>
          <cell r="T287"/>
          <cell r="U287"/>
          <cell r="V287"/>
          <cell r="W287"/>
          <cell r="X287">
            <v>0</v>
          </cell>
          <cell r="Y287"/>
          <cell r="Z287"/>
          <cell r="AA287"/>
          <cell r="AB287"/>
          <cell r="AC287">
            <v>0</v>
          </cell>
          <cell r="AD287">
            <v>0</v>
          </cell>
          <cell r="AE287"/>
          <cell r="AF287">
            <v>1179150</v>
          </cell>
          <cell r="AG287"/>
          <cell r="AH287"/>
          <cell r="AI287"/>
          <cell r="AJ287"/>
          <cell r="AK287"/>
          <cell r="AL287">
            <v>1179150</v>
          </cell>
          <cell r="AM287">
            <v>0</v>
          </cell>
          <cell r="AN287"/>
          <cell r="AO287">
            <v>0</v>
          </cell>
          <cell r="AP287">
            <v>0</v>
          </cell>
          <cell r="AQ287"/>
          <cell r="AR287">
            <v>0</v>
          </cell>
          <cell r="AS287"/>
          <cell r="AT287">
            <v>0</v>
          </cell>
          <cell r="AU287">
            <v>0</v>
          </cell>
          <cell r="AV287"/>
          <cell r="AW287"/>
          <cell r="AX287"/>
          <cell r="AY287"/>
          <cell r="AZ287"/>
          <cell r="BA287"/>
          <cell r="BB287">
            <v>0</v>
          </cell>
          <cell r="BC287">
            <v>943320</v>
          </cell>
          <cell r="BD287"/>
          <cell r="BE287"/>
          <cell r="BF287" t="str">
            <v>Should apply</v>
          </cell>
          <cell r="BG287"/>
          <cell r="BH287"/>
          <cell r="BI287"/>
          <cell r="BJ287"/>
          <cell r="BK287">
            <v>251</v>
          </cell>
          <cell r="BL287"/>
          <cell r="BM287">
            <v>884362.5</v>
          </cell>
          <cell r="BN287"/>
          <cell r="BO287"/>
          <cell r="BP287">
            <v>0</v>
          </cell>
          <cell r="BQ287"/>
          <cell r="BR287"/>
          <cell r="BS287"/>
          <cell r="BT287"/>
          <cell r="BU287"/>
          <cell r="BV287"/>
          <cell r="BW287" t="str">
            <v>Perez</v>
          </cell>
          <cell r="BX287" t="str">
            <v>Schultz</v>
          </cell>
          <cell r="BY287">
            <v>1</v>
          </cell>
        </row>
        <row r="288">
          <cell r="C288">
            <v>611</v>
          </cell>
          <cell r="D288">
            <v>10</v>
          </cell>
          <cell r="E288">
            <v>511</v>
          </cell>
          <cell r="F288">
            <v>10</v>
          </cell>
          <cell r="G288">
            <v>2024</v>
          </cell>
          <cell r="H288" t="str">
            <v>Yes</v>
          </cell>
          <cell r="I288" t="str">
            <v/>
          </cell>
          <cell r="J288" t="str">
            <v/>
          </cell>
          <cell r="K288" t="str">
            <v>Yes</v>
          </cell>
          <cell r="L288">
            <v>0</v>
          </cell>
          <cell r="M288" t="str">
            <v>Bradshaw</v>
          </cell>
          <cell r="N288" t="str">
            <v>Watermain - Miller Trunk Rd/Airport Repl</v>
          </cell>
          <cell r="O288" t="str">
            <v>1690018-10</v>
          </cell>
          <cell r="P288" t="str">
            <v xml:space="preserve">No </v>
          </cell>
          <cell r="Q288">
            <v>3513</v>
          </cell>
          <cell r="R288" t="str">
            <v>Reg</v>
          </cell>
          <cell r="S288"/>
          <cell r="T288"/>
          <cell r="U288"/>
          <cell r="V288" t="str">
            <v>Certified</v>
          </cell>
          <cell r="W288">
            <v>692599</v>
          </cell>
          <cell r="X288">
            <v>692599</v>
          </cell>
          <cell r="Y288" t="str">
            <v>24 Carryover</v>
          </cell>
          <cell r="Z288"/>
          <cell r="AA288">
            <v>45413</v>
          </cell>
          <cell r="AB288">
            <v>45597</v>
          </cell>
          <cell r="AC288">
            <v>0</v>
          </cell>
          <cell r="AD288">
            <v>0</v>
          </cell>
          <cell r="AE288"/>
          <cell r="AF288">
            <v>692599</v>
          </cell>
          <cell r="AG288">
            <v>45433</v>
          </cell>
          <cell r="AH288">
            <v>45470</v>
          </cell>
          <cell r="AI288">
            <v>1</v>
          </cell>
          <cell r="AJ288">
            <v>692599</v>
          </cell>
          <cell r="AK288"/>
          <cell r="AL288">
            <v>692599</v>
          </cell>
          <cell r="AM288">
            <v>692599</v>
          </cell>
          <cell r="AN288"/>
          <cell r="AO288">
            <v>0</v>
          </cell>
          <cell r="AP288">
            <v>0</v>
          </cell>
          <cell r="AQ288"/>
          <cell r="AR288">
            <v>0</v>
          </cell>
          <cell r="AS288"/>
          <cell r="AT288">
            <v>692599</v>
          </cell>
          <cell r="AU288">
            <v>0</v>
          </cell>
          <cell r="AV288"/>
          <cell r="AW288"/>
          <cell r="AX288"/>
          <cell r="AY288"/>
          <cell r="AZ288"/>
          <cell r="BA288"/>
          <cell r="BB288">
            <v>0</v>
          </cell>
          <cell r="BC288">
            <v>0</v>
          </cell>
          <cell r="BD288"/>
          <cell r="BE288">
            <v>0</v>
          </cell>
          <cell r="BF288"/>
          <cell r="BG288"/>
          <cell r="BH288"/>
          <cell r="BI288"/>
          <cell r="BJ288"/>
          <cell r="BK288"/>
          <cell r="BL288"/>
          <cell r="BM288"/>
          <cell r="BN288"/>
          <cell r="BO288"/>
          <cell r="BP288"/>
          <cell r="BQ288"/>
          <cell r="BR288"/>
          <cell r="BS288"/>
          <cell r="BT288"/>
          <cell r="BU288"/>
          <cell r="BV288"/>
          <cell r="BW288" t="str">
            <v>Bradshaw</v>
          </cell>
          <cell r="BX288"/>
          <cell r="BY288" t="str">
            <v>3c</v>
          </cell>
        </row>
        <row r="289">
          <cell r="C289">
            <v>612</v>
          </cell>
          <cell r="D289">
            <v>10</v>
          </cell>
          <cell r="E289">
            <v>512</v>
          </cell>
          <cell r="F289">
            <v>10</v>
          </cell>
          <cell r="G289">
            <v>2024</v>
          </cell>
          <cell r="H289" t="str">
            <v>Yes</v>
          </cell>
          <cell r="I289" t="str">
            <v/>
          </cell>
          <cell r="J289" t="str">
            <v/>
          </cell>
          <cell r="K289" t="str">
            <v>Yes</v>
          </cell>
          <cell r="L289">
            <v>0</v>
          </cell>
          <cell r="M289" t="str">
            <v>Bradshaw</v>
          </cell>
          <cell r="N289" t="str">
            <v>Conservation - Meter Replacements</v>
          </cell>
          <cell r="O289" t="str">
            <v>1690018-11</v>
          </cell>
          <cell r="P289" t="str">
            <v xml:space="preserve">No </v>
          </cell>
          <cell r="Q289">
            <v>3513</v>
          </cell>
          <cell r="R289" t="str">
            <v>Reg</v>
          </cell>
          <cell r="S289"/>
          <cell r="T289"/>
          <cell r="U289"/>
          <cell r="V289" t="str">
            <v>Certified</v>
          </cell>
          <cell r="W289">
            <v>959946</v>
          </cell>
          <cell r="X289">
            <v>959946</v>
          </cell>
          <cell r="Y289" t="str">
            <v>24 Carryover</v>
          </cell>
          <cell r="Z289"/>
          <cell r="AA289">
            <v>45413</v>
          </cell>
          <cell r="AB289">
            <v>45597</v>
          </cell>
          <cell r="AC289">
            <v>0</v>
          </cell>
          <cell r="AD289">
            <v>0</v>
          </cell>
          <cell r="AE289"/>
          <cell r="AF289">
            <v>959946</v>
          </cell>
          <cell r="AG289">
            <v>45387</v>
          </cell>
          <cell r="AH289">
            <v>45422</v>
          </cell>
          <cell r="AI289">
            <v>1</v>
          </cell>
          <cell r="AJ289">
            <v>837786</v>
          </cell>
          <cell r="AK289"/>
          <cell r="AL289">
            <v>959946</v>
          </cell>
          <cell r="AM289">
            <v>779946</v>
          </cell>
          <cell r="AN289"/>
          <cell r="AO289">
            <v>0</v>
          </cell>
          <cell r="AP289">
            <v>0</v>
          </cell>
          <cell r="AQ289"/>
          <cell r="AR289">
            <v>0</v>
          </cell>
          <cell r="AS289"/>
          <cell r="AT289">
            <v>779946</v>
          </cell>
          <cell r="AU289">
            <v>0</v>
          </cell>
          <cell r="AV289">
            <v>45566</v>
          </cell>
          <cell r="AW289">
            <v>45597</v>
          </cell>
          <cell r="AX289">
            <v>2025</v>
          </cell>
          <cell r="AY289" t="str">
            <v>DWRF</v>
          </cell>
          <cell r="AZ289"/>
          <cell r="BA289"/>
          <cell r="BB289">
            <v>0</v>
          </cell>
          <cell r="BC289">
            <v>0</v>
          </cell>
          <cell r="BD289"/>
          <cell r="BE289">
            <v>0</v>
          </cell>
          <cell r="BF289"/>
          <cell r="BG289"/>
          <cell r="BH289"/>
          <cell r="BI289"/>
          <cell r="BJ289"/>
          <cell r="BK289"/>
          <cell r="BL289"/>
          <cell r="BP289"/>
          <cell r="BQ289"/>
          <cell r="BR289"/>
          <cell r="BT289"/>
          <cell r="BU289">
            <v>180000</v>
          </cell>
          <cell r="BV289" t="str">
            <v>IRRRB</v>
          </cell>
          <cell r="BW289" t="str">
            <v>Bradshaw</v>
          </cell>
          <cell r="BX289"/>
          <cell r="BY289" t="str">
            <v>3c</v>
          </cell>
        </row>
        <row r="290">
          <cell r="C290">
            <v>308</v>
          </cell>
          <cell r="D290">
            <v>12</v>
          </cell>
          <cell r="E290">
            <v>230</v>
          </cell>
          <cell r="F290">
            <v>12</v>
          </cell>
          <cell r="G290"/>
          <cell r="H290" t="str">
            <v/>
          </cell>
          <cell r="I290" t="str">
            <v>Yes</v>
          </cell>
          <cell r="J290" t="str">
            <v/>
          </cell>
          <cell r="K290" t="str">
            <v/>
          </cell>
          <cell r="L290">
            <v>0</v>
          </cell>
          <cell r="M290" t="str">
            <v>Montoya</v>
          </cell>
          <cell r="N290" t="str">
            <v>Treatment - Plant Rehab</v>
          </cell>
          <cell r="O290" t="str">
            <v>1270012-2</v>
          </cell>
          <cell r="P290" t="str">
            <v xml:space="preserve">No </v>
          </cell>
          <cell r="Q290">
            <v>2414</v>
          </cell>
          <cell r="R290" t="str">
            <v>Reg</v>
          </cell>
          <cell r="S290" t="str">
            <v>Exempt</v>
          </cell>
          <cell r="T290"/>
          <cell r="U290"/>
          <cell r="V290">
            <v>45448</v>
          </cell>
          <cell r="W290">
            <v>5040000</v>
          </cell>
          <cell r="X290">
            <v>4080248</v>
          </cell>
          <cell r="Y290" t="str">
            <v>Part B2</v>
          </cell>
          <cell r="Z290"/>
          <cell r="AA290">
            <v>45717</v>
          </cell>
          <cell r="AB290">
            <v>46082</v>
          </cell>
          <cell r="AC290">
            <v>0</v>
          </cell>
          <cell r="AD290">
            <v>0</v>
          </cell>
          <cell r="AE290"/>
          <cell r="AF290">
            <v>5040000</v>
          </cell>
          <cell r="AG290"/>
          <cell r="AH290"/>
          <cell r="AI290"/>
          <cell r="AJ290"/>
          <cell r="AK290"/>
          <cell r="AL290">
            <v>5040000</v>
          </cell>
          <cell r="AM290">
            <v>4080248</v>
          </cell>
          <cell r="AN290"/>
          <cell r="AO290">
            <v>0</v>
          </cell>
          <cell r="AP290">
            <v>0</v>
          </cell>
          <cell r="AQ290"/>
          <cell r="AR290">
            <v>0</v>
          </cell>
          <cell r="AS290"/>
          <cell r="AT290">
            <v>4080248</v>
          </cell>
          <cell r="AU290">
            <v>0</v>
          </cell>
          <cell r="AV290"/>
          <cell r="AW290"/>
          <cell r="AX290"/>
          <cell r="AY290"/>
          <cell r="AZ290"/>
          <cell r="BA290"/>
          <cell r="BB290">
            <v>0</v>
          </cell>
          <cell r="BC290">
            <v>0</v>
          </cell>
          <cell r="BD290"/>
          <cell r="BE290">
            <v>0</v>
          </cell>
          <cell r="BF290"/>
          <cell r="BG290"/>
          <cell r="BH290"/>
          <cell r="BI290"/>
          <cell r="BJ290"/>
          <cell r="BK290"/>
          <cell r="BL290"/>
          <cell r="BM290"/>
          <cell r="BN290"/>
          <cell r="BO290"/>
          <cell r="BP290">
            <v>0</v>
          </cell>
          <cell r="BQ290"/>
          <cell r="BR290"/>
          <cell r="BS290">
            <v>959752</v>
          </cell>
          <cell r="BT290" t="str">
            <v>24 CDS</v>
          </cell>
          <cell r="BU290"/>
          <cell r="BV290"/>
          <cell r="BW290" t="str">
            <v>Montoya</v>
          </cell>
          <cell r="BX290"/>
          <cell r="BY290">
            <v>11</v>
          </cell>
        </row>
        <row r="291">
          <cell r="C291">
            <v>761</v>
          </cell>
          <cell r="D291">
            <v>10</v>
          </cell>
          <cell r="E291"/>
          <cell r="F291"/>
          <cell r="G291"/>
          <cell r="H291" t="str">
            <v/>
          </cell>
          <cell r="I291" t="str">
            <v/>
          </cell>
          <cell r="L291"/>
          <cell r="M291" t="str">
            <v>Montoya</v>
          </cell>
          <cell r="N291" t="str">
            <v>Watermain - Lake St Area Replacement</v>
          </cell>
          <cell r="O291" t="str">
            <v>1270012-3</v>
          </cell>
          <cell r="P291" t="str">
            <v xml:space="preserve">No </v>
          </cell>
          <cell r="Q291">
            <v>2257</v>
          </cell>
          <cell r="R291" t="str">
            <v>Reg</v>
          </cell>
          <cell r="S291"/>
          <cell r="T291"/>
          <cell r="U291"/>
          <cell r="X291">
            <v>0</v>
          </cell>
          <cell r="Y291"/>
          <cell r="AC291">
            <v>0</v>
          </cell>
          <cell r="AD291">
            <v>0</v>
          </cell>
          <cell r="AE291"/>
          <cell r="AF291">
            <v>10313000</v>
          </cell>
          <cell r="AG291"/>
          <cell r="AJ291"/>
          <cell r="AK291"/>
          <cell r="AL291">
            <v>10313000</v>
          </cell>
          <cell r="AM291"/>
          <cell r="AO291"/>
          <cell r="AP291"/>
          <cell r="AS291"/>
          <cell r="AT291"/>
          <cell r="AU291">
            <v>0</v>
          </cell>
          <cell r="AV291"/>
          <cell r="AW291"/>
          <cell r="BC291"/>
          <cell r="BF291"/>
          <cell r="BG291"/>
          <cell r="BH291"/>
          <cell r="BI291"/>
          <cell r="BJ291"/>
          <cell r="BK291"/>
          <cell r="BL291"/>
          <cell r="BM291"/>
          <cell r="BN291"/>
          <cell r="BO291"/>
          <cell r="BQ291"/>
          <cell r="BR291"/>
          <cell r="BS291"/>
          <cell r="BT291"/>
          <cell r="BU291"/>
          <cell r="BV291"/>
          <cell r="BW291" t="str">
            <v>Montoya</v>
          </cell>
          <cell r="BX291"/>
          <cell r="BY291">
            <v>11</v>
          </cell>
        </row>
        <row r="292">
          <cell r="C292">
            <v>660</v>
          </cell>
          <cell r="D292">
            <v>10</v>
          </cell>
          <cell r="E292">
            <v>558</v>
          </cell>
          <cell r="F292">
            <v>10</v>
          </cell>
          <cell r="H292" t="str">
            <v/>
          </cell>
          <cell r="I292" t="str">
            <v/>
          </cell>
          <cell r="J292" t="str">
            <v/>
          </cell>
          <cell r="K292" t="str">
            <v/>
          </cell>
          <cell r="L292">
            <v>0</v>
          </cell>
          <cell r="M292" t="str">
            <v>Barrett</v>
          </cell>
          <cell r="N292" t="str">
            <v>Treatment - RO Addition</v>
          </cell>
          <cell r="O292" t="str">
            <v>1650005-5</v>
          </cell>
          <cell r="P292" t="str">
            <v xml:space="preserve">No </v>
          </cell>
          <cell r="Q292">
            <v>1135</v>
          </cell>
          <cell r="R292" t="str">
            <v>Reg</v>
          </cell>
          <cell r="S292" t="str">
            <v>Exempt</v>
          </cell>
          <cell r="T292"/>
          <cell r="V292"/>
          <cell r="X292">
            <v>0</v>
          </cell>
          <cell r="Y292"/>
          <cell r="Z292"/>
          <cell r="AA292">
            <v>45017</v>
          </cell>
          <cell r="AB292">
            <v>45627</v>
          </cell>
          <cell r="AC292">
            <v>0</v>
          </cell>
          <cell r="AD292">
            <v>0</v>
          </cell>
          <cell r="AE292"/>
          <cell r="AF292">
            <v>2500000</v>
          </cell>
          <cell r="AG292"/>
          <cell r="AL292">
            <v>2500000</v>
          </cell>
          <cell r="AM292">
            <v>0</v>
          </cell>
          <cell r="AO292">
            <v>0</v>
          </cell>
          <cell r="AP292">
            <v>0</v>
          </cell>
          <cell r="AR292">
            <v>0</v>
          </cell>
          <cell r="AS292"/>
          <cell r="AT292">
            <v>0</v>
          </cell>
          <cell r="AU292">
            <v>0</v>
          </cell>
          <cell r="AV292"/>
          <cell r="AW292"/>
          <cell r="BB292">
            <v>0</v>
          </cell>
          <cell r="BC292">
            <v>0</v>
          </cell>
          <cell r="BE292">
            <v>0</v>
          </cell>
          <cell r="BF292"/>
          <cell r="BP292">
            <v>0</v>
          </cell>
          <cell r="BW292" t="str">
            <v>Barrett</v>
          </cell>
          <cell r="BX292"/>
          <cell r="BY292" t="str">
            <v>6E</v>
          </cell>
        </row>
        <row r="293">
          <cell r="C293">
            <v>76</v>
          </cell>
          <cell r="D293">
            <v>20</v>
          </cell>
          <cell r="E293"/>
          <cell r="F293"/>
          <cell r="G293">
            <v>2025</v>
          </cell>
          <cell r="H293" t="str">
            <v/>
          </cell>
          <cell r="I293" t="str">
            <v>Yes</v>
          </cell>
          <cell r="L293">
            <v>0</v>
          </cell>
          <cell r="M293" t="str">
            <v>Brooksbank</v>
          </cell>
          <cell r="N293" t="str">
            <v>Other - LSL Replacement</v>
          </cell>
          <cell r="O293" t="str">
            <v>1460003-4</v>
          </cell>
          <cell r="P293" t="str">
            <v xml:space="preserve">No </v>
          </cell>
          <cell r="Q293">
            <v>10465</v>
          </cell>
          <cell r="R293" t="str">
            <v>LSL</v>
          </cell>
          <cell r="S293" t="str">
            <v>Exempt</v>
          </cell>
          <cell r="V293">
            <v>45611</v>
          </cell>
          <cell r="W293">
            <v>5352900</v>
          </cell>
          <cell r="X293">
            <v>5352900</v>
          </cell>
          <cell r="Y293" t="str">
            <v>Part B</v>
          </cell>
          <cell r="Z293"/>
          <cell r="AA293">
            <v>45809</v>
          </cell>
          <cell r="AB293">
            <v>46327</v>
          </cell>
          <cell r="AC293">
            <v>2783508</v>
          </cell>
          <cell r="AD293">
            <v>2569392</v>
          </cell>
          <cell r="AF293">
            <v>5352900</v>
          </cell>
          <cell r="AG293"/>
          <cell r="AL293">
            <v>5352900</v>
          </cell>
          <cell r="AM293">
            <v>5352900</v>
          </cell>
          <cell r="AO293">
            <v>2569392</v>
          </cell>
          <cell r="AP293">
            <v>0</v>
          </cell>
          <cell r="AR293">
            <v>2569392</v>
          </cell>
          <cell r="AS293"/>
          <cell r="AT293">
            <v>2783508</v>
          </cell>
          <cell r="AU293">
            <v>2783508</v>
          </cell>
          <cell r="BB293">
            <v>0</v>
          </cell>
          <cell r="BC293" t="e">
            <v>#N/A</v>
          </cell>
          <cell r="BE293">
            <v>0</v>
          </cell>
          <cell r="BP293">
            <v>0</v>
          </cell>
          <cell r="BW293" t="str">
            <v>Brooksbank</v>
          </cell>
          <cell r="BX293" t="str">
            <v>Gallentine</v>
          </cell>
          <cell r="BY293">
            <v>9</v>
          </cell>
        </row>
        <row r="294">
          <cell r="C294">
            <v>566</v>
          </cell>
          <cell r="D294">
            <v>10</v>
          </cell>
          <cell r="E294">
            <v>470</v>
          </cell>
          <cell r="F294">
            <v>10</v>
          </cell>
          <cell r="G294">
            <v>2024</v>
          </cell>
          <cell r="H294" t="str">
            <v>Yes</v>
          </cell>
          <cell r="I294" t="str">
            <v/>
          </cell>
          <cell r="J294" t="str">
            <v/>
          </cell>
          <cell r="K294" t="str">
            <v>Yes</v>
          </cell>
          <cell r="L294">
            <v>0</v>
          </cell>
          <cell r="M294" t="str">
            <v>Brooksbank</v>
          </cell>
          <cell r="N294" t="str">
            <v>Storage - New 2.0 MG Reservoir</v>
          </cell>
          <cell r="O294" t="str">
            <v>1460003-2</v>
          </cell>
          <cell r="P294" t="str">
            <v xml:space="preserve">No </v>
          </cell>
          <cell r="Q294">
            <v>10465</v>
          </cell>
          <cell r="R294" t="str">
            <v>Reg</v>
          </cell>
          <cell r="S294" t="str">
            <v>Exempt</v>
          </cell>
          <cell r="V294" t="str">
            <v>Certified</v>
          </cell>
          <cell r="W294">
            <v>4332000</v>
          </cell>
          <cell r="X294">
            <v>4332000</v>
          </cell>
          <cell r="Y294" t="str">
            <v>24 Carryover</v>
          </cell>
          <cell r="Z294"/>
          <cell r="AA294">
            <v>45444</v>
          </cell>
          <cell r="AB294">
            <v>45809</v>
          </cell>
          <cell r="AC294">
            <v>0</v>
          </cell>
          <cell r="AD294">
            <v>0</v>
          </cell>
          <cell r="AF294">
            <v>4332000</v>
          </cell>
          <cell r="AG294"/>
          <cell r="AH294">
            <v>45469</v>
          </cell>
          <cell r="AI294">
            <v>1</v>
          </cell>
          <cell r="AJ294">
            <v>4332000</v>
          </cell>
          <cell r="AL294">
            <v>4332000</v>
          </cell>
          <cell r="AM294">
            <v>4332000</v>
          </cell>
          <cell r="AO294">
            <v>0</v>
          </cell>
          <cell r="AP294">
            <v>0</v>
          </cell>
          <cell r="AR294">
            <v>0</v>
          </cell>
          <cell r="AS294"/>
          <cell r="AT294">
            <v>4332000</v>
          </cell>
          <cell r="AU294">
            <v>0</v>
          </cell>
          <cell r="BB294">
            <v>0</v>
          </cell>
          <cell r="BC294">
            <v>0</v>
          </cell>
          <cell r="BE294">
            <v>0</v>
          </cell>
          <cell r="BP294">
            <v>0</v>
          </cell>
          <cell r="BW294" t="str">
            <v>Brooksbank</v>
          </cell>
          <cell r="BX294" t="str">
            <v>Gallentine</v>
          </cell>
          <cell r="BY294">
            <v>9</v>
          </cell>
        </row>
        <row r="295">
          <cell r="C295">
            <v>862</v>
          </cell>
          <cell r="D295">
            <v>5</v>
          </cell>
          <cell r="E295">
            <v>733</v>
          </cell>
          <cell r="F295">
            <v>5</v>
          </cell>
          <cell r="G295"/>
          <cell r="H295" t="str">
            <v/>
          </cell>
          <cell r="I295" t="str">
            <v/>
          </cell>
          <cell r="J295" t="str">
            <v/>
          </cell>
          <cell r="K295" t="str">
            <v/>
          </cell>
          <cell r="L295">
            <v>0</v>
          </cell>
          <cell r="M295" t="str">
            <v>Brooksbank</v>
          </cell>
          <cell r="N295" t="str">
            <v>Treatment - Decommission Lime Ponds</v>
          </cell>
          <cell r="O295" t="str">
            <v>1460003-3</v>
          </cell>
          <cell r="P295" t="str">
            <v xml:space="preserve">No </v>
          </cell>
          <cell r="Q295">
            <v>10328</v>
          </cell>
          <cell r="R295" t="str">
            <v>Reg</v>
          </cell>
          <cell r="S295" t="str">
            <v>Exempt</v>
          </cell>
          <cell r="T295"/>
          <cell r="U295"/>
          <cell r="V295"/>
          <cell r="W295"/>
          <cell r="X295">
            <v>0</v>
          </cell>
          <cell r="Y295"/>
          <cell r="Z295"/>
          <cell r="AA295"/>
          <cell r="AB295"/>
          <cell r="AC295">
            <v>0</v>
          </cell>
          <cell r="AD295">
            <v>0</v>
          </cell>
          <cell r="AE295"/>
          <cell r="AF295">
            <v>2906250</v>
          </cell>
          <cell r="AG295"/>
          <cell r="AH295"/>
          <cell r="AI295"/>
          <cell r="AJ295"/>
          <cell r="AK295"/>
          <cell r="AL295">
            <v>2906250</v>
          </cell>
          <cell r="AM295">
            <v>0</v>
          </cell>
          <cell r="AN295"/>
          <cell r="AO295">
            <v>0</v>
          </cell>
          <cell r="AP295">
            <v>0</v>
          </cell>
          <cell r="AQ295"/>
          <cell r="AR295">
            <v>0</v>
          </cell>
          <cell r="AS295"/>
          <cell r="AT295">
            <v>0</v>
          </cell>
          <cell r="AU295">
            <v>0</v>
          </cell>
          <cell r="AV295"/>
          <cell r="AW295"/>
          <cell r="AX295"/>
          <cell r="AY295"/>
          <cell r="AZ295"/>
          <cell r="BA295"/>
          <cell r="BB295">
            <v>0</v>
          </cell>
          <cell r="BC295">
            <v>0</v>
          </cell>
          <cell r="BD295"/>
          <cell r="BE295">
            <v>0</v>
          </cell>
          <cell r="BF295"/>
          <cell r="BG295"/>
          <cell r="BH295"/>
          <cell r="BI295"/>
          <cell r="BJ295"/>
          <cell r="BK295"/>
          <cell r="BL295"/>
          <cell r="BM295"/>
          <cell r="BN295"/>
          <cell r="BO295"/>
          <cell r="BP295">
            <v>0</v>
          </cell>
          <cell r="BQ295"/>
          <cell r="BR295"/>
          <cell r="BS295"/>
          <cell r="BT295"/>
          <cell r="BU295"/>
          <cell r="BV295"/>
          <cell r="BW295" t="str">
            <v>Brooksbank</v>
          </cell>
          <cell r="BX295" t="str">
            <v>Gallentine</v>
          </cell>
          <cell r="BY295">
            <v>9</v>
          </cell>
        </row>
        <row r="296">
          <cell r="C296">
            <v>905</v>
          </cell>
          <cell r="D296">
            <v>5</v>
          </cell>
          <cell r="E296">
            <v>777</v>
          </cell>
          <cell r="F296">
            <v>5</v>
          </cell>
          <cell r="G296"/>
          <cell r="H296" t="str">
            <v/>
          </cell>
          <cell r="I296" t="str">
            <v/>
          </cell>
          <cell r="J296" t="str">
            <v/>
          </cell>
          <cell r="K296" t="str">
            <v/>
          </cell>
          <cell r="L296">
            <v>0</v>
          </cell>
          <cell r="M296" t="str">
            <v>Bradshaw</v>
          </cell>
          <cell r="N296" t="str">
            <v>Other - Connect to WCRWD</v>
          </cell>
          <cell r="O296" t="str">
            <v>1140012-3</v>
          </cell>
          <cell r="P296" t="str">
            <v xml:space="preserve">No </v>
          </cell>
          <cell r="Q296">
            <v>114</v>
          </cell>
          <cell r="R296" t="str">
            <v>Reg</v>
          </cell>
          <cell r="S296"/>
          <cell r="T296"/>
          <cell r="U296"/>
          <cell r="V296"/>
          <cell r="W296"/>
          <cell r="X296">
            <v>0</v>
          </cell>
          <cell r="Y296"/>
          <cell r="Z296"/>
          <cell r="AA296"/>
          <cell r="AB296"/>
          <cell r="AC296">
            <v>0</v>
          </cell>
          <cell r="AD296">
            <v>0</v>
          </cell>
          <cell r="AE296"/>
          <cell r="AF296">
            <v>2500000</v>
          </cell>
          <cell r="AG296"/>
          <cell r="AH296"/>
          <cell r="AI296"/>
          <cell r="AJ296"/>
          <cell r="AK296"/>
          <cell r="AL296">
            <v>2500000</v>
          </cell>
          <cell r="AM296">
            <v>0</v>
          </cell>
          <cell r="AN296"/>
          <cell r="AO296">
            <v>0</v>
          </cell>
          <cell r="AP296">
            <v>0</v>
          </cell>
          <cell r="AQ296"/>
          <cell r="AR296">
            <v>0</v>
          </cell>
          <cell r="AS296"/>
          <cell r="AT296">
            <v>0</v>
          </cell>
          <cell r="AU296">
            <v>0</v>
          </cell>
          <cell r="AV296"/>
          <cell r="AW296"/>
          <cell r="AX296"/>
          <cell r="AY296"/>
          <cell r="AZ296"/>
          <cell r="BA296"/>
          <cell r="BB296">
            <v>0</v>
          </cell>
          <cell r="BC296">
            <v>0</v>
          </cell>
          <cell r="BD296"/>
          <cell r="BE296">
            <v>0</v>
          </cell>
          <cell r="BF296"/>
          <cell r="BG296"/>
          <cell r="BH296"/>
          <cell r="BI296"/>
          <cell r="BJ296"/>
          <cell r="BK296"/>
          <cell r="BL296"/>
          <cell r="BM296"/>
          <cell r="BN296"/>
          <cell r="BO296"/>
          <cell r="BP296"/>
          <cell r="BQ296"/>
          <cell r="BR296"/>
          <cell r="BS296"/>
          <cell r="BT296"/>
          <cell r="BU296"/>
          <cell r="BV296"/>
          <cell r="BW296" t="str">
            <v>Bradshaw</v>
          </cell>
          <cell r="BX296"/>
          <cell r="BY296">
            <v>4</v>
          </cell>
        </row>
        <row r="297">
          <cell r="C297">
            <v>906</v>
          </cell>
          <cell r="D297">
            <v>5</v>
          </cell>
          <cell r="E297">
            <v>778</v>
          </cell>
          <cell r="F297">
            <v>5</v>
          </cell>
          <cell r="G297"/>
          <cell r="H297" t="str">
            <v/>
          </cell>
          <cell r="I297" t="str">
            <v/>
          </cell>
          <cell r="J297" t="str">
            <v/>
          </cell>
          <cell r="K297" t="str">
            <v/>
          </cell>
          <cell r="L297">
            <v>0</v>
          </cell>
          <cell r="M297" t="str">
            <v>Bradshaw</v>
          </cell>
          <cell r="N297" t="str">
            <v>Watermain - Replace &amp; Loop</v>
          </cell>
          <cell r="O297" t="str">
            <v>1140012-4</v>
          </cell>
          <cell r="P297" t="str">
            <v xml:space="preserve">No </v>
          </cell>
          <cell r="Q297">
            <v>114</v>
          </cell>
          <cell r="R297" t="str">
            <v>Reg</v>
          </cell>
          <cell r="S297"/>
          <cell r="T297"/>
          <cell r="U297"/>
          <cell r="V297"/>
          <cell r="W297"/>
          <cell r="X297">
            <v>0</v>
          </cell>
          <cell r="Y297"/>
          <cell r="Z297"/>
          <cell r="AA297"/>
          <cell r="AB297"/>
          <cell r="AC297">
            <v>0</v>
          </cell>
          <cell r="AD297">
            <v>0</v>
          </cell>
          <cell r="AE297"/>
          <cell r="AF297">
            <v>5834000</v>
          </cell>
          <cell r="AG297"/>
          <cell r="AH297"/>
          <cell r="AI297"/>
          <cell r="AJ297"/>
          <cell r="AK297"/>
          <cell r="AL297">
            <v>5834000</v>
          </cell>
          <cell r="AM297">
            <v>0</v>
          </cell>
          <cell r="AN297"/>
          <cell r="AO297">
            <v>0</v>
          </cell>
          <cell r="AP297">
            <v>0</v>
          </cell>
          <cell r="AQ297"/>
          <cell r="AR297">
            <v>0</v>
          </cell>
          <cell r="AS297"/>
          <cell r="AT297">
            <v>0</v>
          </cell>
          <cell r="AU297">
            <v>0</v>
          </cell>
          <cell r="AV297"/>
          <cell r="AW297"/>
          <cell r="AX297"/>
          <cell r="AY297"/>
          <cell r="AZ297"/>
          <cell r="BA297"/>
          <cell r="BB297">
            <v>0</v>
          </cell>
          <cell r="BC297">
            <v>0</v>
          </cell>
          <cell r="BD297"/>
          <cell r="BE297">
            <v>0</v>
          </cell>
          <cell r="BF297"/>
          <cell r="BG297"/>
          <cell r="BH297"/>
          <cell r="BI297"/>
          <cell r="BJ297"/>
          <cell r="BK297"/>
          <cell r="BL297"/>
          <cell r="BM297"/>
          <cell r="BN297"/>
          <cell r="BO297"/>
          <cell r="BP297"/>
          <cell r="BQ297"/>
          <cell r="BR297"/>
          <cell r="BS297"/>
          <cell r="BT297"/>
          <cell r="BU297"/>
          <cell r="BV297"/>
          <cell r="BW297" t="str">
            <v>Bradshaw</v>
          </cell>
          <cell r="BX297"/>
          <cell r="BY297">
            <v>4</v>
          </cell>
        </row>
        <row r="298">
          <cell r="C298">
            <v>47</v>
          </cell>
          <cell r="D298">
            <v>20</v>
          </cell>
          <cell r="E298"/>
          <cell r="F298"/>
          <cell r="G298">
            <v>2025</v>
          </cell>
          <cell r="H298" t="str">
            <v/>
          </cell>
          <cell r="I298" t="str">
            <v>Yes</v>
          </cell>
          <cell r="L298"/>
          <cell r="M298" t="str">
            <v>Bradshaw</v>
          </cell>
          <cell r="N298" t="str">
            <v>Other - LSL Replacement Phase 1</v>
          </cell>
          <cell r="O298" t="str">
            <v>1560014-2</v>
          </cell>
          <cell r="P298" t="str">
            <v>Yes</v>
          </cell>
          <cell r="Q298">
            <v>14108</v>
          </cell>
          <cell r="R298" t="str">
            <v>LSL</v>
          </cell>
          <cell r="S298"/>
          <cell r="T298"/>
          <cell r="U298"/>
          <cell r="V298">
            <v>45450</v>
          </cell>
          <cell r="W298">
            <v>581250</v>
          </cell>
          <cell r="X298">
            <v>581250</v>
          </cell>
          <cell r="Y298" t="str">
            <v>Part B</v>
          </cell>
          <cell r="AA298">
            <v>45809</v>
          </cell>
          <cell r="AB298">
            <v>45931</v>
          </cell>
          <cell r="AC298">
            <v>290625</v>
          </cell>
          <cell r="AD298">
            <v>290625</v>
          </cell>
          <cell r="AE298"/>
          <cell r="AF298">
            <v>581250</v>
          </cell>
          <cell r="AG298"/>
          <cell r="AJ298"/>
          <cell r="AK298"/>
          <cell r="AL298">
            <v>581250</v>
          </cell>
          <cell r="AM298">
            <v>581250</v>
          </cell>
          <cell r="AO298">
            <v>290625</v>
          </cell>
          <cell r="AP298">
            <v>0</v>
          </cell>
          <cell r="AR298">
            <v>290625</v>
          </cell>
          <cell r="AS298"/>
          <cell r="AT298">
            <v>290625</v>
          </cell>
          <cell r="AU298">
            <v>290625</v>
          </cell>
          <cell r="AV298"/>
          <cell r="AW298"/>
          <cell r="BB298">
            <v>0</v>
          </cell>
          <cell r="BC298">
            <v>0</v>
          </cell>
          <cell r="BE298">
            <v>0</v>
          </cell>
          <cell r="BF298"/>
          <cell r="BG298"/>
          <cell r="BH298"/>
          <cell r="BI298"/>
          <cell r="BJ298"/>
          <cell r="BK298"/>
          <cell r="BL298"/>
          <cell r="BM298"/>
          <cell r="BN298"/>
          <cell r="BO298"/>
          <cell r="BP298">
            <v>0</v>
          </cell>
          <cell r="BQ298"/>
          <cell r="BR298"/>
          <cell r="BS298"/>
          <cell r="BT298"/>
          <cell r="BU298"/>
          <cell r="BV298"/>
          <cell r="BW298" t="str">
            <v>Bradshaw</v>
          </cell>
          <cell r="BX298"/>
          <cell r="BY298">
            <v>4</v>
          </cell>
        </row>
        <row r="299">
          <cell r="C299">
            <v>48</v>
          </cell>
          <cell r="D299">
            <v>20</v>
          </cell>
          <cell r="E299"/>
          <cell r="F299"/>
          <cell r="G299">
            <v>2025</v>
          </cell>
          <cell r="H299" t="str">
            <v/>
          </cell>
          <cell r="I299" t="str">
            <v>Yes</v>
          </cell>
          <cell r="J299"/>
          <cell r="K299"/>
          <cell r="L299"/>
          <cell r="M299" t="str">
            <v>Bradshaw</v>
          </cell>
          <cell r="N299" t="str">
            <v>Other - LSL Replacement Phase 2</v>
          </cell>
          <cell r="O299" t="str">
            <v>1560014-3</v>
          </cell>
          <cell r="P299" t="str">
            <v>Yes</v>
          </cell>
          <cell r="Q299">
            <v>14108</v>
          </cell>
          <cell r="R299" t="str">
            <v>LSL</v>
          </cell>
          <cell r="S299"/>
          <cell r="T299"/>
          <cell r="U299"/>
          <cell r="V299">
            <v>45450</v>
          </cell>
          <cell r="W299">
            <v>1556250</v>
          </cell>
          <cell r="X299">
            <v>1556250</v>
          </cell>
          <cell r="Y299" t="str">
            <v>Part B</v>
          </cell>
          <cell r="Z299"/>
          <cell r="AA299">
            <v>45809</v>
          </cell>
          <cell r="AB299">
            <v>45931</v>
          </cell>
          <cell r="AC299">
            <v>778125</v>
          </cell>
          <cell r="AD299">
            <v>778125</v>
          </cell>
          <cell r="AE299"/>
          <cell r="AF299">
            <v>1556250</v>
          </cell>
          <cell r="AG299"/>
          <cell r="AH299"/>
          <cell r="AI299"/>
          <cell r="AJ299"/>
          <cell r="AK299"/>
          <cell r="AL299">
            <v>1556250</v>
          </cell>
          <cell r="AM299">
            <v>1556250</v>
          </cell>
          <cell r="AN299"/>
          <cell r="AO299">
            <v>778125</v>
          </cell>
          <cell r="AP299">
            <v>0</v>
          </cell>
          <cell r="AQ299"/>
          <cell r="AR299">
            <v>778125</v>
          </cell>
          <cell r="AS299"/>
          <cell r="AT299">
            <v>778125</v>
          </cell>
          <cell r="AU299">
            <v>778125</v>
          </cell>
          <cell r="AV299"/>
          <cell r="AW299"/>
          <cell r="AX299"/>
          <cell r="AY299"/>
          <cell r="AZ299"/>
          <cell r="BA299"/>
          <cell r="BB299">
            <v>0</v>
          </cell>
          <cell r="BC299">
            <v>0</v>
          </cell>
          <cell r="BD299"/>
          <cell r="BE299">
            <v>0</v>
          </cell>
          <cell r="BF299"/>
          <cell r="BG299"/>
          <cell r="BH299"/>
          <cell r="BI299"/>
          <cell r="BJ299"/>
          <cell r="BK299"/>
          <cell r="BL299"/>
          <cell r="BM299"/>
          <cell r="BN299"/>
          <cell r="BO299"/>
          <cell r="BP299">
            <v>0</v>
          </cell>
          <cell r="BQ299"/>
          <cell r="BR299"/>
          <cell r="BS299"/>
          <cell r="BT299"/>
          <cell r="BU299"/>
          <cell r="BV299"/>
          <cell r="BW299" t="str">
            <v>Bradshaw</v>
          </cell>
          <cell r="BX299"/>
          <cell r="BY299">
            <v>4</v>
          </cell>
        </row>
        <row r="300">
          <cell r="C300">
            <v>49</v>
          </cell>
          <cell r="D300">
            <v>20</v>
          </cell>
          <cell r="E300"/>
          <cell r="F300"/>
          <cell r="G300">
            <v>2025</v>
          </cell>
          <cell r="H300" t="str">
            <v/>
          </cell>
          <cell r="I300" t="str">
            <v>Yes</v>
          </cell>
          <cell r="L300"/>
          <cell r="M300" t="str">
            <v>Bradshaw</v>
          </cell>
          <cell r="N300" t="str">
            <v>Other - LSL Replacement Phase 3</v>
          </cell>
          <cell r="O300" t="str">
            <v>1560014-4</v>
          </cell>
          <cell r="P300" t="str">
            <v>Yes</v>
          </cell>
          <cell r="Q300">
            <v>14108</v>
          </cell>
          <cell r="R300" t="str">
            <v>LSL</v>
          </cell>
          <cell r="S300"/>
          <cell r="T300"/>
          <cell r="U300"/>
          <cell r="V300">
            <v>45450</v>
          </cell>
          <cell r="W300">
            <v>1500000</v>
          </cell>
          <cell r="X300">
            <v>1500000</v>
          </cell>
          <cell r="Y300" t="str">
            <v>Part B</v>
          </cell>
          <cell r="AA300">
            <v>45809</v>
          </cell>
          <cell r="AB300">
            <v>45931</v>
          </cell>
          <cell r="AC300">
            <v>750000</v>
          </cell>
          <cell r="AD300">
            <v>750000</v>
          </cell>
          <cell r="AE300"/>
          <cell r="AF300">
            <v>1500000</v>
          </cell>
          <cell r="AG300"/>
          <cell r="AJ300"/>
          <cell r="AK300"/>
          <cell r="AL300">
            <v>1500000</v>
          </cell>
          <cell r="AM300">
            <v>1500000</v>
          </cell>
          <cell r="AO300">
            <v>750000</v>
          </cell>
          <cell r="AP300">
            <v>0</v>
          </cell>
          <cell r="AR300">
            <v>750000</v>
          </cell>
          <cell r="AS300"/>
          <cell r="AT300">
            <v>750000</v>
          </cell>
          <cell r="AU300">
            <v>750000</v>
          </cell>
          <cell r="AV300"/>
          <cell r="AW300"/>
          <cell r="BB300">
            <v>0</v>
          </cell>
          <cell r="BC300">
            <v>0</v>
          </cell>
          <cell r="BE300">
            <v>0</v>
          </cell>
          <cell r="BF300"/>
          <cell r="BG300"/>
          <cell r="BH300"/>
          <cell r="BI300"/>
          <cell r="BJ300"/>
          <cell r="BK300"/>
          <cell r="BL300"/>
          <cell r="BM300"/>
          <cell r="BN300"/>
          <cell r="BO300"/>
          <cell r="BP300">
            <v>0</v>
          </cell>
          <cell r="BQ300"/>
          <cell r="BR300"/>
          <cell r="BS300"/>
          <cell r="BT300"/>
          <cell r="BU300"/>
          <cell r="BV300"/>
          <cell r="BW300" t="str">
            <v>Bradshaw</v>
          </cell>
          <cell r="BX300"/>
          <cell r="BY300">
            <v>4</v>
          </cell>
        </row>
        <row r="301">
          <cell r="C301">
            <v>50</v>
          </cell>
          <cell r="D301">
            <v>20</v>
          </cell>
          <cell r="E301"/>
          <cell r="F301"/>
          <cell r="G301">
            <v>2025</v>
          </cell>
          <cell r="H301" t="str">
            <v/>
          </cell>
          <cell r="I301" t="str">
            <v>Yes</v>
          </cell>
          <cell r="L301"/>
          <cell r="M301" t="str">
            <v>Bradshaw</v>
          </cell>
          <cell r="N301" t="str">
            <v>Other - LSL Replacement Phase 4</v>
          </cell>
          <cell r="O301" t="str">
            <v>1560014-5</v>
          </cell>
          <cell r="P301" t="str">
            <v>Yes</v>
          </cell>
          <cell r="Q301">
            <v>14108</v>
          </cell>
          <cell r="R301" t="str">
            <v>LSL</v>
          </cell>
          <cell r="S301"/>
          <cell r="T301"/>
          <cell r="U301"/>
          <cell r="V301">
            <v>45450</v>
          </cell>
          <cell r="W301">
            <v>1700000</v>
          </cell>
          <cell r="X301">
            <v>1700000</v>
          </cell>
          <cell r="Y301" t="str">
            <v>Part B</v>
          </cell>
          <cell r="AA301">
            <v>45809</v>
          </cell>
          <cell r="AB301">
            <v>45931</v>
          </cell>
          <cell r="AC301">
            <v>850000</v>
          </cell>
          <cell r="AD301">
            <v>850000</v>
          </cell>
          <cell r="AE301"/>
          <cell r="AF301">
            <v>1700000</v>
          </cell>
          <cell r="AG301"/>
          <cell r="AJ301"/>
          <cell r="AK301"/>
          <cell r="AL301">
            <v>1700000</v>
          </cell>
          <cell r="AM301">
            <v>1700000</v>
          </cell>
          <cell r="AO301">
            <v>850000</v>
          </cell>
          <cell r="AP301">
            <v>0</v>
          </cell>
          <cell r="AR301">
            <v>850000</v>
          </cell>
          <cell r="AS301"/>
          <cell r="AT301">
            <v>850000</v>
          </cell>
          <cell r="AU301">
            <v>850000</v>
          </cell>
          <cell r="AV301"/>
          <cell r="AW301"/>
          <cell r="BB301">
            <v>0</v>
          </cell>
          <cell r="BC301">
            <v>0</v>
          </cell>
          <cell r="BE301">
            <v>0</v>
          </cell>
          <cell r="BF301"/>
          <cell r="BG301"/>
          <cell r="BH301"/>
          <cell r="BI301"/>
          <cell r="BJ301"/>
          <cell r="BK301"/>
          <cell r="BL301"/>
          <cell r="BM301"/>
          <cell r="BN301"/>
          <cell r="BO301"/>
          <cell r="BP301">
            <v>0</v>
          </cell>
          <cell r="BQ301"/>
          <cell r="BR301"/>
          <cell r="BS301"/>
          <cell r="BT301"/>
          <cell r="BU301"/>
          <cell r="BV301"/>
          <cell r="BW301" t="str">
            <v>Bradshaw</v>
          </cell>
          <cell r="BX301"/>
          <cell r="BY301">
            <v>4</v>
          </cell>
        </row>
        <row r="302">
          <cell r="C302">
            <v>51</v>
          </cell>
          <cell r="D302">
            <v>20</v>
          </cell>
          <cell r="E302"/>
          <cell r="F302"/>
          <cell r="G302">
            <v>2025</v>
          </cell>
          <cell r="H302" t="str">
            <v/>
          </cell>
          <cell r="I302" t="str">
            <v>Yes</v>
          </cell>
          <cell r="L302"/>
          <cell r="M302" t="str">
            <v>Bradshaw</v>
          </cell>
          <cell r="N302" t="str">
            <v>Other - LSL Replacement Phase 5</v>
          </cell>
          <cell r="O302" t="str">
            <v>1560014-6</v>
          </cell>
          <cell r="P302" t="str">
            <v>Yes</v>
          </cell>
          <cell r="Q302">
            <v>14108</v>
          </cell>
          <cell r="R302" t="str">
            <v>LSL</v>
          </cell>
          <cell r="S302"/>
          <cell r="T302"/>
          <cell r="U302"/>
          <cell r="V302">
            <v>45450</v>
          </cell>
          <cell r="W302">
            <v>1925000</v>
          </cell>
          <cell r="X302">
            <v>1925000</v>
          </cell>
          <cell r="Y302" t="str">
            <v>Part B</v>
          </cell>
          <cell r="AA302">
            <v>45809</v>
          </cell>
          <cell r="AB302">
            <v>45931</v>
          </cell>
          <cell r="AC302">
            <v>962500</v>
          </cell>
          <cell r="AD302">
            <v>962500</v>
          </cell>
          <cell r="AE302"/>
          <cell r="AF302">
            <v>1925000</v>
          </cell>
          <cell r="AG302"/>
          <cell r="AJ302"/>
          <cell r="AK302"/>
          <cell r="AL302">
            <v>1925000</v>
          </cell>
          <cell r="AM302">
            <v>1925000</v>
          </cell>
          <cell r="AO302">
            <v>962500</v>
          </cell>
          <cell r="AP302">
            <v>0</v>
          </cell>
          <cell r="AR302">
            <v>962500</v>
          </cell>
          <cell r="AS302"/>
          <cell r="AT302">
            <v>962500</v>
          </cell>
          <cell r="AU302">
            <v>962500</v>
          </cell>
          <cell r="AV302"/>
          <cell r="AW302"/>
          <cell r="BB302">
            <v>0</v>
          </cell>
          <cell r="BC302">
            <v>0</v>
          </cell>
          <cell r="BE302">
            <v>0</v>
          </cell>
          <cell r="BF302"/>
          <cell r="BG302"/>
          <cell r="BH302"/>
          <cell r="BI302"/>
          <cell r="BJ302"/>
          <cell r="BK302"/>
          <cell r="BL302"/>
          <cell r="BM302"/>
          <cell r="BN302"/>
          <cell r="BO302"/>
          <cell r="BP302">
            <v>0</v>
          </cell>
          <cell r="BQ302"/>
          <cell r="BR302"/>
          <cell r="BS302"/>
          <cell r="BT302"/>
          <cell r="BU302"/>
          <cell r="BV302"/>
          <cell r="BW302" t="str">
            <v>Bradshaw</v>
          </cell>
          <cell r="BX302"/>
          <cell r="BY302">
            <v>4</v>
          </cell>
        </row>
        <row r="303">
          <cell r="C303">
            <v>52</v>
          </cell>
          <cell r="D303">
            <v>20</v>
          </cell>
          <cell r="E303"/>
          <cell r="F303"/>
          <cell r="G303">
            <v>2025</v>
          </cell>
          <cell r="H303" t="str">
            <v/>
          </cell>
          <cell r="I303" t="str">
            <v>Yes</v>
          </cell>
          <cell r="L303"/>
          <cell r="M303" t="str">
            <v>Bradshaw</v>
          </cell>
          <cell r="N303" t="str">
            <v>Other - LSL Replacement Phase 6</v>
          </cell>
          <cell r="O303" t="str">
            <v>1560014-7</v>
          </cell>
          <cell r="P303" t="str">
            <v>Yes</v>
          </cell>
          <cell r="Q303">
            <v>14108</v>
          </cell>
          <cell r="R303" t="str">
            <v>LSL</v>
          </cell>
          <cell r="S303"/>
          <cell r="T303"/>
          <cell r="U303"/>
          <cell r="V303">
            <v>45450</v>
          </cell>
          <cell r="W303">
            <v>1462500</v>
          </cell>
          <cell r="X303">
            <v>1462500</v>
          </cell>
          <cell r="Y303" t="str">
            <v>Part B</v>
          </cell>
          <cell r="AA303">
            <v>45809</v>
          </cell>
          <cell r="AB303">
            <v>45931</v>
          </cell>
          <cell r="AC303">
            <v>731250</v>
          </cell>
          <cell r="AD303">
            <v>731250</v>
          </cell>
          <cell r="AE303"/>
          <cell r="AF303">
            <v>1462500</v>
          </cell>
          <cell r="AG303"/>
          <cell r="AJ303"/>
          <cell r="AK303"/>
          <cell r="AL303">
            <v>1462500</v>
          </cell>
          <cell r="AM303">
            <v>1462500</v>
          </cell>
          <cell r="AO303">
            <v>731250</v>
          </cell>
          <cell r="AP303">
            <v>0</v>
          </cell>
          <cell r="AR303">
            <v>731250</v>
          </cell>
          <cell r="AS303"/>
          <cell r="AT303">
            <v>731250</v>
          </cell>
          <cell r="AU303">
            <v>731250</v>
          </cell>
          <cell r="AV303"/>
          <cell r="AW303"/>
          <cell r="BB303">
            <v>0</v>
          </cell>
          <cell r="BC303">
            <v>0</v>
          </cell>
          <cell r="BE303">
            <v>0</v>
          </cell>
          <cell r="BF303"/>
          <cell r="BG303"/>
          <cell r="BH303"/>
          <cell r="BI303"/>
          <cell r="BJ303"/>
          <cell r="BK303"/>
          <cell r="BL303"/>
          <cell r="BM303"/>
          <cell r="BN303"/>
          <cell r="BO303"/>
          <cell r="BP303">
            <v>0</v>
          </cell>
          <cell r="BQ303"/>
          <cell r="BR303"/>
          <cell r="BS303"/>
          <cell r="BT303"/>
          <cell r="BU303"/>
          <cell r="BV303"/>
          <cell r="BW303" t="str">
            <v>Bradshaw</v>
          </cell>
          <cell r="BX303"/>
          <cell r="BY303">
            <v>4</v>
          </cell>
        </row>
        <row r="304">
          <cell r="C304">
            <v>438</v>
          </cell>
          <cell r="D304">
            <v>10</v>
          </cell>
          <cell r="E304">
            <v>355</v>
          </cell>
          <cell r="F304">
            <v>10</v>
          </cell>
          <cell r="H304" t="str">
            <v/>
          </cell>
          <cell r="I304" t="str">
            <v/>
          </cell>
          <cell r="J304" t="str">
            <v/>
          </cell>
          <cell r="K304" t="str">
            <v/>
          </cell>
          <cell r="L304">
            <v>0</v>
          </cell>
          <cell r="M304" t="str">
            <v>Bradshaw</v>
          </cell>
          <cell r="N304" t="str">
            <v>Storage - Replace 750,000 Gallon GSR</v>
          </cell>
          <cell r="O304" t="str">
            <v>1560014-1</v>
          </cell>
          <cell r="P304" t="str">
            <v xml:space="preserve">No </v>
          </cell>
          <cell r="Q304">
            <v>13754</v>
          </cell>
          <cell r="R304" t="str">
            <v>Reg</v>
          </cell>
          <cell r="S304" t="str">
            <v>Exempt</v>
          </cell>
          <cell r="T304"/>
          <cell r="V304"/>
          <cell r="X304">
            <v>0</v>
          </cell>
          <cell r="Y304"/>
          <cell r="Z304"/>
          <cell r="AA304">
            <v>45108</v>
          </cell>
          <cell r="AB304">
            <v>45474</v>
          </cell>
          <cell r="AC304">
            <v>0</v>
          </cell>
          <cell r="AD304">
            <v>0</v>
          </cell>
          <cell r="AE304"/>
          <cell r="AF304">
            <v>2000000</v>
          </cell>
          <cell r="AG304"/>
          <cell r="AH304"/>
          <cell r="AL304">
            <v>2000000</v>
          </cell>
          <cell r="AM304">
            <v>0</v>
          </cell>
          <cell r="AO304">
            <v>0</v>
          </cell>
          <cell r="AP304">
            <v>0</v>
          </cell>
          <cell r="AR304">
            <v>0</v>
          </cell>
          <cell r="AS304"/>
          <cell r="AT304">
            <v>0</v>
          </cell>
          <cell r="AU304">
            <v>0</v>
          </cell>
          <cell r="AV304"/>
          <cell r="AW304"/>
          <cell r="BB304">
            <v>0</v>
          </cell>
          <cell r="BC304">
            <v>0</v>
          </cell>
          <cell r="BE304">
            <v>0</v>
          </cell>
          <cell r="BP304">
            <v>0</v>
          </cell>
          <cell r="BW304" t="str">
            <v>Bradshaw</v>
          </cell>
          <cell r="BX304"/>
          <cell r="BY304">
            <v>4</v>
          </cell>
        </row>
        <row r="305">
          <cell r="C305">
            <v>261</v>
          </cell>
          <cell r="D305">
            <v>12</v>
          </cell>
          <cell r="E305">
            <v>188</v>
          </cell>
          <cell r="F305">
            <v>12</v>
          </cell>
          <cell r="G305"/>
          <cell r="H305" t="str">
            <v/>
          </cell>
          <cell r="I305" t="str">
            <v>Yes</v>
          </cell>
          <cell r="J305" t="str">
            <v/>
          </cell>
          <cell r="K305" t="str">
            <v>Yes</v>
          </cell>
          <cell r="L305">
            <v>0</v>
          </cell>
          <cell r="M305" t="str">
            <v>Perez</v>
          </cell>
          <cell r="N305" t="str">
            <v>Watermain - Replace &amp; Loop</v>
          </cell>
          <cell r="O305" t="str">
            <v>1600008-6</v>
          </cell>
          <cell r="P305" t="str">
            <v xml:space="preserve">No </v>
          </cell>
          <cell r="Q305">
            <v>931</v>
          </cell>
          <cell r="R305" t="str">
            <v>Reg</v>
          </cell>
          <cell r="S305" t="str">
            <v>Exempt</v>
          </cell>
          <cell r="T305"/>
          <cell r="V305">
            <v>45428</v>
          </cell>
          <cell r="W305">
            <v>1551000</v>
          </cell>
          <cell r="X305">
            <v>951000</v>
          </cell>
          <cell r="Y305" t="str">
            <v>Part B2</v>
          </cell>
          <cell r="AA305">
            <v>45809</v>
          </cell>
          <cell r="AB305">
            <v>45931</v>
          </cell>
          <cell r="AC305">
            <v>0</v>
          </cell>
          <cell r="AD305">
            <v>0</v>
          </cell>
          <cell r="AE305"/>
          <cell r="AF305">
            <v>1551000</v>
          </cell>
          <cell r="AG305"/>
          <cell r="AH305"/>
          <cell r="AL305">
            <v>1551000</v>
          </cell>
          <cell r="AM305">
            <v>951000</v>
          </cell>
          <cell r="AO305">
            <v>0</v>
          </cell>
          <cell r="AP305">
            <v>0</v>
          </cell>
          <cell r="AR305">
            <v>0</v>
          </cell>
          <cell r="AS305"/>
          <cell r="AT305">
            <v>951000</v>
          </cell>
          <cell r="AU305">
            <v>0</v>
          </cell>
          <cell r="AV305"/>
          <cell r="AW305"/>
          <cell r="BB305">
            <v>0</v>
          </cell>
          <cell r="BC305">
            <v>0</v>
          </cell>
          <cell r="BE305">
            <v>0</v>
          </cell>
          <cell r="BP305">
            <v>0</v>
          </cell>
          <cell r="BQ305">
            <v>600000</v>
          </cell>
          <cell r="BR305" t="str">
            <v>24 SCDP</v>
          </cell>
          <cell r="BW305" t="str">
            <v>Perez</v>
          </cell>
          <cell r="BX305"/>
          <cell r="BY305">
            <v>1</v>
          </cell>
        </row>
        <row r="306">
          <cell r="C306">
            <v>512</v>
          </cell>
          <cell r="D306">
            <v>10</v>
          </cell>
          <cell r="E306">
            <v>425</v>
          </cell>
          <cell r="F306">
            <v>10</v>
          </cell>
          <cell r="G306"/>
          <cell r="H306" t="str">
            <v/>
          </cell>
          <cell r="I306" t="str">
            <v>Yes</v>
          </cell>
          <cell r="J306" t="str">
            <v/>
          </cell>
          <cell r="K306" t="str">
            <v>Yes</v>
          </cell>
          <cell r="L306">
            <v>0</v>
          </cell>
          <cell r="M306" t="str">
            <v>Perez</v>
          </cell>
          <cell r="N306" t="str">
            <v>Conservation - Meter Replacement</v>
          </cell>
          <cell r="O306" t="str">
            <v>1600008-5</v>
          </cell>
          <cell r="P306" t="str">
            <v xml:space="preserve">No </v>
          </cell>
          <cell r="Q306">
            <v>931</v>
          </cell>
          <cell r="R306" t="str">
            <v>Reg</v>
          </cell>
          <cell r="S306" t="str">
            <v>Exempt</v>
          </cell>
          <cell r="T306"/>
          <cell r="U306"/>
          <cell r="V306">
            <v>45428</v>
          </cell>
          <cell r="W306">
            <v>467000</v>
          </cell>
          <cell r="X306">
            <v>467000</v>
          </cell>
          <cell r="Y306" t="str">
            <v>Part B2</v>
          </cell>
          <cell r="Z306"/>
          <cell r="AA306">
            <v>45809</v>
          </cell>
          <cell r="AB306">
            <v>45901</v>
          </cell>
          <cell r="AC306">
            <v>0</v>
          </cell>
          <cell r="AD306">
            <v>0</v>
          </cell>
          <cell r="AE306"/>
          <cell r="AF306">
            <v>467000</v>
          </cell>
          <cell r="AG306"/>
          <cell r="AH306"/>
          <cell r="AI306"/>
          <cell r="AJ306"/>
          <cell r="AK306"/>
          <cell r="AL306">
            <v>467000</v>
          </cell>
          <cell r="AM306">
            <v>467000</v>
          </cell>
          <cell r="AN306"/>
          <cell r="AO306">
            <v>0</v>
          </cell>
          <cell r="AP306">
            <v>0</v>
          </cell>
          <cell r="AQ306"/>
          <cell r="AR306">
            <v>0</v>
          </cell>
          <cell r="AS306"/>
          <cell r="AT306">
            <v>467000</v>
          </cell>
          <cell r="AU306">
            <v>0</v>
          </cell>
          <cell r="AV306"/>
          <cell r="AW306"/>
          <cell r="AX306"/>
          <cell r="AY306"/>
          <cell r="AZ306"/>
          <cell r="BA306"/>
          <cell r="BB306">
            <v>0</v>
          </cell>
          <cell r="BC306">
            <v>0</v>
          </cell>
          <cell r="BD306"/>
          <cell r="BE306">
            <v>0</v>
          </cell>
          <cell r="BF306"/>
          <cell r="BG306"/>
          <cell r="BH306"/>
          <cell r="BI306"/>
          <cell r="BJ306"/>
          <cell r="BK306"/>
          <cell r="BL306"/>
          <cell r="BM306"/>
          <cell r="BN306"/>
          <cell r="BO306"/>
          <cell r="BP306">
            <v>0</v>
          </cell>
          <cell r="BQ306"/>
          <cell r="BR306"/>
          <cell r="BS306"/>
          <cell r="BT306"/>
          <cell r="BU306"/>
          <cell r="BV306"/>
          <cell r="BW306" t="str">
            <v>Perez</v>
          </cell>
          <cell r="BX306"/>
          <cell r="BY306">
            <v>1</v>
          </cell>
        </row>
        <row r="307">
          <cell r="C307">
            <v>839</v>
          </cell>
          <cell r="D307">
            <v>6</v>
          </cell>
          <cell r="E307">
            <v>709</v>
          </cell>
          <cell r="F307">
            <v>6</v>
          </cell>
          <cell r="G307"/>
          <cell r="H307" t="str">
            <v/>
          </cell>
          <cell r="I307" t="str">
            <v/>
          </cell>
          <cell r="J307" t="str">
            <v/>
          </cell>
          <cell r="K307" t="str">
            <v/>
          </cell>
          <cell r="L307" t="str">
            <v>not RD elig</v>
          </cell>
          <cell r="M307" t="str">
            <v>Schultz</v>
          </cell>
          <cell r="N307" t="str">
            <v>Storage - New 50,000 Gal Tower</v>
          </cell>
          <cell r="O307" t="str">
            <v>1490010-2</v>
          </cell>
          <cell r="P307" t="str">
            <v xml:space="preserve">No </v>
          </cell>
          <cell r="Q307">
            <v>191</v>
          </cell>
          <cell r="R307" t="str">
            <v>Reg</v>
          </cell>
          <cell r="S307"/>
          <cell r="T307"/>
          <cell r="U307"/>
          <cell r="V307"/>
          <cell r="W307"/>
          <cell r="X307">
            <v>0</v>
          </cell>
          <cell r="Y307"/>
          <cell r="Z307"/>
          <cell r="AA307"/>
          <cell r="AB307"/>
          <cell r="AC307">
            <v>0</v>
          </cell>
          <cell r="AD307">
            <v>0</v>
          </cell>
          <cell r="AE307"/>
          <cell r="AF307">
            <v>1581000</v>
          </cell>
          <cell r="AG307"/>
          <cell r="AH307"/>
          <cell r="AI307"/>
          <cell r="AJ307"/>
          <cell r="AK307"/>
          <cell r="AL307">
            <v>1581000</v>
          </cell>
          <cell r="AM307">
            <v>0</v>
          </cell>
          <cell r="AN307"/>
          <cell r="AO307">
            <v>0</v>
          </cell>
          <cell r="AP307">
            <v>0</v>
          </cell>
          <cell r="AQ307"/>
          <cell r="AR307">
            <v>0</v>
          </cell>
          <cell r="AS307"/>
          <cell r="AT307">
            <v>0</v>
          </cell>
          <cell r="AU307">
            <v>0</v>
          </cell>
          <cell r="AV307"/>
          <cell r="AW307"/>
          <cell r="AX307"/>
          <cell r="AY307"/>
          <cell r="AZ307"/>
          <cell r="BA307"/>
          <cell r="BB307">
            <v>0</v>
          </cell>
          <cell r="BC307">
            <v>0</v>
          </cell>
          <cell r="BD307"/>
          <cell r="BE307">
            <v>0</v>
          </cell>
          <cell r="BF307" t="str">
            <v>not RD elig</v>
          </cell>
          <cell r="BG307"/>
          <cell r="BH307"/>
          <cell r="BI307"/>
          <cell r="BJ307"/>
          <cell r="BK307"/>
          <cell r="BL307"/>
          <cell r="BM307"/>
          <cell r="BN307"/>
          <cell r="BO307"/>
          <cell r="BP307"/>
          <cell r="BQ307"/>
          <cell r="BR307"/>
          <cell r="BS307"/>
          <cell r="BT307"/>
          <cell r="BU307"/>
          <cell r="BV307"/>
          <cell r="BW307" t="str">
            <v>Schultz</v>
          </cell>
          <cell r="BX307"/>
          <cell r="BY307">
            <v>5</v>
          </cell>
        </row>
        <row r="308">
          <cell r="C308">
            <v>952</v>
          </cell>
          <cell r="D308">
            <v>5</v>
          </cell>
          <cell r="E308">
            <v>825</v>
          </cell>
          <cell r="F308">
            <v>5</v>
          </cell>
          <cell r="G308"/>
          <cell r="H308" t="str">
            <v/>
          </cell>
          <cell r="I308" t="str">
            <v/>
          </cell>
          <cell r="J308" t="str">
            <v/>
          </cell>
          <cell r="K308" t="str">
            <v/>
          </cell>
          <cell r="L308" t="str">
            <v>not RD elig</v>
          </cell>
          <cell r="M308" t="str">
            <v>Schultz</v>
          </cell>
          <cell r="N308" t="str">
            <v>Source - New Booster Station</v>
          </cell>
          <cell r="O308" t="str">
            <v>1490010-1</v>
          </cell>
          <cell r="P308" t="str">
            <v xml:space="preserve">No </v>
          </cell>
          <cell r="Q308">
            <v>191</v>
          </cell>
          <cell r="R308" t="str">
            <v>Reg</v>
          </cell>
          <cell r="S308"/>
          <cell r="T308"/>
          <cell r="U308"/>
          <cell r="V308"/>
          <cell r="W308"/>
          <cell r="X308">
            <v>0</v>
          </cell>
          <cell r="Y308"/>
          <cell r="Z308"/>
          <cell r="AA308"/>
          <cell r="AB308"/>
          <cell r="AC308">
            <v>0</v>
          </cell>
          <cell r="AD308">
            <v>0</v>
          </cell>
          <cell r="AE308"/>
          <cell r="AF308">
            <v>4078000</v>
          </cell>
          <cell r="AG308"/>
          <cell r="AH308"/>
          <cell r="AI308"/>
          <cell r="AJ308"/>
          <cell r="AK308"/>
          <cell r="AL308">
            <v>4078000</v>
          </cell>
          <cell r="AM308">
            <v>0</v>
          </cell>
          <cell r="AN308"/>
          <cell r="AO308">
            <v>0</v>
          </cell>
          <cell r="AP308">
            <v>0</v>
          </cell>
          <cell r="AQ308"/>
          <cell r="AR308">
            <v>0</v>
          </cell>
          <cell r="AS308"/>
          <cell r="AT308">
            <v>0</v>
          </cell>
          <cell r="AU308">
            <v>0</v>
          </cell>
          <cell r="AV308"/>
          <cell r="AW308"/>
          <cell r="AX308"/>
          <cell r="AY308"/>
          <cell r="AZ308"/>
          <cell r="BA308"/>
          <cell r="BB308">
            <v>0</v>
          </cell>
          <cell r="BC308">
            <v>0</v>
          </cell>
          <cell r="BD308"/>
          <cell r="BE308">
            <v>0</v>
          </cell>
          <cell r="BF308" t="str">
            <v>not RD elig</v>
          </cell>
          <cell r="BG308"/>
          <cell r="BH308"/>
          <cell r="BI308"/>
          <cell r="BJ308"/>
          <cell r="BK308"/>
          <cell r="BL308"/>
          <cell r="BM308"/>
          <cell r="BN308"/>
          <cell r="BO308"/>
          <cell r="BP308"/>
          <cell r="BQ308"/>
          <cell r="BR308"/>
          <cell r="BS308"/>
          <cell r="BT308"/>
          <cell r="BU308"/>
          <cell r="BV308"/>
          <cell r="BW308" t="str">
            <v>Schultz</v>
          </cell>
          <cell r="BX308"/>
          <cell r="BY308">
            <v>5</v>
          </cell>
        </row>
        <row r="309">
          <cell r="C309">
            <v>953</v>
          </cell>
          <cell r="D309">
            <v>5</v>
          </cell>
          <cell r="E309">
            <v>826</v>
          </cell>
          <cell r="F309">
            <v>5</v>
          </cell>
          <cell r="G309"/>
          <cell r="H309" t="str">
            <v/>
          </cell>
          <cell r="I309" t="str">
            <v/>
          </cell>
          <cell r="J309" t="str">
            <v/>
          </cell>
          <cell r="K309" t="str">
            <v/>
          </cell>
          <cell r="L309" t="str">
            <v>not RD elig</v>
          </cell>
          <cell r="M309" t="str">
            <v>Schultz</v>
          </cell>
          <cell r="N309" t="str">
            <v>Watermain - Construct New Distribution</v>
          </cell>
          <cell r="O309" t="str">
            <v>1490010-3</v>
          </cell>
          <cell r="P309" t="str">
            <v xml:space="preserve">No </v>
          </cell>
          <cell r="Q309">
            <v>191</v>
          </cell>
          <cell r="R309" t="str">
            <v>Reg</v>
          </cell>
          <cell r="S309"/>
          <cell r="T309"/>
          <cell r="U309"/>
          <cell r="V309"/>
          <cell r="W309"/>
          <cell r="X309">
            <v>0</v>
          </cell>
          <cell r="Y309"/>
          <cell r="Z309"/>
          <cell r="AA309"/>
          <cell r="AB309"/>
          <cell r="AC309">
            <v>0</v>
          </cell>
          <cell r="AD309">
            <v>0</v>
          </cell>
          <cell r="AE309"/>
          <cell r="AF309">
            <v>4072000</v>
          </cell>
          <cell r="AG309"/>
          <cell r="AH309"/>
          <cell r="AI309"/>
          <cell r="AJ309"/>
          <cell r="AK309"/>
          <cell r="AL309">
            <v>4072000</v>
          </cell>
          <cell r="AM309">
            <v>0</v>
          </cell>
          <cell r="AN309"/>
          <cell r="AO309">
            <v>0</v>
          </cell>
          <cell r="AP309">
            <v>0</v>
          </cell>
          <cell r="AQ309"/>
          <cell r="AR309">
            <v>0</v>
          </cell>
          <cell r="AS309"/>
          <cell r="AT309">
            <v>0</v>
          </cell>
          <cell r="AU309">
            <v>0</v>
          </cell>
          <cell r="AV309"/>
          <cell r="AW309"/>
          <cell r="AX309"/>
          <cell r="AY309"/>
          <cell r="AZ309"/>
          <cell r="BA309"/>
          <cell r="BB309">
            <v>0</v>
          </cell>
          <cell r="BC309">
            <v>0</v>
          </cell>
          <cell r="BD309"/>
          <cell r="BE309">
            <v>0</v>
          </cell>
          <cell r="BF309" t="str">
            <v>not RD elig</v>
          </cell>
          <cell r="BG309"/>
          <cell r="BH309"/>
          <cell r="BI309"/>
          <cell r="BJ309"/>
          <cell r="BK309"/>
          <cell r="BL309"/>
          <cell r="BM309"/>
          <cell r="BN309"/>
          <cell r="BO309"/>
          <cell r="BP309"/>
          <cell r="BQ309"/>
          <cell r="BR309"/>
          <cell r="BS309"/>
          <cell r="BT309"/>
          <cell r="BU309"/>
          <cell r="BV309"/>
          <cell r="BW309" t="str">
            <v>Schultz</v>
          </cell>
          <cell r="BX309"/>
          <cell r="BY309">
            <v>5</v>
          </cell>
        </row>
        <row r="310">
          <cell r="C310">
            <v>218</v>
          </cell>
          <cell r="D310">
            <v>12</v>
          </cell>
          <cell r="E310">
            <v>154</v>
          </cell>
          <cell r="F310">
            <v>12</v>
          </cell>
          <cell r="G310"/>
          <cell r="H310" t="str">
            <v/>
          </cell>
          <cell r="I310" t="str">
            <v/>
          </cell>
          <cell r="J310" t="str">
            <v/>
          </cell>
          <cell r="K310" t="str">
            <v/>
          </cell>
          <cell r="L310">
            <v>0</v>
          </cell>
          <cell r="M310" t="str">
            <v>Bradshaw</v>
          </cell>
          <cell r="N310" t="str">
            <v>Watermain - Looping</v>
          </cell>
          <cell r="O310" t="str">
            <v>1690048-4</v>
          </cell>
          <cell r="P310" t="str">
            <v xml:space="preserve">No </v>
          </cell>
          <cell r="Q310">
            <v>501</v>
          </cell>
          <cell r="R310" t="str">
            <v>Reg</v>
          </cell>
          <cell r="S310" t="str">
            <v>Exempt</v>
          </cell>
          <cell r="T310"/>
          <cell r="U310"/>
          <cell r="V310"/>
          <cell r="W310"/>
          <cell r="X310">
            <v>0</v>
          </cell>
          <cell r="Y310"/>
          <cell r="Z310"/>
          <cell r="AA310"/>
          <cell r="AB310"/>
          <cell r="AC310">
            <v>0</v>
          </cell>
          <cell r="AD310">
            <v>0</v>
          </cell>
          <cell r="AE310" t="str">
            <v>RD??</v>
          </cell>
          <cell r="AF310">
            <v>727300</v>
          </cell>
          <cell r="AG310"/>
          <cell r="AH310"/>
          <cell r="AI310"/>
          <cell r="AJ310"/>
          <cell r="AK310"/>
          <cell r="AL310">
            <v>727300</v>
          </cell>
          <cell r="AM310">
            <v>0</v>
          </cell>
          <cell r="AN310"/>
          <cell r="AO310">
            <v>0</v>
          </cell>
          <cell r="AP310">
            <v>0</v>
          </cell>
          <cell r="AQ310"/>
          <cell r="AR310">
            <v>0</v>
          </cell>
          <cell r="AS310"/>
          <cell r="AT310">
            <v>0</v>
          </cell>
          <cell r="AU310">
            <v>0</v>
          </cell>
          <cell r="AV310"/>
          <cell r="AW310"/>
          <cell r="AX310"/>
          <cell r="AY310"/>
          <cell r="AZ310"/>
          <cell r="BA310"/>
          <cell r="BB310">
            <v>0</v>
          </cell>
          <cell r="BC310">
            <v>0</v>
          </cell>
          <cell r="BD310"/>
          <cell r="BE310">
            <v>0</v>
          </cell>
          <cell r="BF310"/>
          <cell r="BG310"/>
          <cell r="BH310"/>
          <cell r="BI310"/>
          <cell r="BJ310"/>
          <cell r="BK310"/>
          <cell r="BL310"/>
          <cell r="BM310"/>
          <cell r="BN310"/>
          <cell r="BO310"/>
          <cell r="BP310">
            <v>0</v>
          </cell>
          <cell r="BQ310"/>
          <cell r="BR310"/>
          <cell r="BS310"/>
          <cell r="BT310"/>
          <cell r="BU310"/>
          <cell r="BV310"/>
          <cell r="BW310" t="str">
            <v>Bradshaw</v>
          </cell>
          <cell r="BX310" t="str">
            <v>Fletcher</v>
          </cell>
          <cell r="BY310" t="str">
            <v>3c</v>
          </cell>
        </row>
        <row r="311">
          <cell r="C311">
            <v>332</v>
          </cell>
          <cell r="D311">
            <v>10</v>
          </cell>
          <cell r="E311">
            <v>251</v>
          </cell>
          <cell r="F311">
            <v>10</v>
          </cell>
          <cell r="H311" t="str">
            <v/>
          </cell>
          <cell r="I311" t="str">
            <v/>
          </cell>
          <cell r="J311" t="str">
            <v/>
          </cell>
          <cell r="K311" t="str">
            <v/>
          </cell>
          <cell r="L311">
            <v>0</v>
          </cell>
          <cell r="M311" t="str">
            <v>Bradshaw</v>
          </cell>
          <cell r="N311" t="str">
            <v>Watermain - 5th Ave Repl</v>
          </cell>
          <cell r="O311" t="str">
            <v>1690048-2</v>
          </cell>
          <cell r="P311" t="str">
            <v xml:space="preserve">No </v>
          </cell>
          <cell r="Q311">
            <v>501</v>
          </cell>
          <cell r="R311" t="str">
            <v>Reg</v>
          </cell>
          <cell r="S311" t="str">
            <v>Exempt</v>
          </cell>
          <cell r="T311"/>
          <cell r="X311">
            <v>0</v>
          </cell>
          <cell r="Y311"/>
          <cell r="Z311"/>
          <cell r="AC311">
            <v>0</v>
          </cell>
          <cell r="AD311">
            <v>0</v>
          </cell>
          <cell r="AE311" t="str">
            <v>RD??</v>
          </cell>
          <cell r="AF311">
            <v>338375</v>
          </cell>
          <cell r="AG311"/>
          <cell r="AL311">
            <v>338375</v>
          </cell>
          <cell r="AM311">
            <v>0</v>
          </cell>
          <cell r="AO311">
            <v>0</v>
          </cell>
          <cell r="AP311">
            <v>0</v>
          </cell>
          <cell r="AR311">
            <v>0</v>
          </cell>
          <cell r="AS311"/>
          <cell r="AT311">
            <v>0</v>
          </cell>
          <cell r="AU311">
            <v>0</v>
          </cell>
          <cell r="AV311"/>
          <cell r="AW311"/>
          <cell r="BB311">
            <v>0</v>
          </cell>
          <cell r="BC311">
            <v>0</v>
          </cell>
          <cell r="BE311">
            <v>0</v>
          </cell>
          <cell r="BP311">
            <v>0</v>
          </cell>
          <cell r="BW311" t="str">
            <v>Bradshaw</v>
          </cell>
          <cell r="BX311" t="str">
            <v>Fletcher</v>
          </cell>
          <cell r="BY311" t="str">
            <v>3c</v>
          </cell>
        </row>
        <row r="312">
          <cell r="C312">
            <v>333</v>
          </cell>
          <cell r="D312">
            <v>10</v>
          </cell>
          <cell r="E312">
            <v>252</v>
          </cell>
          <cell r="F312">
            <v>10</v>
          </cell>
          <cell r="H312" t="str">
            <v/>
          </cell>
          <cell r="I312" t="str">
            <v/>
          </cell>
          <cell r="J312" t="str">
            <v/>
          </cell>
          <cell r="K312" t="str">
            <v/>
          </cell>
          <cell r="L312">
            <v>0</v>
          </cell>
          <cell r="M312" t="str">
            <v>Bradshaw</v>
          </cell>
          <cell r="N312" t="str">
            <v>Watermain - Repl 4 Inch Mains</v>
          </cell>
          <cell r="O312" t="str">
            <v>1690048-3</v>
          </cell>
          <cell r="P312" t="str">
            <v xml:space="preserve">No </v>
          </cell>
          <cell r="Q312">
            <v>501</v>
          </cell>
          <cell r="R312" t="str">
            <v>Reg</v>
          </cell>
          <cell r="S312" t="str">
            <v>Exempt</v>
          </cell>
          <cell r="T312"/>
          <cell r="X312">
            <v>-1500000</v>
          </cell>
          <cell r="Y312"/>
          <cell r="Z312"/>
          <cell r="AC312">
            <v>0</v>
          </cell>
          <cell r="AD312">
            <v>0</v>
          </cell>
          <cell r="AE312" t="str">
            <v>RD??</v>
          </cell>
          <cell r="AF312">
            <v>2369900</v>
          </cell>
          <cell r="AG312"/>
          <cell r="AL312">
            <v>2369900</v>
          </cell>
          <cell r="AM312">
            <v>0</v>
          </cell>
          <cell r="AO312">
            <v>0</v>
          </cell>
          <cell r="AP312">
            <v>0</v>
          </cell>
          <cell r="AR312">
            <v>0</v>
          </cell>
          <cell r="AS312"/>
          <cell r="AT312">
            <v>0</v>
          </cell>
          <cell r="AU312">
            <v>0</v>
          </cell>
          <cell r="AV312"/>
          <cell r="AW312"/>
          <cell r="BB312">
            <v>0</v>
          </cell>
          <cell r="BC312">
            <v>0</v>
          </cell>
          <cell r="BE312">
            <v>0</v>
          </cell>
          <cell r="BP312">
            <v>0</v>
          </cell>
          <cell r="BS312">
            <v>1500000</v>
          </cell>
          <cell r="BT312" t="str">
            <v>23 SPAP</v>
          </cell>
          <cell r="BU312"/>
          <cell r="BV312" t="str">
            <v>23 SPAP</v>
          </cell>
          <cell r="BW312" t="str">
            <v>Bradshaw</v>
          </cell>
          <cell r="BX312" t="str">
            <v>Fletcher</v>
          </cell>
          <cell r="BY312" t="str">
            <v>3c</v>
          </cell>
        </row>
        <row r="313">
          <cell r="C313">
            <v>173</v>
          </cell>
          <cell r="D313">
            <v>15</v>
          </cell>
          <cell r="E313">
            <v>121</v>
          </cell>
          <cell r="F313">
            <v>15</v>
          </cell>
          <cell r="G313">
            <v>2025</v>
          </cell>
          <cell r="H313" t="str">
            <v/>
          </cell>
          <cell r="I313" t="str">
            <v>Yes</v>
          </cell>
          <cell r="J313" t="str">
            <v/>
          </cell>
          <cell r="K313" t="str">
            <v/>
          </cell>
          <cell r="L313">
            <v>0</v>
          </cell>
          <cell r="M313" t="str">
            <v>Barrett</v>
          </cell>
          <cell r="N313" t="str">
            <v>Other - LSL Replacement</v>
          </cell>
          <cell r="O313" t="str">
            <v>1050001-11</v>
          </cell>
          <cell r="P313" t="str">
            <v>Yes</v>
          </cell>
          <cell r="Q313">
            <v>2712</v>
          </cell>
          <cell r="R313" t="str">
            <v>LSL</v>
          </cell>
          <cell r="S313"/>
          <cell r="T313"/>
          <cell r="V313">
            <v>45450</v>
          </cell>
          <cell r="W313">
            <v>1706795</v>
          </cell>
          <cell r="X313">
            <v>1706795</v>
          </cell>
          <cell r="Y313" t="str">
            <v>Part B</v>
          </cell>
          <cell r="Z313" t="str">
            <v>79 LSL's</v>
          </cell>
          <cell r="AA313">
            <v>45809</v>
          </cell>
          <cell r="AB313">
            <v>46539</v>
          </cell>
          <cell r="AC313">
            <v>853398</v>
          </cell>
          <cell r="AD313">
            <v>853397</v>
          </cell>
          <cell r="AE313"/>
          <cell r="AF313">
            <v>1706795</v>
          </cell>
          <cell r="AG313"/>
          <cell r="AH313"/>
          <cell r="AL313">
            <v>1706795</v>
          </cell>
          <cell r="AM313">
            <v>1706795</v>
          </cell>
          <cell r="AO313">
            <v>853397</v>
          </cell>
          <cell r="AP313">
            <v>0</v>
          </cell>
          <cell r="AR313">
            <v>853397</v>
          </cell>
          <cell r="AS313"/>
          <cell r="AT313">
            <v>853398</v>
          </cell>
          <cell r="AU313">
            <v>853398</v>
          </cell>
          <cell r="AV313"/>
          <cell r="AW313"/>
          <cell r="BB313">
            <v>0</v>
          </cell>
          <cell r="BC313">
            <v>0</v>
          </cell>
          <cell r="BE313">
            <v>0</v>
          </cell>
          <cell r="BW313" t="str">
            <v>Barrett</v>
          </cell>
          <cell r="BX313"/>
          <cell r="BY313" t="str">
            <v>7W</v>
          </cell>
        </row>
        <row r="314">
          <cell r="C314">
            <v>174</v>
          </cell>
          <cell r="D314">
            <v>15</v>
          </cell>
          <cell r="E314">
            <v>122</v>
          </cell>
          <cell r="F314">
            <v>15</v>
          </cell>
          <cell r="G314"/>
          <cell r="H314" t="str">
            <v/>
          </cell>
          <cell r="I314" t="str">
            <v/>
          </cell>
          <cell r="J314" t="str">
            <v/>
          </cell>
          <cell r="K314" t="str">
            <v>Yes</v>
          </cell>
          <cell r="L314">
            <v>0</v>
          </cell>
          <cell r="M314" t="str">
            <v>Barrett</v>
          </cell>
          <cell r="N314" t="str">
            <v>Treatment - Manganese Treatment Plant</v>
          </cell>
          <cell r="O314" t="str">
            <v>1050001-4</v>
          </cell>
          <cell r="P314" t="str">
            <v>Yes</v>
          </cell>
          <cell r="Q314">
            <v>2712</v>
          </cell>
          <cell r="R314" t="str">
            <v>EC</v>
          </cell>
          <cell r="S314" t="str">
            <v>Exempt</v>
          </cell>
          <cell r="T314"/>
          <cell r="U314"/>
          <cell r="V314">
            <v>45454</v>
          </cell>
          <cell r="W314">
            <v>13325500</v>
          </cell>
          <cell r="X314">
            <v>13325500</v>
          </cell>
          <cell r="Y314" t="str">
            <v>2027 project</v>
          </cell>
          <cell r="Z314"/>
          <cell r="AA314">
            <v>46508</v>
          </cell>
          <cell r="AB314">
            <v>47027</v>
          </cell>
          <cell r="AC314">
            <v>0</v>
          </cell>
          <cell r="AD314">
            <v>0</v>
          </cell>
          <cell r="AE314" t="str">
            <v>add Well project??</v>
          </cell>
          <cell r="AF314">
            <v>13325500</v>
          </cell>
          <cell r="AG314"/>
          <cell r="AH314"/>
          <cell r="AI314"/>
          <cell r="AJ314"/>
          <cell r="AK314"/>
          <cell r="AL314">
            <v>13325500</v>
          </cell>
          <cell r="AM314">
            <v>0</v>
          </cell>
          <cell r="AN314"/>
          <cell r="AO314">
            <v>0</v>
          </cell>
          <cell r="AP314">
            <v>3000000</v>
          </cell>
          <cell r="AQ314"/>
          <cell r="AR314">
            <v>3000000</v>
          </cell>
          <cell r="AS314"/>
          <cell r="AT314">
            <v>0</v>
          </cell>
          <cell r="AU314">
            <v>0</v>
          </cell>
          <cell r="AV314"/>
          <cell r="AW314"/>
          <cell r="AX314"/>
          <cell r="AY314"/>
          <cell r="AZ314"/>
          <cell r="BA314"/>
          <cell r="BB314">
            <v>0</v>
          </cell>
          <cell r="BC314">
            <v>0</v>
          </cell>
          <cell r="BD314"/>
          <cell r="BE314">
            <v>0</v>
          </cell>
          <cell r="BF314"/>
          <cell r="BG314"/>
          <cell r="BH314"/>
          <cell r="BI314"/>
          <cell r="BJ314"/>
          <cell r="BK314"/>
          <cell r="BL314"/>
          <cell r="BM314"/>
          <cell r="BN314"/>
          <cell r="BO314"/>
          <cell r="BP314">
            <v>0</v>
          </cell>
          <cell r="BQ314"/>
          <cell r="BR314"/>
          <cell r="BS314"/>
          <cell r="BT314"/>
          <cell r="BU314"/>
          <cell r="BV314"/>
          <cell r="BW314" t="str">
            <v>Barrett</v>
          </cell>
          <cell r="BX314" t="str">
            <v>Barrett</v>
          </cell>
          <cell r="BY314" t="str">
            <v>7W</v>
          </cell>
        </row>
        <row r="315">
          <cell r="C315">
            <v>722</v>
          </cell>
          <cell r="D315">
            <v>10</v>
          </cell>
          <cell r="E315">
            <v>605</v>
          </cell>
          <cell r="F315">
            <v>10</v>
          </cell>
          <cell r="G315"/>
          <cell r="H315" t="str">
            <v/>
          </cell>
          <cell r="I315" t="str">
            <v/>
          </cell>
          <cell r="J315" t="str">
            <v/>
          </cell>
          <cell r="K315" t="str">
            <v>Yes</v>
          </cell>
          <cell r="L315">
            <v>0</v>
          </cell>
          <cell r="M315" t="str">
            <v>Barrett</v>
          </cell>
          <cell r="N315" t="str">
            <v xml:space="preserve">Source - New Well #6 </v>
          </cell>
          <cell r="O315" t="str">
            <v>1050001-3</v>
          </cell>
          <cell r="P315" t="str">
            <v xml:space="preserve">No </v>
          </cell>
          <cell r="Q315">
            <v>2712</v>
          </cell>
          <cell r="R315" t="str">
            <v>Reg</v>
          </cell>
          <cell r="S315" t="str">
            <v>Exempt</v>
          </cell>
          <cell r="T315"/>
          <cell r="U315"/>
          <cell r="V315">
            <v>45454</v>
          </cell>
          <cell r="W315">
            <v>507500</v>
          </cell>
          <cell r="X315">
            <v>507500</v>
          </cell>
          <cell r="Y315" t="str">
            <v>2027 project</v>
          </cell>
          <cell r="AA315">
            <v>46508</v>
          </cell>
          <cell r="AB315">
            <v>47027</v>
          </cell>
          <cell r="AC315">
            <v>0</v>
          </cell>
          <cell r="AD315">
            <v>0</v>
          </cell>
          <cell r="AE315"/>
          <cell r="AF315">
            <v>507500</v>
          </cell>
          <cell r="AG315"/>
          <cell r="AL315">
            <v>507500</v>
          </cell>
          <cell r="AM315">
            <v>0</v>
          </cell>
          <cell r="AO315">
            <v>0</v>
          </cell>
          <cell r="AP315">
            <v>0</v>
          </cell>
          <cell r="AR315">
            <v>0</v>
          </cell>
          <cell r="AS315"/>
          <cell r="AT315">
            <v>0</v>
          </cell>
          <cell r="AU315">
            <v>0</v>
          </cell>
          <cell r="BB315">
            <v>0</v>
          </cell>
          <cell r="BC315">
            <v>0</v>
          </cell>
          <cell r="BE315">
            <v>0</v>
          </cell>
          <cell r="BP315">
            <v>0</v>
          </cell>
          <cell r="BW315" t="str">
            <v>Barrett</v>
          </cell>
          <cell r="BX315" t="str">
            <v>Barrett</v>
          </cell>
          <cell r="BY315" t="str">
            <v>7W</v>
          </cell>
        </row>
        <row r="316">
          <cell r="C316">
            <v>837</v>
          </cell>
          <cell r="D316">
            <v>6</v>
          </cell>
          <cell r="E316">
            <v>707</v>
          </cell>
          <cell r="F316">
            <v>6</v>
          </cell>
          <cell r="H316" t="str">
            <v/>
          </cell>
          <cell r="I316" t="str">
            <v/>
          </cell>
          <cell r="J316" t="str">
            <v/>
          </cell>
          <cell r="K316" t="str">
            <v/>
          </cell>
          <cell r="L316">
            <v>0</v>
          </cell>
          <cell r="M316" t="str">
            <v>Barrett</v>
          </cell>
          <cell r="N316" t="str">
            <v>Storage - New 200,000 Gal Tower</v>
          </cell>
          <cell r="O316" t="str">
            <v>1050001-5</v>
          </cell>
          <cell r="P316" t="str">
            <v xml:space="preserve">No </v>
          </cell>
          <cell r="Q316">
            <v>2712</v>
          </cell>
          <cell r="R316" t="str">
            <v>Reg</v>
          </cell>
          <cell r="S316" t="str">
            <v>Exempt</v>
          </cell>
          <cell r="T316"/>
          <cell r="U316"/>
          <cell r="V316">
            <v>0</v>
          </cell>
          <cell r="X316">
            <v>0</v>
          </cell>
          <cell r="Y316"/>
          <cell r="Z316"/>
          <cell r="AA316">
            <v>45444</v>
          </cell>
          <cell r="AB316">
            <v>45931</v>
          </cell>
          <cell r="AC316">
            <v>0</v>
          </cell>
          <cell r="AD316">
            <v>0</v>
          </cell>
          <cell r="AE316"/>
          <cell r="AF316">
            <v>1749100</v>
          </cell>
          <cell r="AG316"/>
          <cell r="AL316">
            <v>1749100</v>
          </cell>
          <cell r="AM316">
            <v>0</v>
          </cell>
          <cell r="AO316">
            <v>0</v>
          </cell>
          <cell r="AP316">
            <v>0</v>
          </cell>
          <cell r="AR316">
            <v>0</v>
          </cell>
          <cell r="AS316"/>
          <cell r="AT316">
            <v>0</v>
          </cell>
          <cell r="AU316">
            <v>0</v>
          </cell>
          <cell r="BB316">
            <v>0</v>
          </cell>
          <cell r="BC316">
            <v>0</v>
          </cell>
          <cell r="BE316">
            <v>0</v>
          </cell>
          <cell r="BP316">
            <v>0</v>
          </cell>
          <cell r="BW316" t="str">
            <v>Barrett</v>
          </cell>
          <cell r="BX316" t="str">
            <v>Barrett</v>
          </cell>
          <cell r="BY316" t="str">
            <v>7W</v>
          </cell>
        </row>
        <row r="317">
          <cell r="C317">
            <v>916</v>
          </cell>
          <cell r="D317">
            <v>5</v>
          </cell>
          <cell r="E317">
            <v>788</v>
          </cell>
          <cell r="F317">
            <v>5</v>
          </cell>
          <cell r="G317"/>
          <cell r="H317" t="str">
            <v/>
          </cell>
          <cell r="I317" t="str">
            <v/>
          </cell>
          <cell r="J317" t="str">
            <v/>
          </cell>
          <cell r="K317" t="str">
            <v/>
          </cell>
          <cell r="L317">
            <v>0</v>
          </cell>
          <cell r="M317" t="str">
            <v>Barrett</v>
          </cell>
          <cell r="N317" t="str">
            <v>Storage - Tower Rehab</v>
          </cell>
          <cell r="O317" t="str">
            <v>1050001-6</v>
          </cell>
          <cell r="P317" t="str">
            <v xml:space="preserve">No </v>
          </cell>
          <cell r="Q317">
            <v>2712</v>
          </cell>
          <cell r="R317" t="str">
            <v>Reg</v>
          </cell>
          <cell r="S317" t="str">
            <v>Exempt</v>
          </cell>
          <cell r="T317"/>
          <cell r="U317"/>
          <cell r="V317">
            <v>45454</v>
          </cell>
          <cell r="W317">
            <v>725000</v>
          </cell>
          <cell r="X317">
            <v>725000</v>
          </cell>
          <cell r="Y317" t="str">
            <v>2027 project, below fundable range</v>
          </cell>
          <cell r="Z317"/>
          <cell r="AA317">
            <v>46539</v>
          </cell>
          <cell r="AB317">
            <v>46631</v>
          </cell>
          <cell r="AC317">
            <v>0</v>
          </cell>
          <cell r="AD317">
            <v>0</v>
          </cell>
          <cell r="AE317"/>
          <cell r="AF317">
            <v>725000</v>
          </cell>
          <cell r="AG317"/>
          <cell r="AL317">
            <v>725000</v>
          </cell>
          <cell r="AM317">
            <v>0</v>
          </cell>
          <cell r="AO317">
            <v>0</v>
          </cell>
          <cell r="AP317">
            <v>0</v>
          </cell>
          <cell r="AR317">
            <v>0</v>
          </cell>
          <cell r="AS317"/>
          <cell r="AT317">
            <v>0</v>
          </cell>
          <cell r="AU317">
            <v>0</v>
          </cell>
          <cell r="BB317">
            <v>0</v>
          </cell>
          <cell r="BC317">
            <v>0</v>
          </cell>
          <cell r="BE317">
            <v>0</v>
          </cell>
          <cell r="BP317">
            <v>0</v>
          </cell>
          <cell r="BW317" t="str">
            <v>Barrett</v>
          </cell>
          <cell r="BX317" t="str">
            <v>Barrett</v>
          </cell>
          <cell r="BY317" t="str">
            <v>7W</v>
          </cell>
        </row>
        <row r="318">
          <cell r="C318">
            <v>917</v>
          </cell>
          <cell r="D318">
            <v>5</v>
          </cell>
          <cell r="E318">
            <v>789</v>
          </cell>
          <cell r="F318">
            <v>5</v>
          </cell>
          <cell r="G318">
            <v>2025</v>
          </cell>
          <cell r="H318" t="str">
            <v/>
          </cell>
          <cell r="I318" t="str">
            <v/>
          </cell>
          <cell r="J318" t="str">
            <v/>
          </cell>
          <cell r="K318" t="str">
            <v/>
          </cell>
          <cell r="L318">
            <v>0</v>
          </cell>
          <cell r="M318" t="str">
            <v>Barrett</v>
          </cell>
          <cell r="N318" t="str">
            <v>Watermain - Watermain Improvements</v>
          </cell>
          <cell r="O318" t="str">
            <v>1050001-7</v>
          </cell>
          <cell r="P318" t="str">
            <v xml:space="preserve">No </v>
          </cell>
          <cell r="Q318">
            <v>2712</v>
          </cell>
          <cell r="R318" t="str">
            <v>Reg</v>
          </cell>
          <cell r="S318"/>
          <cell r="T318"/>
          <cell r="V318">
            <v>45454</v>
          </cell>
          <cell r="W318">
            <v>986290</v>
          </cell>
          <cell r="X318">
            <v>986290</v>
          </cell>
          <cell r="Y318" t="str">
            <v>Below fundable range</v>
          </cell>
          <cell r="AA318">
            <v>45778</v>
          </cell>
          <cell r="AB318">
            <v>46204</v>
          </cell>
          <cell r="AC318">
            <v>0</v>
          </cell>
          <cell r="AD318">
            <v>0</v>
          </cell>
          <cell r="AE318"/>
          <cell r="AF318">
            <v>986290</v>
          </cell>
          <cell r="AG318"/>
          <cell r="AH318"/>
          <cell r="AL318">
            <v>986290</v>
          </cell>
          <cell r="AM318">
            <v>0</v>
          </cell>
          <cell r="AO318">
            <v>0</v>
          </cell>
          <cell r="AP318">
            <v>0</v>
          </cell>
          <cell r="AR318">
            <v>0</v>
          </cell>
          <cell r="AS318"/>
          <cell r="AT318">
            <v>0</v>
          </cell>
          <cell r="AU318">
            <v>0</v>
          </cell>
          <cell r="AV318"/>
          <cell r="AW318"/>
          <cell r="BB318">
            <v>0</v>
          </cell>
          <cell r="BC318">
            <v>0</v>
          </cell>
          <cell r="BE318">
            <v>0</v>
          </cell>
          <cell r="BW318" t="str">
            <v>Barrett</v>
          </cell>
          <cell r="BX318"/>
          <cell r="BY318" t="str">
            <v>7W</v>
          </cell>
        </row>
        <row r="319">
          <cell r="C319">
            <v>468</v>
          </cell>
          <cell r="D319">
            <v>10</v>
          </cell>
          <cell r="E319"/>
          <cell r="F319"/>
          <cell r="G319"/>
          <cell r="H319" t="str">
            <v/>
          </cell>
          <cell r="I319" t="str">
            <v/>
          </cell>
          <cell r="J319" t="str">
            <v/>
          </cell>
          <cell r="K319" t="str">
            <v/>
          </cell>
          <cell r="L319"/>
          <cell r="M319" t="str">
            <v>Perez</v>
          </cell>
          <cell r="N319" t="str">
            <v>Watermain - Replace Various Areas</v>
          </cell>
          <cell r="O319" t="str">
            <v>1600010-4</v>
          </cell>
          <cell r="P319" t="str">
            <v xml:space="preserve">No </v>
          </cell>
          <cell r="Q319">
            <v>1434</v>
          </cell>
          <cell r="R319" t="str">
            <v>Reg</v>
          </cell>
          <cell r="S319"/>
          <cell r="T319"/>
          <cell r="U319"/>
          <cell r="X319">
            <v>0</v>
          </cell>
          <cell r="Y319"/>
          <cell r="AC319">
            <v>0</v>
          </cell>
          <cell r="AD319">
            <v>0</v>
          </cell>
          <cell r="AE319"/>
          <cell r="AF319">
            <v>4488183</v>
          </cell>
          <cell r="AG319"/>
          <cell r="AJ319"/>
          <cell r="AK319"/>
          <cell r="AL319">
            <v>4488183</v>
          </cell>
          <cell r="AM319"/>
          <cell r="AO319"/>
          <cell r="AP319"/>
          <cell r="AS319"/>
          <cell r="AT319"/>
          <cell r="AU319">
            <v>0</v>
          </cell>
          <cell r="AV319"/>
          <cell r="AW319"/>
          <cell r="BC319"/>
          <cell r="BF319"/>
          <cell r="BG319"/>
          <cell r="BH319"/>
          <cell r="BI319"/>
          <cell r="BJ319"/>
          <cell r="BK319"/>
          <cell r="BL319"/>
          <cell r="BM319"/>
          <cell r="BN319"/>
          <cell r="BO319"/>
          <cell r="BQ319"/>
          <cell r="BR319"/>
          <cell r="BS319"/>
          <cell r="BT319"/>
          <cell r="BU319"/>
          <cell r="BV319"/>
          <cell r="BW319" t="str">
            <v>Perez</v>
          </cell>
          <cell r="BX319"/>
          <cell r="BY319">
            <v>1</v>
          </cell>
        </row>
        <row r="320">
          <cell r="C320">
            <v>283</v>
          </cell>
          <cell r="D320">
            <v>12</v>
          </cell>
          <cell r="E320">
            <v>208</v>
          </cell>
          <cell r="F320">
            <v>12</v>
          </cell>
          <cell r="G320">
            <v>2024</v>
          </cell>
          <cell r="H320" t="str">
            <v>Yes</v>
          </cell>
          <cell r="I320" t="str">
            <v/>
          </cell>
          <cell r="J320" t="str">
            <v/>
          </cell>
          <cell r="K320" t="str">
            <v>Yes</v>
          </cell>
          <cell r="L320" t="str">
            <v>Referred to RD</v>
          </cell>
          <cell r="M320" t="str">
            <v>Barrett</v>
          </cell>
          <cell r="N320" t="str">
            <v>Watermain - Looping</v>
          </cell>
          <cell r="O320" t="str">
            <v>1650006-6</v>
          </cell>
          <cell r="P320" t="str">
            <v xml:space="preserve">No </v>
          </cell>
          <cell r="Q320">
            <v>508</v>
          </cell>
          <cell r="R320" t="str">
            <v>Reg</v>
          </cell>
          <cell r="S320"/>
          <cell r="T320"/>
          <cell r="U320"/>
          <cell r="V320">
            <v>45400</v>
          </cell>
          <cell r="W320">
            <v>195880</v>
          </cell>
          <cell r="X320">
            <v>95880</v>
          </cell>
          <cell r="Y320" t="str">
            <v>24 Carryover</v>
          </cell>
          <cell r="AA320">
            <v>45444</v>
          </cell>
          <cell r="AB320">
            <v>45809</v>
          </cell>
          <cell r="AC320">
            <v>0</v>
          </cell>
          <cell r="AD320">
            <v>0</v>
          </cell>
          <cell r="AE320" t="str">
            <v>cmt rcd; project not want to go RD</v>
          </cell>
          <cell r="AF320">
            <v>195880</v>
          </cell>
          <cell r="AG320">
            <v>45471</v>
          </cell>
          <cell r="AH320">
            <v>45469</v>
          </cell>
          <cell r="AI320">
            <v>1</v>
          </cell>
          <cell r="AJ320">
            <v>195880</v>
          </cell>
          <cell r="AK320"/>
          <cell r="AL320">
            <v>195880</v>
          </cell>
          <cell r="AM320">
            <v>95880</v>
          </cell>
          <cell r="AO320">
            <v>0</v>
          </cell>
          <cell r="AP320">
            <v>0</v>
          </cell>
          <cell r="AR320">
            <v>0</v>
          </cell>
          <cell r="AS320"/>
          <cell r="AT320">
            <v>95880</v>
          </cell>
          <cell r="AU320">
            <v>0</v>
          </cell>
          <cell r="AV320"/>
          <cell r="AW320"/>
          <cell r="AX320"/>
          <cell r="AY320"/>
          <cell r="AZ320"/>
          <cell r="BA320"/>
          <cell r="BB320">
            <v>0</v>
          </cell>
          <cell r="BC320">
            <v>0</v>
          </cell>
          <cell r="BE320">
            <v>0</v>
          </cell>
          <cell r="BF320" t="str">
            <v>Referred to RD</v>
          </cell>
          <cell r="BG320"/>
          <cell r="BH320"/>
          <cell r="BI320"/>
          <cell r="BJ320"/>
          <cell r="BK320"/>
          <cell r="BL320"/>
          <cell r="BM320"/>
          <cell r="BN320"/>
          <cell r="BO320"/>
          <cell r="BP320"/>
          <cell r="BQ320">
            <v>100000</v>
          </cell>
          <cell r="BR320" t="str">
            <v>24 SCDP</v>
          </cell>
          <cell r="BS320"/>
          <cell r="BT320"/>
          <cell r="BU320"/>
          <cell r="BV320"/>
          <cell r="BW320" t="str">
            <v>Barrett</v>
          </cell>
          <cell r="BX320"/>
          <cell r="BY320" t="str">
            <v>6E</v>
          </cell>
        </row>
        <row r="321">
          <cell r="C321">
            <v>624</v>
          </cell>
          <cell r="D321">
            <v>10</v>
          </cell>
          <cell r="E321">
            <v>524</v>
          </cell>
          <cell r="F321">
            <v>10</v>
          </cell>
          <cell r="G321">
            <v>2024</v>
          </cell>
          <cell r="H321" t="str">
            <v>Yes</v>
          </cell>
          <cell r="I321" t="str">
            <v/>
          </cell>
          <cell r="J321" t="str">
            <v/>
          </cell>
          <cell r="K321" t="str">
            <v>Yes</v>
          </cell>
          <cell r="L321" t="str">
            <v>Referred to RD</v>
          </cell>
          <cell r="M321" t="str">
            <v>Barrett</v>
          </cell>
          <cell r="N321" t="str">
            <v>Watermain - Reconstruction</v>
          </cell>
          <cell r="O321" t="str">
            <v>1650006-7</v>
          </cell>
          <cell r="P321" t="str">
            <v xml:space="preserve">No </v>
          </cell>
          <cell r="Q321">
            <v>508</v>
          </cell>
          <cell r="R321" t="str">
            <v>Reg</v>
          </cell>
          <cell r="S321"/>
          <cell r="T321"/>
          <cell r="U321"/>
          <cell r="V321">
            <v>45400</v>
          </cell>
          <cell r="W321">
            <v>563581</v>
          </cell>
          <cell r="X321">
            <v>63581</v>
          </cell>
          <cell r="Y321" t="str">
            <v>24 Carryover</v>
          </cell>
          <cell r="Z321"/>
          <cell r="AA321">
            <v>45444</v>
          </cell>
          <cell r="AB321">
            <v>45809</v>
          </cell>
          <cell r="AC321">
            <v>0</v>
          </cell>
          <cell r="AD321">
            <v>0</v>
          </cell>
          <cell r="AE321" t="str">
            <v>cmt rcd; project not want to go RD</v>
          </cell>
          <cell r="AF321">
            <v>563581</v>
          </cell>
          <cell r="AG321">
            <v>45451</v>
          </cell>
          <cell r="AH321">
            <v>45469</v>
          </cell>
          <cell r="AI321">
            <v>1</v>
          </cell>
          <cell r="AJ321">
            <v>563581</v>
          </cell>
          <cell r="AK321"/>
          <cell r="AL321">
            <v>563581</v>
          </cell>
          <cell r="AM321">
            <v>63581</v>
          </cell>
          <cell r="AN321"/>
          <cell r="AO321">
            <v>0</v>
          </cell>
          <cell r="AP321">
            <v>0</v>
          </cell>
          <cell r="AQ321"/>
          <cell r="AR321">
            <v>0</v>
          </cell>
          <cell r="AS321"/>
          <cell r="AT321">
            <v>63581</v>
          </cell>
          <cell r="AU321">
            <v>0</v>
          </cell>
          <cell r="AV321"/>
          <cell r="AW321"/>
          <cell r="AX321"/>
          <cell r="AY321"/>
          <cell r="AZ321"/>
          <cell r="BA321"/>
          <cell r="BB321">
            <v>0</v>
          </cell>
          <cell r="BC321">
            <v>0</v>
          </cell>
          <cell r="BD321"/>
          <cell r="BE321">
            <v>0</v>
          </cell>
          <cell r="BF321" t="str">
            <v>Referred to RD</v>
          </cell>
          <cell r="BG321"/>
          <cell r="BH321"/>
          <cell r="BI321"/>
          <cell r="BJ321"/>
          <cell r="BK321"/>
          <cell r="BL321"/>
          <cell r="BM321"/>
          <cell r="BN321"/>
          <cell r="BO321"/>
          <cell r="BP321"/>
          <cell r="BQ321">
            <v>500000</v>
          </cell>
          <cell r="BR321" t="str">
            <v>24 SCDP</v>
          </cell>
          <cell r="BS321"/>
          <cell r="BT321"/>
          <cell r="BU321"/>
          <cell r="BV321"/>
          <cell r="BW321" t="str">
            <v>Barrett</v>
          </cell>
          <cell r="BX321"/>
          <cell r="BY321" t="str">
            <v>6E</v>
          </cell>
        </row>
        <row r="322">
          <cell r="C322">
            <v>467</v>
          </cell>
          <cell r="D322">
            <v>10</v>
          </cell>
          <cell r="E322">
            <v>381</v>
          </cell>
          <cell r="F322">
            <v>10</v>
          </cell>
          <cell r="G322">
            <v>2024</v>
          </cell>
          <cell r="H322" t="str">
            <v>Yes</v>
          </cell>
          <cell r="I322" t="str">
            <v/>
          </cell>
          <cell r="J322" t="str">
            <v/>
          </cell>
          <cell r="K322" t="str">
            <v>Yes</v>
          </cell>
          <cell r="L322">
            <v>0</v>
          </cell>
          <cell r="M322" t="str">
            <v>Bradshaw</v>
          </cell>
          <cell r="N322" t="str">
            <v>Watermain - Replace East Main Ave.</v>
          </cell>
          <cell r="O322" t="str">
            <v>1030014-5</v>
          </cell>
          <cell r="P322" t="str">
            <v xml:space="preserve">No </v>
          </cell>
          <cell r="Q322">
            <v>1146</v>
          </cell>
          <cell r="R322" t="str">
            <v>Reg</v>
          </cell>
          <cell r="S322" t="str">
            <v>Exempt</v>
          </cell>
          <cell r="T322"/>
          <cell r="V322" t="str">
            <v>Certified</v>
          </cell>
          <cell r="W322">
            <v>735000</v>
          </cell>
          <cell r="X322">
            <v>735000</v>
          </cell>
          <cell r="Y322" t="str">
            <v>24 Carryover</v>
          </cell>
          <cell r="AA322">
            <v>45413</v>
          </cell>
          <cell r="AB322">
            <v>45566</v>
          </cell>
          <cell r="AC322">
            <v>0</v>
          </cell>
          <cell r="AD322">
            <v>0</v>
          </cell>
          <cell r="AE322"/>
          <cell r="AF322">
            <v>735000</v>
          </cell>
          <cell r="AG322">
            <v>45414</v>
          </cell>
          <cell r="AH322">
            <v>45469</v>
          </cell>
          <cell r="AI322">
            <v>1</v>
          </cell>
          <cell r="AJ322">
            <v>565210</v>
          </cell>
          <cell r="AL322">
            <v>735000</v>
          </cell>
          <cell r="AM322">
            <v>282032</v>
          </cell>
          <cell r="AO322">
            <v>0</v>
          </cell>
          <cell r="AP322">
            <v>0</v>
          </cell>
          <cell r="AR322">
            <v>0</v>
          </cell>
          <cell r="AS322"/>
          <cell r="AT322">
            <v>282032</v>
          </cell>
          <cell r="AU322">
            <v>0</v>
          </cell>
          <cell r="AV322"/>
          <cell r="AW322"/>
          <cell r="AZ322">
            <v>452968</v>
          </cell>
          <cell r="BA322">
            <v>45469</v>
          </cell>
          <cell r="BB322">
            <v>452168</v>
          </cell>
          <cell r="BC322">
            <v>588000</v>
          </cell>
          <cell r="BE322">
            <v>0</v>
          </cell>
          <cell r="BF322"/>
          <cell r="BP322">
            <v>0</v>
          </cell>
          <cell r="BW322" t="str">
            <v>Bradshaw</v>
          </cell>
          <cell r="BX322"/>
          <cell r="BY322">
            <v>4</v>
          </cell>
        </row>
        <row r="323">
          <cell r="C323">
            <v>140</v>
          </cell>
          <cell r="D323">
            <v>20</v>
          </cell>
          <cell r="E323">
            <v>105</v>
          </cell>
          <cell r="F323">
            <v>20</v>
          </cell>
          <cell r="G323">
            <v>2025</v>
          </cell>
          <cell r="H323" t="str">
            <v/>
          </cell>
          <cell r="I323" t="str">
            <v>Yes</v>
          </cell>
          <cell r="J323" t="str">
            <v/>
          </cell>
          <cell r="K323" t="str">
            <v/>
          </cell>
          <cell r="L323">
            <v>0</v>
          </cell>
          <cell r="M323" t="str">
            <v>Montoya</v>
          </cell>
          <cell r="N323" t="str">
            <v>Treatment - PFAS Treatment Locke Park TP</v>
          </cell>
          <cell r="O323" t="str">
            <v>1020031-3</v>
          </cell>
          <cell r="P323" t="str">
            <v>Yes</v>
          </cell>
          <cell r="Q323">
            <v>29422</v>
          </cell>
          <cell r="R323" t="str">
            <v>EC</v>
          </cell>
          <cell r="S323" t="str">
            <v>Exempt</v>
          </cell>
          <cell r="T323"/>
          <cell r="U323"/>
          <cell r="V323">
            <v>45450</v>
          </cell>
          <cell r="W323">
            <v>6632000</v>
          </cell>
          <cell r="X323">
            <v>6632000</v>
          </cell>
          <cell r="Y323" t="str">
            <v>Part B1</v>
          </cell>
          <cell r="Z323"/>
          <cell r="AA323">
            <v>45809</v>
          </cell>
          <cell r="AB323">
            <v>46327</v>
          </cell>
          <cell r="AC323">
            <v>0</v>
          </cell>
          <cell r="AD323">
            <v>0</v>
          </cell>
          <cell r="AE323" t="str">
            <v>Outside of 2024 IUP; informed city</v>
          </cell>
          <cell r="AF323">
            <v>6632000</v>
          </cell>
          <cell r="AG323"/>
          <cell r="AH323"/>
          <cell r="AI323"/>
          <cell r="AJ323"/>
          <cell r="AK323"/>
          <cell r="AL323">
            <v>6632000</v>
          </cell>
          <cell r="AM323">
            <v>6632000</v>
          </cell>
          <cell r="AN323"/>
          <cell r="AO323">
            <v>0</v>
          </cell>
          <cell r="AP323">
            <v>3000000</v>
          </cell>
          <cell r="AQ323"/>
          <cell r="AR323">
            <v>3000000</v>
          </cell>
          <cell r="AS323"/>
          <cell r="AT323">
            <v>3632000</v>
          </cell>
          <cell r="AU323">
            <v>0</v>
          </cell>
          <cell r="AV323"/>
          <cell r="AW323"/>
          <cell r="AX323"/>
          <cell r="AY323"/>
          <cell r="AZ323"/>
          <cell r="BA323"/>
          <cell r="BB323">
            <v>0</v>
          </cell>
          <cell r="BC323">
            <v>0</v>
          </cell>
          <cell r="BD323"/>
          <cell r="BE323">
            <v>0</v>
          </cell>
          <cell r="BF323"/>
          <cell r="BG323"/>
          <cell r="BH323"/>
          <cell r="BI323"/>
          <cell r="BJ323"/>
          <cell r="BK323"/>
          <cell r="BL323"/>
          <cell r="BM323"/>
          <cell r="BN323"/>
          <cell r="BO323"/>
          <cell r="BP323">
            <v>0</v>
          </cell>
          <cell r="BQ323"/>
          <cell r="BR323"/>
          <cell r="BS323"/>
          <cell r="BT323"/>
          <cell r="BU323"/>
          <cell r="BV323"/>
          <cell r="BW323" t="str">
            <v>Montoya</v>
          </cell>
          <cell r="BX323"/>
          <cell r="BY323">
            <v>11</v>
          </cell>
        </row>
        <row r="324">
          <cell r="C324">
            <v>272</v>
          </cell>
          <cell r="D324">
            <v>12</v>
          </cell>
          <cell r="E324">
            <v>198</v>
          </cell>
          <cell r="F324">
            <v>12</v>
          </cell>
          <cell r="H324" t="str">
            <v/>
          </cell>
          <cell r="I324" t="str">
            <v/>
          </cell>
          <cell r="J324" t="str">
            <v/>
          </cell>
          <cell r="K324" t="str">
            <v/>
          </cell>
          <cell r="L324" t="str">
            <v>Should apply</v>
          </cell>
          <cell r="M324" t="str">
            <v>Bradshaw</v>
          </cell>
          <cell r="N324" t="str">
            <v>Treatment - New Fe/Mn Plant &amp; Well</v>
          </cell>
          <cell r="O324" t="str">
            <v>1210021-1</v>
          </cell>
          <cell r="P324" t="str">
            <v xml:space="preserve">No </v>
          </cell>
          <cell r="Q324">
            <v>362</v>
          </cell>
          <cell r="R324" t="str">
            <v>Reg</v>
          </cell>
          <cell r="S324" t="str">
            <v>Exempt</v>
          </cell>
          <cell r="U324"/>
          <cell r="X324">
            <v>0</v>
          </cell>
          <cell r="Y324"/>
          <cell r="AA324">
            <v>45413</v>
          </cell>
          <cell r="AB324">
            <v>45536</v>
          </cell>
          <cell r="AC324">
            <v>0</v>
          </cell>
          <cell r="AD324">
            <v>0</v>
          </cell>
          <cell r="AE324"/>
          <cell r="AF324">
            <v>4536000</v>
          </cell>
          <cell r="AL324">
            <v>4536000</v>
          </cell>
          <cell r="AM324">
            <v>0</v>
          </cell>
          <cell r="AO324">
            <v>0</v>
          </cell>
          <cell r="AP324">
            <v>0</v>
          </cell>
          <cell r="AR324">
            <v>0</v>
          </cell>
          <cell r="AS324"/>
          <cell r="AT324">
            <v>0</v>
          </cell>
          <cell r="AU324">
            <v>0</v>
          </cell>
          <cell r="BB324">
            <v>0</v>
          </cell>
          <cell r="BC324">
            <v>1965835.2315820528</v>
          </cell>
          <cell r="BE324">
            <v>0</v>
          </cell>
          <cell r="BF324" t="str">
            <v>Should apply</v>
          </cell>
          <cell r="BK324">
            <v>119</v>
          </cell>
          <cell r="BM324"/>
          <cell r="BP324">
            <v>0</v>
          </cell>
          <cell r="BR324" t="str">
            <v>2014,13 not funded</v>
          </cell>
          <cell r="BW324" t="str">
            <v>Bradshaw</v>
          </cell>
          <cell r="BX324" t="str">
            <v>Lafontaine</v>
          </cell>
          <cell r="BY324">
            <v>4</v>
          </cell>
        </row>
        <row r="325">
          <cell r="C325">
            <v>550</v>
          </cell>
          <cell r="D325">
            <v>10</v>
          </cell>
          <cell r="E325">
            <v>462</v>
          </cell>
          <cell r="F325">
            <v>10</v>
          </cell>
          <cell r="H325" t="str">
            <v/>
          </cell>
          <cell r="I325" t="str">
            <v/>
          </cell>
          <cell r="J325" t="str">
            <v/>
          </cell>
          <cell r="K325" t="str">
            <v/>
          </cell>
          <cell r="L325">
            <v>0</v>
          </cell>
          <cell r="M325" t="str">
            <v>Bradshaw</v>
          </cell>
          <cell r="N325" t="str">
            <v>Storage - Tower Rehab</v>
          </cell>
          <cell r="O325" t="str">
            <v>1210021-4</v>
          </cell>
          <cell r="P325" t="str">
            <v xml:space="preserve">No </v>
          </cell>
          <cell r="Q325">
            <v>362</v>
          </cell>
          <cell r="R325" t="str">
            <v>Reg</v>
          </cell>
          <cell r="S325" t="str">
            <v>Exempt</v>
          </cell>
          <cell r="T325"/>
          <cell r="X325">
            <v>0</v>
          </cell>
          <cell r="Y325"/>
          <cell r="AA325">
            <v>45413</v>
          </cell>
          <cell r="AB325">
            <v>45536</v>
          </cell>
          <cell r="AC325">
            <v>0</v>
          </cell>
          <cell r="AD325">
            <v>0</v>
          </cell>
          <cell r="AE325"/>
          <cell r="AF325">
            <v>206000</v>
          </cell>
          <cell r="AG325"/>
          <cell r="AH325"/>
          <cell r="AL325">
            <v>206000</v>
          </cell>
          <cell r="AM325">
            <v>0</v>
          </cell>
          <cell r="AO325">
            <v>0</v>
          </cell>
          <cell r="AP325">
            <v>0</v>
          </cell>
          <cell r="AR325">
            <v>0</v>
          </cell>
          <cell r="AS325"/>
          <cell r="AT325">
            <v>0</v>
          </cell>
          <cell r="AU325">
            <v>0</v>
          </cell>
          <cell r="AV325"/>
          <cell r="AW325"/>
          <cell r="BB325">
            <v>0</v>
          </cell>
          <cell r="BC325">
            <v>0</v>
          </cell>
          <cell r="BE325">
            <v>0</v>
          </cell>
          <cell r="BP325">
            <v>0</v>
          </cell>
          <cell r="BW325" t="str">
            <v>Bradshaw</v>
          </cell>
          <cell r="BX325"/>
          <cell r="BY325">
            <v>4</v>
          </cell>
        </row>
        <row r="326">
          <cell r="C326">
            <v>551</v>
          </cell>
          <cell r="D326">
            <v>10</v>
          </cell>
          <cell r="E326">
            <v>463</v>
          </cell>
          <cell r="F326">
            <v>10</v>
          </cell>
          <cell r="G326"/>
          <cell r="H326" t="str">
            <v/>
          </cell>
          <cell r="I326" t="str">
            <v/>
          </cell>
          <cell r="J326" t="str">
            <v/>
          </cell>
          <cell r="K326" t="str">
            <v/>
          </cell>
          <cell r="L326">
            <v>0</v>
          </cell>
          <cell r="M326" t="str">
            <v>Bradshaw</v>
          </cell>
          <cell r="N326" t="str">
            <v>Conservation - Meter Replacement</v>
          </cell>
          <cell r="O326" t="str">
            <v>1210021-5</v>
          </cell>
          <cell r="P326" t="str">
            <v xml:space="preserve">No </v>
          </cell>
          <cell r="Q326">
            <v>362</v>
          </cell>
          <cell r="R326" t="str">
            <v>Reg</v>
          </cell>
          <cell r="S326" t="str">
            <v>Exempt</v>
          </cell>
          <cell r="T326"/>
          <cell r="U326"/>
          <cell r="V326"/>
          <cell r="W326"/>
          <cell r="X326">
            <v>0</v>
          </cell>
          <cell r="Y326"/>
          <cell r="Z326"/>
          <cell r="AA326">
            <v>45413</v>
          </cell>
          <cell r="AB326">
            <v>45536</v>
          </cell>
          <cell r="AC326">
            <v>0</v>
          </cell>
          <cell r="AD326">
            <v>0</v>
          </cell>
          <cell r="AE326"/>
          <cell r="AF326">
            <v>190000</v>
          </cell>
          <cell r="AG326"/>
          <cell r="AH326"/>
          <cell r="AI326"/>
          <cell r="AJ326"/>
          <cell r="AK326"/>
          <cell r="AL326">
            <v>190000</v>
          </cell>
          <cell r="AM326">
            <v>0</v>
          </cell>
          <cell r="AN326"/>
          <cell r="AO326">
            <v>0</v>
          </cell>
          <cell r="AP326">
            <v>0</v>
          </cell>
          <cell r="AQ326"/>
          <cell r="AR326">
            <v>0</v>
          </cell>
          <cell r="AS326"/>
          <cell r="AT326">
            <v>0</v>
          </cell>
          <cell r="AU326">
            <v>0</v>
          </cell>
          <cell r="AV326"/>
          <cell r="AW326"/>
          <cell r="AX326"/>
          <cell r="AY326"/>
          <cell r="AZ326"/>
          <cell r="BA326"/>
          <cell r="BB326">
            <v>0</v>
          </cell>
          <cell r="BC326">
            <v>0</v>
          </cell>
          <cell r="BD326"/>
          <cell r="BE326">
            <v>0</v>
          </cell>
          <cell r="BF326"/>
          <cell r="BG326"/>
          <cell r="BH326"/>
          <cell r="BI326"/>
          <cell r="BJ326"/>
          <cell r="BK326"/>
          <cell r="BL326"/>
          <cell r="BM326"/>
          <cell r="BN326"/>
          <cell r="BO326"/>
          <cell r="BP326">
            <v>0</v>
          </cell>
          <cell r="BQ326"/>
          <cell r="BR326"/>
          <cell r="BS326"/>
          <cell r="BT326"/>
          <cell r="BU326"/>
          <cell r="BV326"/>
          <cell r="BW326" t="str">
            <v>Bradshaw</v>
          </cell>
          <cell r="BX326"/>
          <cell r="BY326">
            <v>4</v>
          </cell>
        </row>
        <row r="327">
          <cell r="C327">
            <v>111</v>
          </cell>
          <cell r="D327">
            <v>20</v>
          </cell>
          <cell r="E327"/>
          <cell r="F327"/>
          <cell r="G327"/>
          <cell r="H327" t="str">
            <v/>
          </cell>
          <cell r="I327" t="str">
            <v/>
          </cell>
          <cell r="J327"/>
          <cell r="K327"/>
          <cell r="L327"/>
          <cell r="M327" t="str">
            <v>Brooksbank</v>
          </cell>
          <cell r="N327" t="str">
            <v>Treatment - Manganese TP Rehab</v>
          </cell>
          <cell r="O327" t="str">
            <v>1720002-5</v>
          </cell>
          <cell r="P327" t="str">
            <v>Yes</v>
          </cell>
          <cell r="Q327">
            <v>2082</v>
          </cell>
          <cell r="R327" t="str">
            <v>EC</v>
          </cell>
          <cell r="S327"/>
          <cell r="T327"/>
          <cell r="U327"/>
          <cell r="V327"/>
          <cell r="W327"/>
          <cell r="X327">
            <v>0</v>
          </cell>
          <cell r="Y327"/>
          <cell r="Z327"/>
          <cell r="AA327"/>
          <cell r="AB327"/>
          <cell r="AC327">
            <v>0</v>
          </cell>
          <cell r="AD327">
            <v>0</v>
          </cell>
          <cell r="AE327"/>
          <cell r="AF327">
            <v>1731000</v>
          </cell>
          <cell r="AG327"/>
          <cell r="AH327"/>
          <cell r="AI327"/>
          <cell r="AJ327"/>
          <cell r="AK327"/>
          <cell r="AL327">
            <v>1731000</v>
          </cell>
          <cell r="AM327">
            <v>0</v>
          </cell>
          <cell r="AN327"/>
          <cell r="AO327">
            <v>0</v>
          </cell>
          <cell r="AP327">
            <v>865500</v>
          </cell>
          <cell r="AQ327"/>
          <cell r="AR327">
            <v>865500</v>
          </cell>
          <cell r="AS327"/>
          <cell r="AT327">
            <v>0</v>
          </cell>
          <cell r="AU327">
            <v>0</v>
          </cell>
          <cell r="AV327"/>
          <cell r="AW327"/>
          <cell r="AX327"/>
          <cell r="AY327"/>
          <cell r="AZ327"/>
          <cell r="BA327"/>
          <cell r="BB327"/>
          <cell r="BC327"/>
          <cell r="BD327"/>
          <cell r="BE327"/>
          <cell r="BF327"/>
          <cell r="BG327"/>
          <cell r="BH327"/>
          <cell r="BI327"/>
          <cell r="BJ327"/>
          <cell r="BK327"/>
          <cell r="BL327"/>
          <cell r="BM327"/>
          <cell r="BN327"/>
          <cell r="BO327"/>
          <cell r="BP327"/>
          <cell r="BQ327"/>
          <cell r="BR327"/>
          <cell r="BS327"/>
          <cell r="BT327"/>
          <cell r="BU327"/>
          <cell r="BV327"/>
          <cell r="BW327" t="str">
            <v>Brooksbank</v>
          </cell>
          <cell r="BX327"/>
          <cell r="BY327">
            <v>9</v>
          </cell>
        </row>
        <row r="328">
          <cell r="C328">
            <v>694</v>
          </cell>
          <cell r="D328">
            <v>10</v>
          </cell>
          <cell r="E328"/>
          <cell r="F328"/>
          <cell r="G328"/>
          <cell r="H328" t="str">
            <v/>
          </cell>
          <cell r="I328" t="str">
            <v/>
          </cell>
          <cell r="J328"/>
          <cell r="K328"/>
          <cell r="L328"/>
          <cell r="M328" t="str">
            <v>Brooksbank</v>
          </cell>
          <cell r="N328" t="str">
            <v>Source - New Well #6</v>
          </cell>
          <cell r="O328" t="str">
            <v>1720002-6</v>
          </cell>
          <cell r="P328" t="str">
            <v xml:space="preserve">No </v>
          </cell>
          <cell r="Q328">
            <v>2082</v>
          </cell>
          <cell r="R328" t="str">
            <v>Reg</v>
          </cell>
          <cell r="S328"/>
          <cell r="T328"/>
          <cell r="U328"/>
          <cell r="V328"/>
          <cell r="W328"/>
          <cell r="X328">
            <v>0</v>
          </cell>
          <cell r="Y328"/>
          <cell r="Z328"/>
          <cell r="AA328"/>
          <cell r="AB328"/>
          <cell r="AC328">
            <v>0</v>
          </cell>
          <cell r="AD328">
            <v>0</v>
          </cell>
          <cell r="AE328"/>
          <cell r="AF328">
            <v>1197000</v>
          </cell>
          <cell r="AG328"/>
          <cell r="AH328"/>
          <cell r="AI328"/>
          <cell r="AJ328"/>
          <cell r="AK328"/>
          <cell r="AL328">
            <v>1197000</v>
          </cell>
          <cell r="AM328">
            <v>0</v>
          </cell>
          <cell r="AN328"/>
          <cell r="AO328">
            <v>0</v>
          </cell>
          <cell r="AP328">
            <v>0</v>
          </cell>
          <cell r="AQ328"/>
          <cell r="AR328">
            <v>0</v>
          </cell>
          <cell r="AS328"/>
          <cell r="AT328">
            <v>0</v>
          </cell>
          <cell r="AU328">
            <v>0</v>
          </cell>
          <cell r="AV328"/>
          <cell r="AW328"/>
          <cell r="AX328"/>
          <cell r="AY328"/>
          <cell r="AZ328"/>
          <cell r="BA328"/>
          <cell r="BB328"/>
          <cell r="BC328"/>
          <cell r="BD328"/>
          <cell r="BE328"/>
          <cell r="BF328"/>
          <cell r="BG328"/>
          <cell r="BH328"/>
          <cell r="BI328"/>
          <cell r="BJ328"/>
          <cell r="BK328"/>
          <cell r="BL328"/>
          <cell r="BM328"/>
          <cell r="BN328"/>
          <cell r="BO328"/>
          <cell r="BP328"/>
          <cell r="BQ328"/>
          <cell r="BR328"/>
          <cell r="BS328"/>
          <cell r="BT328"/>
          <cell r="BU328"/>
          <cell r="BV328"/>
          <cell r="BW328" t="str">
            <v>Brooksbank</v>
          </cell>
          <cell r="BX328"/>
          <cell r="BY328">
            <v>9</v>
          </cell>
        </row>
        <row r="329">
          <cell r="C329">
            <v>216</v>
          </cell>
          <cell r="D329">
            <v>12.5</v>
          </cell>
          <cell r="E329">
            <v>152</v>
          </cell>
          <cell r="F329">
            <v>12.5</v>
          </cell>
          <cell r="G329"/>
          <cell r="H329" t="str">
            <v/>
          </cell>
          <cell r="I329" t="str">
            <v/>
          </cell>
          <cell r="J329" t="str">
            <v/>
          </cell>
          <cell r="K329" t="str">
            <v/>
          </cell>
          <cell r="L329">
            <v>0</v>
          </cell>
          <cell r="M329" t="str">
            <v>Barrett</v>
          </cell>
          <cell r="N329" t="str">
            <v>Watermain - Localized Water Distribution</v>
          </cell>
          <cell r="O329" t="str">
            <v>1620038-1</v>
          </cell>
          <cell r="P329" t="str">
            <v>Yes</v>
          </cell>
          <cell r="Q329">
            <v>500</v>
          </cell>
          <cell r="R329" t="str">
            <v>Reg</v>
          </cell>
          <cell r="S329"/>
          <cell r="T329"/>
          <cell r="U329"/>
          <cell r="V329"/>
          <cell r="W329"/>
          <cell r="X329">
            <v>0</v>
          </cell>
          <cell r="Y329"/>
          <cell r="Z329"/>
          <cell r="AA329"/>
          <cell r="AB329"/>
          <cell r="AC329">
            <v>0</v>
          </cell>
          <cell r="AD329">
            <v>0</v>
          </cell>
          <cell r="AE329"/>
          <cell r="AF329">
            <v>6860000</v>
          </cell>
          <cell r="AG329"/>
          <cell r="AH329"/>
          <cell r="AI329"/>
          <cell r="AJ329"/>
          <cell r="AK329"/>
          <cell r="AL329">
            <v>6860000</v>
          </cell>
          <cell r="AM329">
            <v>0</v>
          </cell>
          <cell r="AN329"/>
          <cell r="AO329">
            <v>0</v>
          </cell>
          <cell r="AP329">
            <v>0</v>
          </cell>
          <cell r="AQ329"/>
          <cell r="AR329">
            <v>0</v>
          </cell>
          <cell r="AS329"/>
          <cell r="AT329">
            <v>0</v>
          </cell>
          <cell r="AU329">
            <v>0</v>
          </cell>
          <cell r="AV329"/>
          <cell r="AW329"/>
          <cell r="AX329"/>
          <cell r="AY329"/>
          <cell r="AZ329"/>
          <cell r="BA329"/>
          <cell r="BB329">
            <v>0</v>
          </cell>
          <cell r="BC329">
            <v>0</v>
          </cell>
          <cell r="BD329"/>
          <cell r="BE329">
            <v>0</v>
          </cell>
          <cell r="BF329"/>
          <cell r="BG329"/>
          <cell r="BH329"/>
          <cell r="BI329"/>
          <cell r="BJ329"/>
          <cell r="BK329"/>
          <cell r="BL329"/>
          <cell r="BM329"/>
          <cell r="BN329"/>
          <cell r="BO329"/>
          <cell r="BP329"/>
          <cell r="BQ329"/>
          <cell r="BR329"/>
          <cell r="BS329"/>
          <cell r="BT329"/>
          <cell r="BU329"/>
          <cell r="BV329"/>
          <cell r="BW329" t="str">
            <v>Barrett</v>
          </cell>
          <cell r="BX329"/>
          <cell r="BY329" t="str">
            <v>7W</v>
          </cell>
        </row>
        <row r="330">
          <cell r="C330">
            <v>206</v>
          </cell>
          <cell r="D330">
            <v>13</v>
          </cell>
          <cell r="E330"/>
          <cell r="F330"/>
          <cell r="G330"/>
          <cell r="H330" t="str">
            <v/>
          </cell>
          <cell r="I330" t="str">
            <v/>
          </cell>
          <cell r="J330"/>
          <cell r="K330"/>
          <cell r="L330"/>
          <cell r="M330" t="str">
            <v>Bradshaw</v>
          </cell>
          <cell r="N330" t="str">
            <v>Other - Connect to WCRW</v>
          </cell>
          <cell r="O330" t="str">
            <v>1140014-1</v>
          </cell>
          <cell r="P330" t="str">
            <v xml:space="preserve">No </v>
          </cell>
          <cell r="Q330">
            <v>67</v>
          </cell>
          <cell r="R330" t="str">
            <v>Reg</v>
          </cell>
          <cell r="S330"/>
          <cell r="T330"/>
          <cell r="U330"/>
          <cell r="V330"/>
          <cell r="W330"/>
          <cell r="X330">
            <v>-600000</v>
          </cell>
          <cell r="Y330"/>
          <cell r="Z330"/>
          <cell r="AA330"/>
          <cell r="AB330"/>
          <cell r="AC330">
            <v>0</v>
          </cell>
          <cell r="AD330">
            <v>0</v>
          </cell>
          <cell r="AE330"/>
          <cell r="AF330">
            <v>1965000</v>
          </cell>
          <cell r="AG330"/>
          <cell r="AH330"/>
          <cell r="AI330"/>
          <cell r="AJ330"/>
          <cell r="AK330"/>
          <cell r="AL330">
            <v>1965000</v>
          </cell>
          <cell r="AM330">
            <v>0</v>
          </cell>
          <cell r="AN330"/>
          <cell r="AO330">
            <v>0</v>
          </cell>
          <cell r="AP330">
            <v>0</v>
          </cell>
          <cell r="AQ330"/>
          <cell r="AR330">
            <v>0</v>
          </cell>
          <cell r="AS330"/>
          <cell r="AT330">
            <v>0</v>
          </cell>
          <cell r="AU330">
            <v>0</v>
          </cell>
          <cell r="AV330"/>
          <cell r="AW330"/>
          <cell r="AX330"/>
          <cell r="AY330"/>
          <cell r="AZ330"/>
          <cell r="BA330"/>
          <cell r="BB330"/>
          <cell r="BC330"/>
          <cell r="BD330"/>
          <cell r="BE330"/>
          <cell r="BF330"/>
          <cell r="BG330"/>
          <cell r="BH330"/>
          <cell r="BI330"/>
          <cell r="BJ330"/>
          <cell r="BK330"/>
          <cell r="BL330"/>
          <cell r="BM330"/>
          <cell r="BN330"/>
          <cell r="BO330"/>
          <cell r="BP330"/>
          <cell r="BQ330">
            <v>600000</v>
          </cell>
          <cell r="BR330" t="str">
            <v>24 SCDP</v>
          </cell>
          <cell r="BS330"/>
          <cell r="BT330"/>
          <cell r="BU330"/>
          <cell r="BV330"/>
          <cell r="BW330" t="str">
            <v>Bradshaw</v>
          </cell>
          <cell r="BX330"/>
          <cell r="BY330">
            <v>4</v>
          </cell>
        </row>
        <row r="331">
          <cell r="C331">
            <v>252</v>
          </cell>
          <cell r="D331">
            <v>12</v>
          </cell>
          <cell r="E331"/>
          <cell r="F331"/>
          <cell r="G331"/>
          <cell r="H331" t="str">
            <v/>
          </cell>
          <cell r="I331" t="str">
            <v/>
          </cell>
          <cell r="J331"/>
          <cell r="K331"/>
          <cell r="L331"/>
          <cell r="M331" t="str">
            <v>Bradshaw</v>
          </cell>
          <cell r="N331" t="str">
            <v>Watermain - Replacement</v>
          </cell>
          <cell r="O331" t="str">
            <v>1140014-2</v>
          </cell>
          <cell r="P331" t="str">
            <v xml:space="preserve">No </v>
          </cell>
          <cell r="Q331">
            <v>67</v>
          </cell>
          <cell r="R331" t="str">
            <v>Reg</v>
          </cell>
          <cell r="S331"/>
          <cell r="T331"/>
          <cell r="U331"/>
          <cell r="V331"/>
          <cell r="W331"/>
          <cell r="X331">
            <v>0</v>
          </cell>
          <cell r="Y331"/>
          <cell r="Z331"/>
          <cell r="AA331"/>
          <cell r="AB331"/>
          <cell r="AC331">
            <v>0</v>
          </cell>
          <cell r="AD331">
            <v>0</v>
          </cell>
          <cell r="AE331"/>
          <cell r="AF331">
            <v>1866000</v>
          </cell>
          <cell r="AG331"/>
          <cell r="AH331"/>
          <cell r="AI331"/>
          <cell r="AJ331"/>
          <cell r="AK331"/>
          <cell r="AL331">
            <v>1866000</v>
          </cell>
          <cell r="AM331">
            <v>0</v>
          </cell>
          <cell r="AN331"/>
          <cell r="AO331">
            <v>0</v>
          </cell>
          <cell r="AP331">
            <v>0</v>
          </cell>
          <cell r="AQ331"/>
          <cell r="AR331">
            <v>0</v>
          </cell>
          <cell r="AS331"/>
          <cell r="AT331">
            <v>0</v>
          </cell>
          <cell r="AU331">
            <v>0</v>
          </cell>
          <cell r="AV331"/>
          <cell r="AW331"/>
          <cell r="AX331"/>
          <cell r="AY331"/>
          <cell r="AZ331"/>
          <cell r="BA331"/>
          <cell r="BB331"/>
          <cell r="BC331"/>
          <cell r="BD331"/>
          <cell r="BE331"/>
          <cell r="BF331"/>
          <cell r="BG331"/>
          <cell r="BH331"/>
          <cell r="BI331"/>
          <cell r="BJ331"/>
          <cell r="BK331"/>
          <cell r="BL331"/>
          <cell r="BM331"/>
          <cell r="BN331"/>
          <cell r="BO331"/>
          <cell r="BP331"/>
          <cell r="BQ331"/>
          <cell r="BR331"/>
          <cell r="BS331"/>
          <cell r="BT331"/>
          <cell r="BU331"/>
          <cell r="BV331"/>
          <cell r="BW331" t="str">
            <v>Bradshaw</v>
          </cell>
          <cell r="BX331"/>
          <cell r="BY331">
            <v>4</v>
          </cell>
        </row>
        <row r="332">
          <cell r="C332">
            <v>479</v>
          </cell>
          <cell r="D332">
            <v>10</v>
          </cell>
          <cell r="E332"/>
          <cell r="F332"/>
          <cell r="G332"/>
          <cell r="H332" t="str">
            <v/>
          </cell>
          <cell r="I332" t="str">
            <v/>
          </cell>
          <cell r="J332"/>
          <cell r="K332"/>
          <cell r="L332"/>
          <cell r="M332" t="str">
            <v>Bradshaw</v>
          </cell>
          <cell r="N332" t="str">
            <v>Conservation - Meters</v>
          </cell>
          <cell r="O332" t="str">
            <v>1140014-3</v>
          </cell>
          <cell r="P332" t="str">
            <v xml:space="preserve">No </v>
          </cell>
          <cell r="Q332">
            <v>67</v>
          </cell>
          <cell r="R332" t="str">
            <v>Reg</v>
          </cell>
          <cell r="S332"/>
          <cell r="T332"/>
          <cell r="U332"/>
          <cell r="V332"/>
          <cell r="W332"/>
          <cell r="X332">
            <v>0</v>
          </cell>
          <cell r="Y332"/>
          <cell r="Z332"/>
          <cell r="AA332"/>
          <cell r="AB332"/>
          <cell r="AC332">
            <v>0</v>
          </cell>
          <cell r="AD332">
            <v>0</v>
          </cell>
          <cell r="AE332"/>
          <cell r="AF332">
            <v>77000</v>
          </cell>
          <cell r="AG332"/>
          <cell r="AH332"/>
          <cell r="AI332"/>
          <cell r="AJ332"/>
          <cell r="AK332"/>
          <cell r="AL332">
            <v>77000</v>
          </cell>
          <cell r="AM332">
            <v>0</v>
          </cell>
          <cell r="AN332"/>
          <cell r="AO332">
            <v>0</v>
          </cell>
          <cell r="AP332">
            <v>0</v>
          </cell>
          <cell r="AQ332"/>
          <cell r="AR332">
            <v>0</v>
          </cell>
          <cell r="AS332"/>
          <cell r="AT332">
            <v>0</v>
          </cell>
          <cell r="AU332">
            <v>0</v>
          </cell>
          <cell r="AV332"/>
          <cell r="AW332"/>
          <cell r="AX332"/>
          <cell r="AY332"/>
          <cell r="AZ332"/>
          <cell r="BA332"/>
          <cell r="BB332"/>
          <cell r="BC332"/>
          <cell r="BD332"/>
          <cell r="BE332"/>
          <cell r="BF332"/>
          <cell r="BG332"/>
          <cell r="BH332"/>
          <cell r="BI332"/>
          <cell r="BJ332"/>
          <cell r="BK332"/>
          <cell r="BL332"/>
          <cell r="BM332"/>
          <cell r="BN332"/>
          <cell r="BO332"/>
          <cell r="BP332"/>
          <cell r="BQ332"/>
          <cell r="BR332"/>
          <cell r="BS332"/>
          <cell r="BT332"/>
          <cell r="BU332"/>
          <cell r="BV332"/>
          <cell r="BW332" t="str">
            <v>Bradshaw</v>
          </cell>
          <cell r="BX332"/>
          <cell r="BY332">
            <v>4</v>
          </cell>
        </row>
        <row r="333">
          <cell r="C333">
            <v>323</v>
          </cell>
          <cell r="D333">
            <v>11</v>
          </cell>
          <cell r="E333">
            <v>242</v>
          </cell>
          <cell r="F333">
            <v>11</v>
          </cell>
          <cell r="G333"/>
          <cell r="H333" t="str">
            <v/>
          </cell>
          <cell r="I333" t="str">
            <v>Yes</v>
          </cell>
          <cell r="J333" t="str">
            <v/>
          </cell>
          <cell r="K333" t="str">
            <v>Yes</v>
          </cell>
          <cell r="L333">
            <v>0</v>
          </cell>
          <cell r="M333" t="str">
            <v>Berrens</v>
          </cell>
          <cell r="N333" t="str">
            <v>Storage - New Tower</v>
          </cell>
          <cell r="O333" t="str">
            <v>1420004-1</v>
          </cell>
          <cell r="P333" t="str">
            <v xml:space="preserve">No </v>
          </cell>
          <cell r="Q333">
            <v>497</v>
          </cell>
          <cell r="R333" t="str">
            <v>Reg</v>
          </cell>
          <cell r="S333" t="str">
            <v>Exempt</v>
          </cell>
          <cell r="V333" t="str">
            <v>application</v>
          </cell>
          <cell r="W333">
            <v>1955100</v>
          </cell>
          <cell r="X333">
            <v>1955100</v>
          </cell>
          <cell r="Y333" t="str">
            <v>Part B2</v>
          </cell>
          <cell r="Z333"/>
          <cell r="AA333">
            <v>45413</v>
          </cell>
          <cell r="AB333">
            <v>45931</v>
          </cell>
          <cell r="AC333">
            <v>0</v>
          </cell>
          <cell r="AD333">
            <v>0</v>
          </cell>
          <cell r="AE333"/>
          <cell r="AF333">
            <v>1955100</v>
          </cell>
          <cell r="AG333">
            <v>45386</v>
          </cell>
          <cell r="AL333">
            <v>1955100</v>
          </cell>
          <cell r="AM333">
            <v>1955100</v>
          </cell>
          <cell r="AO333">
            <v>0</v>
          </cell>
          <cell r="AP333">
            <v>0</v>
          </cell>
          <cell r="AR333">
            <v>0</v>
          </cell>
          <cell r="AS333"/>
          <cell r="AT333">
            <v>1955100</v>
          </cell>
          <cell r="AU333">
            <v>0</v>
          </cell>
          <cell r="BB333">
            <v>0</v>
          </cell>
          <cell r="BC333">
            <v>0</v>
          </cell>
          <cell r="BE333">
            <v>0</v>
          </cell>
          <cell r="BF333"/>
          <cell r="BP333">
            <v>0</v>
          </cell>
          <cell r="BW333" t="str">
            <v>Berrens</v>
          </cell>
          <cell r="BX333" t="str">
            <v>Gallentine</v>
          </cell>
          <cell r="BY333">
            <v>8</v>
          </cell>
        </row>
        <row r="334">
          <cell r="C334">
            <v>692</v>
          </cell>
          <cell r="D334">
            <v>10</v>
          </cell>
          <cell r="E334">
            <v>587</v>
          </cell>
          <cell r="F334">
            <v>10</v>
          </cell>
          <cell r="G334"/>
          <cell r="H334" t="str">
            <v/>
          </cell>
          <cell r="I334" t="str">
            <v>Yes</v>
          </cell>
          <cell r="J334" t="str">
            <v/>
          </cell>
          <cell r="K334" t="str">
            <v>Yes</v>
          </cell>
          <cell r="L334">
            <v>0</v>
          </cell>
          <cell r="M334" t="str">
            <v>Berrens</v>
          </cell>
          <cell r="N334" t="str">
            <v xml:space="preserve">Conservation - Meter Replacements </v>
          </cell>
          <cell r="O334" t="str">
            <v>1420004-4</v>
          </cell>
          <cell r="P334" t="str">
            <v xml:space="preserve">No </v>
          </cell>
          <cell r="Q334">
            <v>497</v>
          </cell>
          <cell r="R334" t="str">
            <v>Reg</v>
          </cell>
          <cell r="S334" t="str">
            <v>Exempt</v>
          </cell>
          <cell r="T334"/>
          <cell r="U334"/>
          <cell r="V334" t="str">
            <v>application</v>
          </cell>
          <cell r="W334">
            <v>212100</v>
          </cell>
          <cell r="X334">
            <v>212100</v>
          </cell>
          <cell r="Y334" t="str">
            <v>Part B2</v>
          </cell>
          <cell r="Z334"/>
          <cell r="AA334">
            <v>45413</v>
          </cell>
          <cell r="AB334">
            <v>45931</v>
          </cell>
          <cell r="AC334">
            <v>0</v>
          </cell>
          <cell r="AD334">
            <v>0</v>
          </cell>
          <cell r="AE334"/>
          <cell r="AF334">
            <v>212100</v>
          </cell>
          <cell r="AG334">
            <v>45386</v>
          </cell>
          <cell r="AH334"/>
          <cell r="AI334"/>
          <cell r="AJ334"/>
          <cell r="AK334"/>
          <cell r="AL334">
            <v>212100</v>
          </cell>
          <cell r="AM334">
            <v>212100</v>
          </cell>
          <cell r="AN334"/>
          <cell r="AO334">
            <v>0</v>
          </cell>
          <cell r="AP334">
            <v>0</v>
          </cell>
          <cell r="AQ334"/>
          <cell r="AR334">
            <v>0</v>
          </cell>
          <cell r="AS334"/>
          <cell r="AT334">
            <v>212100</v>
          </cell>
          <cell r="AU334">
            <v>0</v>
          </cell>
          <cell r="AV334"/>
          <cell r="AW334"/>
          <cell r="AX334"/>
          <cell r="AY334"/>
          <cell r="AZ334"/>
          <cell r="BA334"/>
          <cell r="BB334">
            <v>0</v>
          </cell>
          <cell r="BC334">
            <v>0</v>
          </cell>
          <cell r="BD334"/>
          <cell r="BE334">
            <v>0</v>
          </cell>
          <cell r="BF334"/>
          <cell r="BG334"/>
          <cell r="BH334"/>
          <cell r="BI334"/>
          <cell r="BJ334"/>
          <cell r="BK334"/>
          <cell r="BL334"/>
          <cell r="BM334"/>
          <cell r="BN334"/>
          <cell r="BO334"/>
          <cell r="BP334">
            <v>0</v>
          </cell>
          <cell r="BQ334"/>
          <cell r="BR334"/>
          <cell r="BS334"/>
          <cell r="BT334"/>
          <cell r="BU334"/>
          <cell r="BV334"/>
          <cell r="BW334" t="str">
            <v>Berrens</v>
          </cell>
          <cell r="BX334" t="str">
            <v>Gallentine</v>
          </cell>
          <cell r="BY334">
            <v>8</v>
          </cell>
        </row>
        <row r="335">
          <cell r="C335">
            <v>693</v>
          </cell>
          <cell r="D335">
            <v>10</v>
          </cell>
          <cell r="E335">
            <v>588</v>
          </cell>
          <cell r="F335">
            <v>10</v>
          </cell>
          <cell r="G335">
            <v>2024</v>
          </cell>
          <cell r="H335" t="str">
            <v>Yes</v>
          </cell>
          <cell r="I335" t="str">
            <v/>
          </cell>
          <cell r="J335" t="str">
            <v/>
          </cell>
          <cell r="K335" t="str">
            <v>Yes</v>
          </cell>
          <cell r="L335">
            <v>0</v>
          </cell>
          <cell r="M335" t="str">
            <v>Berrens</v>
          </cell>
          <cell r="N335" t="str">
            <v>Watermain - Replacement Phase 1</v>
          </cell>
          <cell r="O335" t="str">
            <v>1420004-5</v>
          </cell>
          <cell r="P335" t="str">
            <v xml:space="preserve">No </v>
          </cell>
          <cell r="Q335">
            <v>497</v>
          </cell>
          <cell r="R335" t="str">
            <v>Reg</v>
          </cell>
          <cell r="S335" t="str">
            <v>Exempt</v>
          </cell>
          <cell r="T335"/>
          <cell r="U335"/>
          <cell r="V335" t="str">
            <v>Certified</v>
          </cell>
          <cell r="W335">
            <v>3365500</v>
          </cell>
          <cell r="X335">
            <v>3365500</v>
          </cell>
          <cell r="Y335" t="str">
            <v>24 Carryover</v>
          </cell>
          <cell r="Z335"/>
          <cell r="AA335">
            <v>45413</v>
          </cell>
          <cell r="AB335">
            <v>45931</v>
          </cell>
          <cell r="AC335">
            <v>0</v>
          </cell>
          <cell r="AD335">
            <v>0</v>
          </cell>
          <cell r="AE335"/>
          <cell r="AF335">
            <v>3365500</v>
          </cell>
          <cell r="AG335">
            <v>45369</v>
          </cell>
          <cell r="AH335">
            <v>45471</v>
          </cell>
          <cell r="AI335">
            <v>1</v>
          </cell>
          <cell r="AJ335">
            <v>4609200</v>
          </cell>
          <cell r="AK335"/>
          <cell r="AL335">
            <v>3365500</v>
          </cell>
          <cell r="AM335">
            <v>2091450.2337592361</v>
          </cell>
          <cell r="AN335"/>
          <cell r="AO335">
            <v>0</v>
          </cell>
          <cell r="AP335">
            <v>0</v>
          </cell>
          <cell r="AQ335"/>
          <cell r="AR335">
            <v>0</v>
          </cell>
          <cell r="AS335"/>
          <cell r="AT335">
            <v>2091450.2337592361</v>
          </cell>
          <cell r="AU335">
            <v>0</v>
          </cell>
          <cell r="AV335"/>
          <cell r="AW335"/>
          <cell r="AX335"/>
          <cell r="AY335"/>
          <cell r="AZ335">
            <v>1274049.7662407639</v>
          </cell>
          <cell r="BA335">
            <v>45471</v>
          </cell>
          <cell r="BB335">
            <v>2304369.7662407639</v>
          </cell>
          <cell r="BC335">
            <v>1309409.7662407639</v>
          </cell>
          <cell r="BD335"/>
          <cell r="BE335">
            <v>0</v>
          </cell>
          <cell r="BF335"/>
          <cell r="BG335"/>
          <cell r="BH335"/>
          <cell r="BI335"/>
          <cell r="BJ335"/>
          <cell r="BK335"/>
          <cell r="BL335"/>
          <cell r="BM335"/>
          <cell r="BN335"/>
          <cell r="BO335"/>
          <cell r="BP335">
            <v>0</v>
          </cell>
          <cell r="BQ335"/>
          <cell r="BR335"/>
          <cell r="BS335"/>
          <cell r="BT335"/>
          <cell r="BU335"/>
          <cell r="BV335"/>
          <cell r="BW335" t="str">
            <v>Berrens</v>
          </cell>
          <cell r="BX335" t="str">
            <v>Gallentine</v>
          </cell>
          <cell r="BY335">
            <v>8</v>
          </cell>
        </row>
        <row r="336">
          <cell r="C336">
            <v>300</v>
          </cell>
          <cell r="D336">
            <v>12</v>
          </cell>
          <cell r="E336">
            <v>589</v>
          </cell>
          <cell r="F336">
            <v>10</v>
          </cell>
          <cell r="G336"/>
          <cell r="H336" t="str">
            <v/>
          </cell>
          <cell r="I336" t="str">
            <v/>
          </cell>
          <cell r="J336" t="str">
            <v/>
          </cell>
          <cell r="K336" t="str">
            <v/>
          </cell>
          <cell r="L336">
            <v>0</v>
          </cell>
          <cell r="M336" t="str">
            <v>Berrens</v>
          </cell>
          <cell r="N336" t="str">
            <v>Watermain - Replacement Phase 2</v>
          </cell>
          <cell r="O336" t="str">
            <v>1420004-6</v>
          </cell>
          <cell r="P336" t="str">
            <v xml:space="preserve">No </v>
          </cell>
          <cell r="Q336">
            <v>497</v>
          </cell>
          <cell r="R336" t="str">
            <v>Reg</v>
          </cell>
          <cell r="S336"/>
          <cell r="T336"/>
          <cell r="U336"/>
          <cell r="V336"/>
          <cell r="W336"/>
          <cell r="X336">
            <v>0</v>
          </cell>
          <cell r="Y336"/>
          <cell r="Z336"/>
          <cell r="AA336"/>
          <cell r="AB336"/>
          <cell r="AC336">
            <v>0</v>
          </cell>
          <cell r="AD336">
            <v>0</v>
          </cell>
          <cell r="AF336">
            <v>848800</v>
          </cell>
          <cell r="AG336"/>
          <cell r="AH336"/>
          <cell r="AI336"/>
          <cell r="AJ336"/>
          <cell r="AK336"/>
          <cell r="AL336">
            <v>848800</v>
          </cell>
          <cell r="AM336">
            <v>0</v>
          </cell>
          <cell r="AN336"/>
          <cell r="AO336">
            <v>0</v>
          </cell>
          <cell r="AP336">
            <v>0</v>
          </cell>
          <cell r="AQ336"/>
          <cell r="AR336">
            <v>0</v>
          </cell>
          <cell r="AS336"/>
          <cell r="AT336">
            <v>0</v>
          </cell>
          <cell r="AU336">
            <v>0</v>
          </cell>
          <cell r="AV336"/>
          <cell r="AW336"/>
          <cell r="AX336"/>
          <cell r="AY336"/>
          <cell r="AZ336"/>
          <cell r="BA336"/>
          <cell r="BB336">
            <v>0</v>
          </cell>
          <cell r="BC336">
            <v>0</v>
          </cell>
          <cell r="BD336"/>
          <cell r="BE336">
            <v>0</v>
          </cell>
          <cell r="BF336"/>
          <cell r="BG336"/>
          <cell r="BH336"/>
          <cell r="BI336"/>
          <cell r="BJ336"/>
          <cell r="BK336"/>
          <cell r="BL336"/>
          <cell r="BM336"/>
          <cell r="BN336"/>
          <cell r="BO336"/>
          <cell r="BP336"/>
          <cell r="BQ336"/>
          <cell r="BR336"/>
          <cell r="BS336"/>
          <cell r="BT336"/>
          <cell r="BU336"/>
          <cell r="BV336"/>
          <cell r="BW336" t="str">
            <v>Berrens</v>
          </cell>
          <cell r="BX336" t="str">
            <v>Gallentine</v>
          </cell>
          <cell r="BY336">
            <v>8</v>
          </cell>
        </row>
        <row r="337">
          <cell r="C337">
            <v>240</v>
          </cell>
          <cell r="D337">
            <v>12</v>
          </cell>
          <cell r="E337"/>
          <cell r="F337"/>
          <cell r="G337"/>
          <cell r="H337" t="str">
            <v/>
          </cell>
          <cell r="I337" t="str">
            <v/>
          </cell>
          <cell r="J337"/>
          <cell r="K337"/>
          <cell r="L337"/>
          <cell r="M337" t="str">
            <v>Brooksbank</v>
          </cell>
          <cell r="N337" t="str">
            <v>Watermain - 12th St. Looping</v>
          </cell>
          <cell r="O337" t="str">
            <v>1720004-5</v>
          </cell>
          <cell r="P337" t="str">
            <v xml:space="preserve">No </v>
          </cell>
          <cell r="Q337">
            <v>824</v>
          </cell>
          <cell r="R337" t="str">
            <v>Reg</v>
          </cell>
          <cell r="S337"/>
          <cell r="T337"/>
          <cell r="U337"/>
          <cell r="V337"/>
          <cell r="W337"/>
          <cell r="X337">
            <v>0</v>
          </cell>
          <cell r="Y337"/>
          <cell r="Z337"/>
          <cell r="AA337"/>
          <cell r="AB337"/>
          <cell r="AC337">
            <v>0</v>
          </cell>
          <cell r="AD337">
            <v>0</v>
          </cell>
          <cell r="AF337">
            <v>93600</v>
          </cell>
          <cell r="AG337"/>
          <cell r="AH337"/>
          <cell r="AI337"/>
          <cell r="AJ337"/>
          <cell r="AK337"/>
          <cell r="AL337">
            <v>93600</v>
          </cell>
          <cell r="AM337">
            <v>0</v>
          </cell>
          <cell r="AN337"/>
          <cell r="AO337">
            <v>0</v>
          </cell>
          <cell r="AP337">
            <v>0</v>
          </cell>
          <cell r="AQ337"/>
          <cell r="AR337">
            <v>0</v>
          </cell>
          <cell r="AS337"/>
          <cell r="AT337">
            <v>0</v>
          </cell>
          <cell r="AU337">
            <v>0</v>
          </cell>
          <cell r="AV337"/>
          <cell r="AW337"/>
          <cell r="AX337"/>
          <cell r="AY337"/>
          <cell r="AZ337"/>
          <cell r="BA337"/>
          <cell r="BB337"/>
          <cell r="BC337"/>
          <cell r="BD337"/>
          <cell r="BE337"/>
          <cell r="BF337"/>
          <cell r="BG337"/>
          <cell r="BH337"/>
          <cell r="BI337"/>
          <cell r="BJ337"/>
          <cell r="BK337"/>
          <cell r="BL337"/>
          <cell r="BM337"/>
          <cell r="BN337"/>
          <cell r="BO337"/>
          <cell r="BP337"/>
          <cell r="BQ337"/>
          <cell r="BR337"/>
          <cell r="BS337"/>
          <cell r="BT337"/>
          <cell r="BU337"/>
          <cell r="BV337"/>
          <cell r="BW337" t="str">
            <v>Brooksbank</v>
          </cell>
          <cell r="BX337" t="str">
            <v>Gallentine</v>
          </cell>
          <cell r="BY337">
            <v>9</v>
          </cell>
        </row>
        <row r="338">
          <cell r="C338">
            <v>433</v>
          </cell>
          <cell r="D338">
            <v>10</v>
          </cell>
          <cell r="E338"/>
          <cell r="F338"/>
          <cell r="G338"/>
          <cell r="H338" t="str">
            <v/>
          </cell>
          <cell r="I338" t="str">
            <v/>
          </cell>
          <cell r="J338"/>
          <cell r="K338"/>
          <cell r="L338"/>
          <cell r="M338" t="str">
            <v>Brooksbank</v>
          </cell>
          <cell r="N338" t="str">
            <v>Storage - New Tower</v>
          </cell>
          <cell r="O338" t="str">
            <v>1720004-4</v>
          </cell>
          <cell r="P338" t="str">
            <v xml:space="preserve">No </v>
          </cell>
          <cell r="Q338">
            <v>824</v>
          </cell>
          <cell r="R338" t="str">
            <v>Reg</v>
          </cell>
          <cell r="S338"/>
          <cell r="T338"/>
          <cell r="U338"/>
          <cell r="V338"/>
          <cell r="W338"/>
          <cell r="X338">
            <v>0</v>
          </cell>
          <cell r="Y338"/>
          <cell r="Z338"/>
          <cell r="AA338"/>
          <cell r="AB338"/>
          <cell r="AC338">
            <v>0</v>
          </cell>
          <cell r="AD338">
            <v>0</v>
          </cell>
          <cell r="AF338">
            <v>3002400</v>
          </cell>
          <cell r="AG338"/>
          <cell r="AH338"/>
          <cell r="AI338"/>
          <cell r="AJ338"/>
          <cell r="AK338"/>
          <cell r="AL338">
            <v>3002400</v>
          </cell>
          <cell r="AM338">
            <v>0</v>
          </cell>
          <cell r="AN338"/>
          <cell r="AO338">
            <v>0</v>
          </cell>
          <cell r="AP338">
            <v>0</v>
          </cell>
          <cell r="AQ338"/>
          <cell r="AR338">
            <v>0</v>
          </cell>
          <cell r="AS338"/>
          <cell r="AT338">
            <v>0</v>
          </cell>
          <cell r="AU338">
            <v>0</v>
          </cell>
          <cell r="AV338"/>
          <cell r="AW338"/>
          <cell r="AX338"/>
          <cell r="AY338"/>
          <cell r="AZ338"/>
          <cell r="BA338"/>
          <cell r="BB338"/>
          <cell r="BC338"/>
          <cell r="BD338"/>
          <cell r="BE338"/>
          <cell r="BF338"/>
          <cell r="BG338"/>
          <cell r="BH338"/>
          <cell r="BI338"/>
          <cell r="BJ338"/>
          <cell r="BK338"/>
          <cell r="BL338"/>
          <cell r="BM338"/>
          <cell r="BN338"/>
          <cell r="BO338"/>
          <cell r="BP338"/>
          <cell r="BQ338"/>
          <cell r="BR338"/>
          <cell r="BS338"/>
          <cell r="BT338"/>
          <cell r="BU338"/>
          <cell r="BV338"/>
          <cell r="BW338" t="str">
            <v>Brooksbank</v>
          </cell>
          <cell r="BX338" t="str">
            <v>Gallentine</v>
          </cell>
          <cell r="BY338">
            <v>9</v>
          </cell>
        </row>
        <row r="339">
          <cell r="C339">
            <v>871</v>
          </cell>
          <cell r="D339">
            <v>5</v>
          </cell>
          <cell r="E339">
            <v>742</v>
          </cell>
          <cell r="F339">
            <v>5</v>
          </cell>
          <cell r="G339" t="str">
            <v/>
          </cell>
          <cell r="H339" t="str">
            <v/>
          </cell>
          <cell r="I339" t="str">
            <v/>
          </cell>
          <cell r="J339" t="str">
            <v/>
          </cell>
          <cell r="K339" t="str">
            <v/>
          </cell>
          <cell r="L339">
            <v>0</v>
          </cell>
          <cell r="M339" t="str">
            <v>Brooksbank</v>
          </cell>
          <cell r="N339" t="str">
            <v xml:space="preserve">Watermain - Repl Clark,Allen Ave,8th St </v>
          </cell>
          <cell r="O339" t="str">
            <v>1720004-3</v>
          </cell>
          <cell r="P339" t="str">
            <v xml:space="preserve">No </v>
          </cell>
          <cell r="Q339">
            <v>825</v>
          </cell>
          <cell r="R339" t="str">
            <v>Reg</v>
          </cell>
          <cell r="S339" t="str">
            <v>Exempt</v>
          </cell>
          <cell r="T339"/>
          <cell r="X339">
            <v>0</v>
          </cell>
          <cell r="Y339"/>
          <cell r="Z339" t="str">
            <v>Companion CW loan</v>
          </cell>
          <cell r="AC339">
            <v>0</v>
          </cell>
          <cell r="AD339">
            <v>0</v>
          </cell>
          <cell r="AF339">
            <v>855914</v>
          </cell>
          <cell r="AG339"/>
          <cell r="AL339">
            <v>855914</v>
          </cell>
          <cell r="AM339">
            <v>0</v>
          </cell>
          <cell r="AO339">
            <v>0</v>
          </cell>
          <cell r="AP339">
            <v>0</v>
          </cell>
          <cell r="AR339">
            <v>0</v>
          </cell>
          <cell r="AS339"/>
          <cell r="AT339">
            <v>0</v>
          </cell>
          <cell r="AU339">
            <v>0</v>
          </cell>
          <cell r="AV339"/>
          <cell r="AW339"/>
          <cell r="AZ339"/>
          <cell r="BB339">
            <v>0</v>
          </cell>
          <cell r="BC339">
            <v>0</v>
          </cell>
          <cell r="BE339">
            <v>0</v>
          </cell>
          <cell r="BP339">
            <v>0</v>
          </cell>
          <cell r="BW339" t="str">
            <v>Brooksbank</v>
          </cell>
          <cell r="BX339" t="str">
            <v>Gallentine</v>
          </cell>
          <cell r="BY339">
            <v>9</v>
          </cell>
        </row>
        <row r="340">
          <cell r="C340">
            <v>274</v>
          </cell>
          <cell r="D340">
            <v>12</v>
          </cell>
          <cell r="E340">
            <v>200</v>
          </cell>
          <cell r="F340">
            <v>12</v>
          </cell>
          <cell r="G340">
            <v>2024</v>
          </cell>
          <cell r="H340" t="str">
            <v>Yes</v>
          </cell>
          <cell r="I340" t="str">
            <v/>
          </cell>
          <cell r="J340" t="str">
            <v/>
          </cell>
          <cell r="K340" t="str">
            <v>Yes</v>
          </cell>
          <cell r="L340">
            <v>0</v>
          </cell>
          <cell r="M340" t="str">
            <v>Bradshaw</v>
          </cell>
          <cell r="N340" t="str">
            <v>Treatment - New Treatment Plant</v>
          </cell>
          <cell r="O340" t="str">
            <v>1690020-8</v>
          </cell>
          <cell r="P340" t="str">
            <v xml:space="preserve">No </v>
          </cell>
          <cell r="Q340">
            <v>1829</v>
          </cell>
          <cell r="R340" t="str">
            <v>Reg</v>
          </cell>
          <cell r="S340" t="str">
            <v>Exempt</v>
          </cell>
          <cell r="T340"/>
          <cell r="U340" t="str">
            <v>expect Mar/24</v>
          </cell>
          <cell r="V340" t="str">
            <v>Certified</v>
          </cell>
          <cell r="W340">
            <v>12759000</v>
          </cell>
          <cell r="X340">
            <v>12759000</v>
          </cell>
          <cell r="Y340" t="str">
            <v>24 Carryover</v>
          </cell>
          <cell r="Z340"/>
          <cell r="AA340">
            <v>45444</v>
          </cell>
          <cell r="AB340">
            <v>45901</v>
          </cell>
          <cell r="AC340">
            <v>0</v>
          </cell>
          <cell r="AD340">
            <v>0</v>
          </cell>
          <cell r="AE340"/>
          <cell r="AF340">
            <v>12759000</v>
          </cell>
          <cell r="AG340">
            <v>45448</v>
          </cell>
          <cell r="AH340">
            <v>45469</v>
          </cell>
          <cell r="AI340">
            <v>1</v>
          </cell>
          <cell r="AJ340">
            <v>14603053</v>
          </cell>
          <cell r="AK340"/>
          <cell r="AL340">
            <v>12759000</v>
          </cell>
          <cell r="AM340">
            <v>7759000</v>
          </cell>
          <cell r="AN340"/>
          <cell r="AO340">
            <v>0</v>
          </cell>
          <cell r="AP340">
            <v>0</v>
          </cell>
          <cell r="AQ340"/>
          <cell r="AR340">
            <v>0</v>
          </cell>
          <cell r="AS340"/>
          <cell r="AT340">
            <v>7759000</v>
          </cell>
          <cell r="AU340">
            <v>0</v>
          </cell>
          <cell r="AV340"/>
          <cell r="AW340"/>
          <cell r="AX340"/>
          <cell r="AY340"/>
          <cell r="AZ340">
            <v>5000000</v>
          </cell>
          <cell r="BA340">
            <v>45469</v>
          </cell>
          <cell r="BB340">
            <v>5000000</v>
          </cell>
          <cell r="BC340">
            <v>5000000</v>
          </cell>
          <cell r="BD340"/>
          <cell r="BE340">
            <v>0</v>
          </cell>
          <cell r="BF340"/>
          <cell r="BG340"/>
          <cell r="BH340"/>
          <cell r="BI340"/>
          <cell r="BJ340"/>
          <cell r="BK340"/>
          <cell r="BL340"/>
          <cell r="BM340"/>
          <cell r="BN340"/>
          <cell r="BO340"/>
          <cell r="BP340">
            <v>0</v>
          </cell>
          <cell r="BQ340"/>
          <cell r="BR340"/>
          <cell r="BS340"/>
          <cell r="BT340"/>
          <cell r="BU340"/>
          <cell r="BV340"/>
          <cell r="BW340" t="str">
            <v>Bradshaw</v>
          </cell>
          <cell r="BX340" t="str">
            <v>Fletcher</v>
          </cell>
          <cell r="BY340" t="str">
            <v>3c</v>
          </cell>
        </row>
        <row r="341">
          <cell r="C341">
            <v>568</v>
          </cell>
          <cell r="D341">
            <v>10</v>
          </cell>
          <cell r="E341">
            <v>472</v>
          </cell>
          <cell r="F341">
            <v>10</v>
          </cell>
          <cell r="G341"/>
          <cell r="H341" t="str">
            <v/>
          </cell>
          <cell r="I341" t="str">
            <v/>
          </cell>
          <cell r="J341" t="str">
            <v/>
          </cell>
          <cell r="K341" t="str">
            <v>Yes</v>
          </cell>
          <cell r="L341">
            <v>0</v>
          </cell>
          <cell r="M341" t="str">
            <v>Bradshaw</v>
          </cell>
          <cell r="N341" t="str">
            <v>Watermain - Virginia-Midway Booster</v>
          </cell>
          <cell r="O341" t="str">
            <v>1690020-9</v>
          </cell>
          <cell r="P341" t="str">
            <v xml:space="preserve">No </v>
          </cell>
          <cell r="Q341">
            <v>1829</v>
          </cell>
          <cell r="R341" t="str">
            <v>Reg</v>
          </cell>
          <cell r="S341" t="str">
            <v>Exempt</v>
          </cell>
          <cell r="T341"/>
          <cell r="U341" t="str">
            <v>expect Mar/24</v>
          </cell>
          <cell r="V341"/>
          <cell r="W341"/>
          <cell r="X341">
            <v>0</v>
          </cell>
          <cell r="Y341"/>
          <cell r="Z341"/>
          <cell r="AA341">
            <v>45444</v>
          </cell>
          <cell r="AB341">
            <v>45901</v>
          </cell>
          <cell r="AC341">
            <v>0</v>
          </cell>
          <cell r="AD341">
            <v>0</v>
          </cell>
          <cell r="AF341">
            <v>741000</v>
          </cell>
          <cell r="AG341"/>
          <cell r="AH341"/>
          <cell r="AI341"/>
          <cell r="AJ341"/>
          <cell r="AK341"/>
          <cell r="AL341">
            <v>741000</v>
          </cell>
          <cell r="AM341">
            <v>0</v>
          </cell>
          <cell r="AN341"/>
          <cell r="AO341">
            <v>0</v>
          </cell>
          <cell r="AP341">
            <v>0</v>
          </cell>
          <cell r="AQ341"/>
          <cell r="AR341">
            <v>0</v>
          </cell>
          <cell r="AS341"/>
          <cell r="AT341">
            <v>0</v>
          </cell>
          <cell r="AU341">
            <v>0</v>
          </cell>
          <cell r="AV341"/>
          <cell r="AW341"/>
          <cell r="AX341"/>
          <cell r="AY341"/>
          <cell r="AZ341"/>
          <cell r="BA341"/>
          <cell r="BB341">
            <v>0</v>
          </cell>
          <cell r="BC341">
            <v>0</v>
          </cell>
          <cell r="BD341"/>
          <cell r="BE341">
            <v>0</v>
          </cell>
          <cell r="BF341"/>
          <cell r="BG341"/>
          <cell r="BH341"/>
          <cell r="BI341"/>
          <cell r="BJ341"/>
          <cell r="BK341"/>
          <cell r="BL341"/>
          <cell r="BM341"/>
          <cell r="BN341"/>
          <cell r="BO341"/>
          <cell r="BP341">
            <v>0</v>
          </cell>
          <cell r="BQ341"/>
          <cell r="BR341"/>
          <cell r="BS341"/>
          <cell r="BT341"/>
          <cell r="BU341"/>
          <cell r="BV341"/>
          <cell r="BW341" t="str">
            <v>Bradshaw</v>
          </cell>
          <cell r="BX341" t="str">
            <v>Fletcher</v>
          </cell>
          <cell r="BY341" t="str">
            <v>3c</v>
          </cell>
        </row>
        <row r="342">
          <cell r="C342">
            <v>782</v>
          </cell>
          <cell r="D342">
            <v>7</v>
          </cell>
          <cell r="E342">
            <v>657</v>
          </cell>
          <cell r="F342">
            <v>7</v>
          </cell>
          <cell r="H342" t="str">
            <v/>
          </cell>
          <cell r="I342" t="str">
            <v/>
          </cell>
          <cell r="J342" t="str">
            <v/>
          </cell>
          <cell r="K342" t="str">
            <v/>
          </cell>
          <cell r="L342">
            <v>0</v>
          </cell>
          <cell r="M342" t="str">
            <v>Bradshaw</v>
          </cell>
          <cell r="N342" t="str">
            <v>Treatment - Plant Upgrade</v>
          </cell>
          <cell r="O342" t="str">
            <v>1690020-3</v>
          </cell>
          <cell r="P342" t="str">
            <v xml:space="preserve">No </v>
          </cell>
          <cell r="Q342">
            <v>1799</v>
          </cell>
          <cell r="R342" t="str">
            <v>Reg</v>
          </cell>
          <cell r="S342" t="str">
            <v>Exempt</v>
          </cell>
          <cell r="T342"/>
          <cell r="X342">
            <v>-6250000</v>
          </cell>
          <cell r="Y342"/>
          <cell r="Z342"/>
          <cell r="AC342">
            <v>0</v>
          </cell>
          <cell r="AD342">
            <v>0</v>
          </cell>
          <cell r="AF342">
            <v>3000000</v>
          </cell>
          <cell r="AG342"/>
          <cell r="AL342">
            <v>3000000</v>
          </cell>
          <cell r="AM342">
            <v>0</v>
          </cell>
          <cell r="AO342">
            <v>0</v>
          </cell>
          <cell r="AP342">
            <v>0</v>
          </cell>
          <cell r="AR342">
            <v>0</v>
          </cell>
          <cell r="AS342"/>
          <cell r="AT342">
            <v>0</v>
          </cell>
          <cell r="AU342">
            <v>0</v>
          </cell>
          <cell r="AV342"/>
          <cell r="AW342"/>
          <cell r="BB342">
            <v>0</v>
          </cell>
          <cell r="BC342">
            <v>0</v>
          </cell>
          <cell r="BE342">
            <v>0</v>
          </cell>
          <cell r="BF342"/>
          <cell r="BP342">
            <v>0</v>
          </cell>
          <cell r="BS342">
            <v>6250000</v>
          </cell>
          <cell r="BT342" t="str">
            <v>23 SPAP</v>
          </cell>
          <cell r="BU342"/>
          <cell r="BV342" t="str">
            <v>23 SPAP</v>
          </cell>
          <cell r="BW342" t="str">
            <v>Bradshaw</v>
          </cell>
          <cell r="BX342" t="str">
            <v>Fletcher</v>
          </cell>
          <cell r="BY342" t="str">
            <v>3c</v>
          </cell>
        </row>
        <row r="343">
          <cell r="C343">
            <v>857</v>
          </cell>
          <cell r="D343">
            <v>5</v>
          </cell>
          <cell r="E343">
            <v>728</v>
          </cell>
          <cell r="F343">
            <v>5</v>
          </cell>
          <cell r="G343" t="str">
            <v/>
          </cell>
          <cell r="H343" t="str">
            <v/>
          </cell>
          <cell r="I343" t="str">
            <v/>
          </cell>
          <cell r="J343" t="str">
            <v/>
          </cell>
          <cell r="K343" t="str">
            <v/>
          </cell>
          <cell r="L343">
            <v>0</v>
          </cell>
          <cell r="M343" t="str">
            <v>Bradshaw</v>
          </cell>
          <cell r="N343" t="str">
            <v>Storage - Two Tank Rehabs</v>
          </cell>
          <cell r="O343" t="str">
            <v>1690020-4</v>
          </cell>
          <cell r="P343" t="str">
            <v xml:space="preserve">No </v>
          </cell>
          <cell r="Q343">
            <v>1799</v>
          </cell>
          <cell r="R343" t="str">
            <v>Reg</v>
          </cell>
          <cell r="S343" t="str">
            <v>Exempt</v>
          </cell>
          <cell r="T343"/>
          <cell r="X343">
            <v>0</v>
          </cell>
          <cell r="Y343"/>
          <cell r="Z343"/>
          <cell r="AC343">
            <v>0</v>
          </cell>
          <cell r="AD343">
            <v>0</v>
          </cell>
          <cell r="AF343">
            <v>575000</v>
          </cell>
          <cell r="AG343"/>
          <cell r="AL343">
            <v>575000</v>
          </cell>
          <cell r="AM343">
            <v>0</v>
          </cell>
          <cell r="AO343">
            <v>0</v>
          </cell>
          <cell r="AP343">
            <v>0</v>
          </cell>
          <cell r="AR343">
            <v>0</v>
          </cell>
          <cell r="AS343"/>
          <cell r="AT343">
            <v>0</v>
          </cell>
          <cell r="AU343">
            <v>0</v>
          </cell>
          <cell r="AV343"/>
          <cell r="AW343"/>
          <cell r="BB343">
            <v>0</v>
          </cell>
          <cell r="BC343">
            <v>0</v>
          </cell>
          <cell r="BE343">
            <v>0</v>
          </cell>
          <cell r="BF343"/>
          <cell r="BP343">
            <v>0</v>
          </cell>
          <cell r="BW343" t="str">
            <v>Bradshaw</v>
          </cell>
          <cell r="BX343" t="str">
            <v>Fletcher</v>
          </cell>
          <cell r="BY343" t="str">
            <v>3c</v>
          </cell>
        </row>
        <row r="344">
          <cell r="C344">
            <v>858</v>
          </cell>
          <cell r="D344">
            <v>5</v>
          </cell>
          <cell r="E344">
            <v>729</v>
          </cell>
          <cell r="F344">
            <v>5</v>
          </cell>
          <cell r="G344" t="str">
            <v/>
          </cell>
          <cell r="H344" t="str">
            <v/>
          </cell>
          <cell r="I344" t="str">
            <v/>
          </cell>
          <cell r="J344" t="str">
            <v/>
          </cell>
          <cell r="K344" t="str">
            <v/>
          </cell>
          <cell r="L344">
            <v>0</v>
          </cell>
          <cell r="M344" t="str">
            <v>Bradshaw</v>
          </cell>
          <cell r="N344" t="str">
            <v>Watermain - TH37 Replacement</v>
          </cell>
          <cell r="O344" t="str">
            <v>1690020-5</v>
          </cell>
          <cell r="P344" t="str">
            <v xml:space="preserve">No </v>
          </cell>
          <cell r="Q344">
            <v>1799</v>
          </cell>
          <cell r="R344" t="str">
            <v>Reg</v>
          </cell>
          <cell r="S344" t="str">
            <v>Exempt</v>
          </cell>
          <cell r="T344"/>
          <cell r="X344">
            <v>0</v>
          </cell>
          <cell r="Y344"/>
          <cell r="Z344"/>
          <cell r="AC344">
            <v>0</v>
          </cell>
          <cell r="AD344">
            <v>0</v>
          </cell>
          <cell r="AF344">
            <v>633000</v>
          </cell>
          <cell r="AG344"/>
          <cell r="AL344">
            <v>633000</v>
          </cell>
          <cell r="AM344">
            <v>0</v>
          </cell>
          <cell r="AO344">
            <v>0</v>
          </cell>
          <cell r="AP344">
            <v>0</v>
          </cell>
          <cell r="AR344">
            <v>0</v>
          </cell>
          <cell r="AS344"/>
          <cell r="AT344">
            <v>0</v>
          </cell>
          <cell r="AU344">
            <v>0</v>
          </cell>
          <cell r="AV344"/>
          <cell r="AW344"/>
          <cell r="BB344">
            <v>0</v>
          </cell>
          <cell r="BC344">
            <v>0</v>
          </cell>
          <cell r="BE344">
            <v>0</v>
          </cell>
          <cell r="BF344"/>
          <cell r="BP344">
            <v>0</v>
          </cell>
          <cell r="BW344" t="str">
            <v>Bradshaw</v>
          </cell>
          <cell r="BX344" t="str">
            <v>Fletcher</v>
          </cell>
          <cell r="BY344" t="str">
            <v>3c</v>
          </cell>
        </row>
        <row r="345">
          <cell r="C345">
            <v>859</v>
          </cell>
          <cell r="D345">
            <v>5</v>
          </cell>
          <cell r="E345">
            <v>730</v>
          </cell>
          <cell r="F345">
            <v>5</v>
          </cell>
          <cell r="G345" t="str">
            <v/>
          </cell>
          <cell r="H345" t="str">
            <v/>
          </cell>
          <cell r="I345" t="str">
            <v/>
          </cell>
          <cell r="J345" t="str">
            <v/>
          </cell>
          <cell r="K345" t="str">
            <v/>
          </cell>
          <cell r="L345">
            <v>0</v>
          </cell>
          <cell r="M345" t="str">
            <v>Bradshaw</v>
          </cell>
          <cell r="N345" t="str">
            <v xml:space="preserve">Conservation - Repl Meters </v>
          </cell>
          <cell r="O345" t="str">
            <v>1690020-6</v>
          </cell>
          <cell r="P345" t="str">
            <v xml:space="preserve">No </v>
          </cell>
          <cell r="Q345">
            <v>1799</v>
          </cell>
          <cell r="R345" t="str">
            <v>Reg</v>
          </cell>
          <cell r="S345" t="str">
            <v>Exempt</v>
          </cell>
          <cell r="T345"/>
          <cell r="X345">
            <v>0</v>
          </cell>
          <cell r="Y345"/>
          <cell r="Z345"/>
          <cell r="AC345">
            <v>0</v>
          </cell>
          <cell r="AD345">
            <v>0</v>
          </cell>
          <cell r="AF345">
            <v>540000</v>
          </cell>
          <cell r="AG345"/>
          <cell r="AL345">
            <v>540000</v>
          </cell>
          <cell r="AM345">
            <v>0</v>
          </cell>
          <cell r="AO345">
            <v>0</v>
          </cell>
          <cell r="AP345">
            <v>0</v>
          </cell>
          <cell r="AR345">
            <v>0</v>
          </cell>
          <cell r="AS345"/>
          <cell r="AT345">
            <v>0</v>
          </cell>
          <cell r="AU345">
            <v>0</v>
          </cell>
          <cell r="AV345"/>
          <cell r="AW345"/>
          <cell r="BB345">
            <v>0</v>
          </cell>
          <cell r="BC345">
            <v>0</v>
          </cell>
          <cell r="BE345">
            <v>0</v>
          </cell>
          <cell r="BF345"/>
          <cell r="BP345">
            <v>0</v>
          </cell>
          <cell r="BW345" t="str">
            <v>Bradshaw</v>
          </cell>
          <cell r="BX345" t="str">
            <v>Fletcher</v>
          </cell>
          <cell r="BY345" t="str">
            <v>3c</v>
          </cell>
        </row>
        <row r="346">
          <cell r="C346">
            <v>860</v>
          </cell>
          <cell r="D346">
            <v>5</v>
          </cell>
          <cell r="E346">
            <v>731</v>
          </cell>
          <cell r="F346">
            <v>5</v>
          </cell>
          <cell r="G346" t="str">
            <v/>
          </cell>
          <cell r="H346" t="str">
            <v/>
          </cell>
          <cell r="I346" t="str">
            <v/>
          </cell>
          <cell r="J346" t="str">
            <v/>
          </cell>
          <cell r="K346" t="str">
            <v/>
          </cell>
          <cell r="L346">
            <v>0</v>
          </cell>
          <cell r="M346" t="str">
            <v>Bradshaw</v>
          </cell>
          <cell r="N346" t="str">
            <v>Watermain - Replace Hydrants</v>
          </cell>
          <cell r="O346" t="str">
            <v>1690020-7</v>
          </cell>
          <cell r="P346" t="str">
            <v xml:space="preserve">No </v>
          </cell>
          <cell r="Q346">
            <v>1799</v>
          </cell>
          <cell r="R346" t="str">
            <v>Reg</v>
          </cell>
          <cell r="S346" t="str">
            <v>Exempt</v>
          </cell>
          <cell r="T346"/>
          <cell r="U346"/>
          <cell r="V346"/>
          <cell r="W346"/>
          <cell r="X346">
            <v>0</v>
          </cell>
          <cell r="Y346"/>
          <cell r="Z346"/>
          <cell r="AA346"/>
          <cell r="AB346"/>
          <cell r="AC346">
            <v>0</v>
          </cell>
          <cell r="AD346">
            <v>0</v>
          </cell>
          <cell r="AF346">
            <v>256000</v>
          </cell>
          <cell r="AG346"/>
          <cell r="AH346"/>
          <cell r="AI346"/>
          <cell r="AJ346"/>
          <cell r="AK346"/>
          <cell r="AL346">
            <v>256000</v>
          </cell>
          <cell r="AM346">
            <v>0</v>
          </cell>
          <cell r="AN346"/>
          <cell r="AO346">
            <v>0</v>
          </cell>
          <cell r="AP346">
            <v>0</v>
          </cell>
          <cell r="AQ346"/>
          <cell r="AR346">
            <v>0</v>
          </cell>
          <cell r="AS346"/>
          <cell r="AT346">
            <v>0</v>
          </cell>
          <cell r="AU346">
            <v>0</v>
          </cell>
          <cell r="AV346"/>
          <cell r="AW346"/>
          <cell r="AX346"/>
          <cell r="AY346"/>
          <cell r="AZ346"/>
          <cell r="BA346"/>
          <cell r="BB346">
            <v>0</v>
          </cell>
          <cell r="BC346">
            <v>0</v>
          </cell>
          <cell r="BD346"/>
          <cell r="BE346">
            <v>0</v>
          </cell>
          <cell r="BF346"/>
          <cell r="BG346"/>
          <cell r="BH346"/>
          <cell r="BI346"/>
          <cell r="BJ346"/>
          <cell r="BK346"/>
          <cell r="BL346"/>
          <cell r="BM346"/>
          <cell r="BN346"/>
          <cell r="BO346"/>
          <cell r="BP346">
            <v>0</v>
          </cell>
          <cell r="BQ346"/>
          <cell r="BR346"/>
          <cell r="BS346"/>
          <cell r="BT346"/>
          <cell r="BU346"/>
          <cell r="BV346"/>
          <cell r="BW346" t="str">
            <v>Bradshaw</v>
          </cell>
          <cell r="BX346" t="str">
            <v>Fletcher</v>
          </cell>
          <cell r="BY346" t="str">
            <v>3c</v>
          </cell>
        </row>
        <row r="347">
          <cell r="C347">
            <v>475</v>
          </cell>
          <cell r="D347">
            <v>10</v>
          </cell>
          <cell r="E347">
            <v>389</v>
          </cell>
          <cell r="F347">
            <v>10</v>
          </cell>
          <cell r="G347"/>
          <cell r="H347" t="str">
            <v/>
          </cell>
          <cell r="I347" t="str">
            <v>Yes</v>
          </cell>
          <cell r="J347" t="str">
            <v/>
          </cell>
          <cell r="K347" t="str">
            <v/>
          </cell>
          <cell r="L347">
            <v>0</v>
          </cell>
          <cell r="M347" t="str">
            <v>Bradshaw</v>
          </cell>
          <cell r="N347" t="str">
            <v>Watermain - Replace Old Mains</v>
          </cell>
          <cell r="O347" t="str">
            <v>1610003-12</v>
          </cell>
          <cell r="P347" t="str">
            <v xml:space="preserve">No </v>
          </cell>
          <cell r="Q347">
            <v>2563</v>
          </cell>
          <cell r="R347" t="str">
            <v>Reg</v>
          </cell>
          <cell r="S347" t="str">
            <v>Exempt</v>
          </cell>
          <cell r="T347"/>
          <cell r="U347"/>
          <cell r="V347">
            <v>45450</v>
          </cell>
          <cell r="W347">
            <v>2868500</v>
          </cell>
          <cell r="X347">
            <v>2868500</v>
          </cell>
          <cell r="Y347" t="str">
            <v>Part B2</v>
          </cell>
          <cell r="Z347" t="str">
            <v>will be 2025 iup request</v>
          </cell>
          <cell r="AA347">
            <v>45839</v>
          </cell>
          <cell r="AB347">
            <v>46296</v>
          </cell>
          <cell r="AC347">
            <v>0</v>
          </cell>
          <cell r="AD347">
            <v>0</v>
          </cell>
          <cell r="AF347">
            <v>2868500</v>
          </cell>
          <cell r="AG347"/>
          <cell r="AH347"/>
          <cell r="AI347">
            <v>1</v>
          </cell>
          <cell r="AJ347">
            <v>3735570</v>
          </cell>
          <cell r="AK347"/>
          <cell r="AL347">
            <v>2868500</v>
          </cell>
          <cell r="AM347">
            <v>2868500</v>
          </cell>
          <cell r="AN347"/>
          <cell r="AO347">
            <v>0</v>
          </cell>
          <cell r="AP347">
            <v>0</v>
          </cell>
          <cell r="AQ347"/>
          <cell r="AR347">
            <v>0</v>
          </cell>
          <cell r="AS347"/>
          <cell r="AT347">
            <v>2868500</v>
          </cell>
          <cell r="AU347">
            <v>0</v>
          </cell>
          <cell r="AV347"/>
          <cell r="AW347"/>
          <cell r="AX347"/>
          <cell r="AY347"/>
          <cell r="AZ347"/>
          <cell r="BA347"/>
          <cell r="BB347">
            <v>0</v>
          </cell>
          <cell r="BC347">
            <v>0</v>
          </cell>
          <cell r="BD347"/>
          <cell r="BE347">
            <v>0</v>
          </cell>
          <cell r="BF347"/>
          <cell r="BG347"/>
          <cell r="BH347"/>
          <cell r="BI347"/>
          <cell r="BJ347"/>
          <cell r="BK347"/>
          <cell r="BL347"/>
          <cell r="BM347"/>
          <cell r="BN347"/>
          <cell r="BO347"/>
          <cell r="BP347">
            <v>0</v>
          </cell>
          <cell r="BQ347"/>
          <cell r="BR347"/>
          <cell r="BS347"/>
          <cell r="BT347"/>
          <cell r="BU347"/>
          <cell r="BV347"/>
          <cell r="BW347" t="str">
            <v>Bradshaw</v>
          </cell>
          <cell r="BX347"/>
          <cell r="BY347">
            <v>4</v>
          </cell>
        </row>
        <row r="348">
          <cell r="C348">
            <v>476</v>
          </cell>
          <cell r="D348">
            <v>10</v>
          </cell>
          <cell r="E348">
            <v>390</v>
          </cell>
          <cell r="F348">
            <v>10</v>
          </cell>
          <cell r="G348">
            <v>2024</v>
          </cell>
          <cell r="H348" t="str">
            <v>Yes</v>
          </cell>
          <cell r="I348" t="str">
            <v/>
          </cell>
          <cell r="J348" t="str">
            <v/>
          </cell>
          <cell r="K348" t="str">
            <v>Yes</v>
          </cell>
          <cell r="L348">
            <v>0</v>
          </cell>
          <cell r="M348" t="str">
            <v>Bradshaw</v>
          </cell>
          <cell r="N348" t="str">
            <v>Storage - Ground Storage Tank Rehab</v>
          </cell>
          <cell r="O348" t="str">
            <v>1610003-13</v>
          </cell>
          <cell r="P348" t="str">
            <v xml:space="preserve">No </v>
          </cell>
          <cell r="Q348">
            <v>2563</v>
          </cell>
          <cell r="R348" t="str">
            <v>Reg</v>
          </cell>
          <cell r="S348" t="str">
            <v>Exempt</v>
          </cell>
          <cell r="T348"/>
          <cell r="U348"/>
          <cell r="V348" t="str">
            <v>Certified</v>
          </cell>
          <cell r="W348">
            <v>540700</v>
          </cell>
          <cell r="X348">
            <v>540700</v>
          </cell>
          <cell r="Y348" t="str">
            <v>24 Carryover</v>
          </cell>
          <cell r="Z348"/>
          <cell r="AA348">
            <v>45413</v>
          </cell>
          <cell r="AB348">
            <v>45566</v>
          </cell>
          <cell r="AC348">
            <v>0</v>
          </cell>
          <cell r="AD348">
            <v>0</v>
          </cell>
          <cell r="AE348"/>
          <cell r="AF348">
            <v>540700</v>
          </cell>
          <cell r="AG348">
            <v>45369</v>
          </cell>
          <cell r="AH348">
            <v>45456</v>
          </cell>
          <cell r="AI348">
            <v>1</v>
          </cell>
          <cell r="AJ348">
            <v>884400</v>
          </cell>
          <cell r="AK348"/>
          <cell r="AL348">
            <v>540700</v>
          </cell>
          <cell r="AM348">
            <v>540700</v>
          </cell>
          <cell r="AN348"/>
          <cell r="AO348">
            <v>0</v>
          </cell>
          <cell r="AP348">
            <v>0</v>
          </cell>
          <cell r="AQ348"/>
          <cell r="AR348">
            <v>0</v>
          </cell>
          <cell r="AS348"/>
          <cell r="AT348">
            <v>540700</v>
          </cell>
          <cell r="AU348">
            <v>0</v>
          </cell>
          <cell r="AV348">
            <v>45467</v>
          </cell>
          <cell r="AW348">
            <v>45497</v>
          </cell>
          <cell r="AX348">
            <v>2025</v>
          </cell>
          <cell r="AY348" t="str">
            <v>DWRF</v>
          </cell>
          <cell r="AZ348"/>
          <cell r="BA348"/>
          <cell r="BB348">
            <v>0</v>
          </cell>
          <cell r="BC348">
            <v>0</v>
          </cell>
          <cell r="BD348"/>
          <cell r="BE348">
            <v>0</v>
          </cell>
          <cell r="BF348"/>
          <cell r="BG348"/>
          <cell r="BH348"/>
          <cell r="BI348"/>
          <cell r="BJ348"/>
          <cell r="BK348"/>
          <cell r="BL348"/>
          <cell r="BM348"/>
          <cell r="BN348"/>
          <cell r="BO348"/>
          <cell r="BP348">
            <v>0</v>
          </cell>
          <cell r="BQ348"/>
          <cell r="BR348"/>
          <cell r="BS348"/>
          <cell r="BT348"/>
          <cell r="BU348"/>
          <cell r="BV348"/>
          <cell r="BW348" t="str">
            <v>Bradshaw</v>
          </cell>
          <cell r="BX348"/>
          <cell r="BY348">
            <v>4</v>
          </cell>
        </row>
        <row r="349">
          <cell r="C349">
            <v>823</v>
          </cell>
          <cell r="D349">
            <v>7</v>
          </cell>
          <cell r="E349"/>
          <cell r="F349"/>
          <cell r="G349"/>
          <cell r="H349" t="str">
            <v/>
          </cell>
          <cell r="I349" t="str">
            <v>Yes</v>
          </cell>
          <cell r="L349"/>
          <cell r="M349" t="str">
            <v>Bradshaw</v>
          </cell>
          <cell r="N349" t="str">
            <v>Treatment - TP Rehab</v>
          </cell>
          <cell r="O349" t="str">
            <v>1140005-7</v>
          </cell>
          <cell r="P349" t="str">
            <v xml:space="preserve">No </v>
          </cell>
          <cell r="Q349">
            <v>1341</v>
          </cell>
          <cell r="R349" t="str">
            <v>Reg</v>
          </cell>
          <cell r="S349"/>
          <cell r="T349"/>
          <cell r="U349"/>
          <cell r="V349">
            <v>45380</v>
          </cell>
          <cell r="W349">
            <v>3250000</v>
          </cell>
          <cell r="X349">
            <v>3250000</v>
          </cell>
          <cell r="Y349" t="str">
            <v>Part B2</v>
          </cell>
          <cell r="Z349"/>
          <cell r="AA349">
            <v>45809</v>
          </cell>
          <cell r="AB349">
            <v>46174</v>
          </cell>
          <cell r="AC349">
            <v>0</v>
          </cell>
          <cell r="AD349">
            <v>0</v>
          </cell>
          <cell r="AF349">
            <v>3250000</v>
          </cell>
          <cell r="AG349"/>
          <cell r="AJ349"/>
          <cell r="AK349"/>
          <cell r="AL349">
            <v>3250000</v>
          </cell>
          <cell r="AM349">
            <v>3250000</v>
          </cell>
          <cell r="AO349">
            <v>0</v>
          </cell>
          <cell r="AP349">
            <v>0</v>
          </cell>
          <cell r="AR349">
            <v>0</v>
          </cell>
          <cell r="AS349"/>
          <cell r="AT349">
            <v>3250000</v>
          </cell>
          <cell r="AU349">
            <v>0</v>
          </cell>
          <cell r="AV349"/>
          <cell r="AW349"/>
          <cell r="BB349">
            <v>0</v>
          </cell>
          <cell r="BC349">
            <v>0</v>
          </cell>
          <cell r="BE349">
            <v>0</v>
          </cell>
          <cell r="BF349"/>
          <cell r="BG349"/>
          <cell r="BH349"/>
          <cell r="BI349"/>
          <cell r="BJ349"/>
          <cell r="BK349"/>
          <cell r="BL349"/>
          <cell r="BM349"/>
          <cell r="BN349"/>
          <cell r="BO349"/>
          <cell r="BP349">
            <v>0</v>
          </cell>
          <cell r="BQ349"/>
          <cell r="BR349"/>
          <cell r="BS349"/>
          <cell r="BT349"/>
          <cell r="BU349"/>
          <cell r="BV349"/>
          <cell r="BW349" t="str">
            <v>Bradshaw</v>
          </cell>
          <cell r="BX349"/>
          <cell r="BY349">
            <v>4</v>
          </cell>
        </row>
        <row r="350">
          <cell r="C350">
            <v>968</v>
          </cell>
          <cell r="D350">
            <v>5</v>
          </cell>
          <cell r="E350">
            <v>836</v>
          </cell>
          <cell r="F350">
            <v>5</v>
          </cell>
          <cell r="G350"/>
          <cell r="H350" t="str">
            <v/>
          </cell>
          <cell r="I350" t="str">
            <v/>
          </cell>
          <cell r="J350" t="str">
            <v/>
          </cell>
          <cell r="K350" t="str">
            <v/>
          </cell>
          <cell r="L350">
            <v>0</v>
          </cell>
          <cell r="M350" t="str">
            <v>Montoya</v>
          </cell>
          <cell r="N350" t="str">
            <v>Watermain - Winnetka Ave. Rehab Project</v>
          </cell>
          <cell r="O350" t="str">
            <v>1270014-1</v>
          </cell>
          <cell r="P350" t="str">
            <v xml:space="preserve">No </v>
          </cell>
          <cell r="Q350">
            <v>22247</v>
          </cell>
          <cell r="R350" t="str">
            <v>Reg</v>
          </cell>
          <cell r="S350"/>
          <cell r="T350"/>
          <cell r="U350"/>
          <cell r="V350"/>
          <cell r="W350"/>
          <cell r="X350">
            <v>0</v>
          </cell>
          <cell r="Y350"/>
          <cell r="Z350"/>
          <cell r="AA350">
            <v>45444</v>
          </cell>
          <cell r="AB350">
            <v>45962</v>
          </cell>
          <cell r="AC350">
            <v>0</v>
          </cell>
          <cell r="AD350">
            <v>0</v>
          </cell>
          <cell r="AF350">
            <v>5000000</v>
          </cell>
          <cell r="AG350"/>
          <cell r="AH350"/>
          <cell r="AI350"/>
          <cell r="AJ350"/>
          <cell r="AK350"/>
          <cell r="AL350">
            <v>5000000</v>
          </cell>
          <cell r="AM350">
            <v>0</v>
          </cell>
          <cell r="AN350"/>
          <cell r="AO350">
            <v>0</v>
          </cell>
          <cell r="AP350">
            <v>0</v>
          </cell>
          <cell r="AQ350"/>
          <cell r="AR350">
            <v>0</v>
          </cell>
          <cell r="AS350"/>
          <cell r="AT350">
            <v>0</v>
          </cell>
          <cell r="AU350">
            <v>0</v>
          </cell>
          <cell r="AV350"/>
          <cell r="AW350"/>
          <cell r="AX350"/>
          <cell r="AY350"/>
          <cell r="AZ350"/>
          <cell r="BA350"/>
          <cell r="BB350">
            <v>0</v>
          </cell>
          <cell r="BC350">
            <v>0</v>
          </cell>
          <cell r="BD350"/>
          <cell r="BE350">
            <v>0</v>
          </cell>
          <cell r="BF350"/>
          <cell r="BG350"/>
          <cell r="BH350"/>
          <cell r="BI350"/>
          <cell r="BJ350"/>
          <cell r="BK350"/>
          <cell r="BL350"/>
          <cell r="BM350"/>
          <cell r="BN350"/>
          <cell r="BO350"/>
          <cell r="BP350"/>
          <cell r="BQ350"/>
          <cell r="BR350"/>
          <cell r="BS350"/>
          <cell r="BT350"/>
          <cell r="BU350"/>
          <cell r="BV350"/>
          <cell r="BW350" t="str">
            <v>Montoya</v>
          </cell>
          <cell r="BX350"/>
          <cell r="BY350">
            <v>11</v>
          </cell>
        </row>
        <row r="351">
          <cell r="C351">
            <v>221</v>
          </cell>
          <cell r="D351">
            <v>12</v>
          </cell>
          <cell r="E351">
            <v>156</v>
          </cell>
          <cell r="F351">
            <v>12</v>
          </cell>
          <cell r="G351" t="str">
            <v/>
          </cell>
          <cell r="H351" t="str">
            <v/>
          </cell>
          <cell r="I351" t="str">
            <v/>
          </cell>
          <cell r="J351" t="str">
            <v/>
          </cell>
          <cell r="K351" t="str">
            <v/>
          </cell>
          <cell r="L351" t="str">
            <v>Applied</v>
          </cell>
          <cell r="M351" t="str">
            <v>Perez</v>
          </cell>
          <cell r="N351" t="str">
            <v>Treatment - Plant Rehab</v>
          </cell>
          <cell r="O351" t="str">
            <v>1150005-1</v>
          </cell>
          <cell r="P351" t="str">
            <v xml:space="preserve">No </v>
          </cell>
          <cell r="Q351">
            <v>284</v>
          </cell>
          <cell r="R351" t="str">
            <v>Reg</v>
          </cell>
          <cell r="S351" t="str">
            <v>Exempt</v>
          </cell>
          <cell r="T351"/>
          <cell r="U351"/>
          <cell r="V351"/>
          <cell r="W351"/>
          <cell r="X351">
            <v>0</v>
          </cell>
          <cell r="Y351"/>
          <cell r="Z351" t="str">
            <v>Refer to RD?</v>
          </cell>
          <cell r="AA351"/>
          <cell r="AB351"/>
          <cell r="AC351">
            <v>0</v>
          </cell>
          <cell r="AD351">
            <v>0</v>
          </cell>
          <cell r="AF351">
            <v>275000</v>
          </cell>
          <cell r="AG351"/>
          <cell r="AH351"/>
          <cell r="AI351"/>
          <cell r="AJ351"/>
          <cell r="AK351"/>
          <cell r="AL351">
            <v>275000</v>
          </cell>
          <cell r="AM351">
            <v>0</v>
          </cell>
          <cell r="AN351"/>
          <cell r="AO351">
            <v>0</v>
          </cell>
          <cell r="AP351">
            <v>0</v>
          </cell>
          <cell r="AQ351"/>
          <cell r="AR351">
            <v>0</v>
          </cell>
          <cell r="AS351"/>
          <cell r="AT351">
            <v>0</v>
          </cell>
          <cell r="AU351">
            <v>0</v>
          </cell>
          <cell r="AV351"/>
          <cell r="AW351"/>
          <cell r="AX351"/>
          <cell r="AY351"/>
          <cell r="AZ351"/>
          <cell r="BA351"/>
          <cell r="BB351">
            <v>0</v>
          </cell>
          <cell r="BC351">
            <v>0</v>
          </cell>
          <cell r="BD351"/>
          <cell r="BE351"/>
          <cell r="BF351" t="str">
            <v>Applied</v>
          </cell>
          <cell r="BG351"/>
          <cell r="BH351"/>
          <cell r="BI351"/>
          <cell r="BJ351"/>
          <cell r="BK351">
            <v>145</v>
          </cell>
          <cell r="BL351"/>
          <cell r="BM351">
            <v>206250</v>
          </cell>
          <cell r="BN351"/>
          <cell r="BO351"/>
          <cell r="BP351">
            <v>0</v>
          </cell>
          <cell r="BQ351"/>
          <cell r="BR351" t="str">
            <v>2021 app</v>
          </cell>
          <cell r="BS351"/>
          <cell r="BT351"/>
          <cell r="BU351"/>
          <cell r="BV351"/>
          <cell r="BW351" t="str">
            <v>Perez</v>
          </cell>
          <cell r="BX351" t="str">
            <v>Schultz</v>
          </cell>
          <cell r="BY351">
            <v>2</v>
          </cell>
        </row>
        <row r="352">
          <cell r="C352">
            <v>222</v>
          </cell>
          <cell r="D352">
            <v>12</v>
          </cell>
          <cell r="E352">
            <v>157</v>
          </cell>
          <cell r="F352">
            <v>12</v>
          </cell>
          <cell r="G352" t="str">
            <v/>
          </cell>
          <cell r="H352" t="str">
            <v/>
          </cell>
          <cell r="I352" t="str">
            <v/>
          </cell>
          <cell r="J352" t="str">
            <v/>
          </cell>
          <cell r="K352" t="str">
            <v/>
          </cell>
          <cell r="L352" t="str">
            <v>Applied</v>
          </cell>
          <cell r="M352" t="str">
            <v>Perez</v>
          </cell>
          <cell r="N352" t="str">
            <v>Watermain - Repl Various Areas</v>
          </cell>
          <cell r="O352" t="str">
            <v>1150005-2</v>
          </cell>
          <cell r="P352" t="str">
            <v xml:space="preserve">No </v>
          </cell>
          <cell r="Q352">
            <v>284</v>
          </cell>
          <cell r="R352" t="str">
            <v>Reg</v>
          </cell>
          <cell r="S352" t="str">
            <v>Exempt</v>
          </cell>
          <cell r="T352"/>
          <cell r="U352"/>
          <cell r="V352"/>
          <cell r="W352"/>
          <cell r="X352">
            <v>0</v>
          </cell>
          <cell r="Y352"/>
          <cell r="Z352" t="str">
            <v>Refer to RD?</v>
          </cell>
          <cell r="AA352"/>
          <cell r="AB352"/>
          <cell r="AC352">
            <v>0</v>
          </cell>
          <cell r="AD352">
            <v>0</v>
          </cell>
          <cell r="AF352">
            <v>3243000</v>
          </cell>
          <cell r="AG352"/>
          <cell r="AH352"/>
          <cell r="AI352"/>
          <cell r="AJ352"/>
          <cell r="AK352"/>
          <cell r="AL352">
            <v>3243000</v>
          </cell>
          <cell r="AM352">
            <v>0</v>
          </cell>
          <cell r="AN352"/>
          <cell r="AO352">
            <v>0</v>
          </cell>
          <cell r="AP352">
            <v>0</v>
          </cell>
          <cell r="AQ352"/>
          <cell r="AR352">
            <v>0</v>
          </cell>
          <cell r="AS352"/>
          <cell r="AT352">
            <v>0</v>
          </cell>
          <cell r="AU352">
            <v>0</v>
          </cell>
          <cell r="AV352"/>
          <cell r="AW352"/>
          <cell r="AX352"/>
          <cell r="AY352"/>
          <cell r="AZ352"/>
          <cell r="BA352"/>
          <cell r="BB352">
            <v>0</v>
          </cell>
          <cell r="BC352">
            <v>0</v>
          </cell>
          <cell r="BD352"/>
          <cell r="BE352"/>
          <cell r="BF352" t="str">
            <v>Applied</v>
          </cell>
          <cell r="BG352"/>
          <cell r="BH352"/>
          <cell r="BI352"/>
          <cell r="BJ352"/>
          <cell r="BK352">
            <v>145</v>
          </cell>
          <cell r="BL352"/>
          <cell r="BM352">
            <v>2432250</v>
          </cell>
          <cell r="BN352"/>
          <cell r="BO352"/>
          <cell r="BP352">
            <v>0</v>
          </cell>
          <cell r="BQ352"/>
          <cell r="BR352"/>
          <cell r="BS352"/>
          <cell r="BT352"/>
          <cell r="BU352"/>
          <cell r="BV352"/>
          <cell r="BW352" t="str">
            <v>Perez</v>
          </cell>
          <cell r="BX352" t="str">
            <v>Schultz</v>
          </cell>
          <cell r="BY352">
            <v>2</v>
          </cell>
        </row>
        <row r="353">
          <cell r="C353">
            <v>771</v>
          </cell>
          <cell r="D353">
            <v>8</v>
          </cell>
          <cell r="E353"/>
          <cell r="F353"/>
          <cell r="G353"/>
          <cell r="H353" t="str">
            <v/>
          </cell>
          <cell r="I353" t="str">
            <v/>
          </cell>
          <cell r="L353"/>
          <cell r="M353" t="str">
            <v>Brooksbank</v>
          </cell>
          <cell r="N353" t="str">
            <v>Source - New Well</v>
          </cell>
          <cell r="O353" t="str">
            <v>1070005-1</v>
          </cell>
          <cell r="P353" t="str">
            <v xml:space="preserve">No </v>
          </cell>
          <cell r="Q353">
            <v>474</v>
          </cell>
          <cell r="R353" t="str">
            <v>Reg</v>
          </cell>
          <cell r="S353"/>
          <cell r="T353"/>
          <cell r="U353"/>
          <cell r="X353">
            <v>0</v>
          </cell>
          <cell r="Y353"/>
          <cell r="Z353"/>
          <cell r="AC353">
            <v>0</v>
          </cell>
          <cell r="AD353">
            <v>0</v>
          </cell>
          <cell r="AF353">
            <v>735000</v>
          </cell>
          <cell r="AG353"/>
          <cell r="AJ353"/>
          <cell r="AK353"/>
          <cell r="AL353">
            <v>735000</v>
          </cell>
          <cell r="AM353">
            <v>0</v>
          </cell>
          <cell r="AO353">
            <v>0</v>
          </cell>
          <cell r="AP353">
            <v>0</v>
          </cell>
          <cell r="AR353">
            <v>0</v>
          </cell>
          <cell r="AS353"/>
          <cell r="AT353">
            <v>0</v>
          </cell>
          <cell r="AU353">
            <v>0</v>
          </cell>
          <cell r="AV353"/>
          <cell r="AW353"/>
          <cell r="BC353"/>
          <cell r="BF353"/>
          <cell r="BG353"/>
          <cell r="BH353"/>
          <cell r="BI353"/>
          <cell r="BJ353"/>
          <cell r="BK353"/>
          <cell r="BL353"/>
          <cell r="BM353"/>
          <cell r="BN353"/>
          <cell r="BO353"/>
          <cell r="BQ353"/>
          <cell r="BR353"/>
          <cell r="BS353"/>
          <cell r="BT353"/>
          <cell r="BU353"/>
          <cell r="BV353"/>
          <cell r="BW353" t="str">
            <v>Brooksbank</v>
          </cell>
          <cell r="BX353"/>
          <cell r="BY353">
            <v>9</v>
          </cell>
        </row>
        <row r="354">
          <cell r="C354">
            <v>815</v>
          </cell>
          <cell r="D354">
            <v>7</v>
          </cell>
          <cell r="E354"/>
          <cell r="F354"/>
          <cell r="G354"/>
          <cell r="H354" t="str">
            <v/>
          </cell>
          <cell r="I354" t="str">
            <v/>
          </cell>
          <cell r="J354"/>
          <cell r="K354"/>
          <cell r="L354"/>
          <cell r="M354" t="str">
            <v>Brooksbank</v>
          </cell>
          <cell r="N354" t="str">
            <v>Treatment - New TP</v>
          </cell>
          <cell r="O354" t="str">
            <v>1070005-2</v>
          </cell>
          <cell r="P354" t="str">
            <v xml:space="preserve">No </v>
          </cell>
          <cell r="Q354">
            <v>474</v>
          </cell>
          <cell r="R354" t="str">
            <v>Reg</v>
          </cell>
          <cell r="S354"/>
          <cell r="T354"/>
          <cell r="U354"/>
          <cell r="V354">
            <v>45419</v>
          </cell>
          <cell r="W354">
            <v>7570000</v>
          </cell>
          <cell r="X354">
            <v>7570000</v>
          </cell>
          <cell r="Y354" t="str">
            <v>2026 Project</v>
          </cell>
          <cell r="Z354"/>
          <cell r="AA354">
            <v>46204</v>
          </cell>
          <cell r="AB354">
            <v>46661</v>
          </cell>
          <cell r="AC354">
            <v>0</v>
          </cell>
          <cell r="AD354">
            <v>0</v>
          </cell>
          <cell r="AF354">
            <v>7570000</v>
          </cell>
          <cell r="AG354"/>
          <cell r="AH354"/>
          <cell r="AI354"/>
          <cell r="AJ354"/>
          <cell r="AK354"/>
          <cell r="AL354">
            <v>7570000</v>
          </cell>
          <cell r="AM354">
            <v>0</v>
          </cell>
          <cell r="AN354"/>
          <cell r="AO354">
            <v>0</v>
          </cell>
          <cell r="AP354">
            <v>0</v>
          </cell>
          <cell r="AQ354"/>
          <cell r="AR354">
            <v>0</v>
          </cell>
          <cell r="AS354"/>
          <cell r="AT354">
            <v>0</v>
          </cell>
          <cell r="AU354">
            <v>0</v>
          </cell>
          <cell r="AV354"/>
          <cell r="AW354"/>
          <cell r="AX354"/>
          <cell r="AY354"/>
          <cell r="AZ354"/>
          <cell r="BA354"/>
          <cell r="BB354">
            <v>0</v>
          </cell>
          <cell r="BC354">
            <v>0</v>
          </cell>
          <cell r="BD354"/>
          <cell r="BE354">
            <v>0</v>
          </cell>
          <cell r="BF354"/>
          <cell r="BG354"/>
          <cell r="BH354"/>
          <cell r="BI354"/>
          <cell r="BJ354"/>
          <cell r="BK354"/>
          <cell r="BL354"/>
          <cell r="BM354"/>
          <cell r="BN354"/>
          <cell r="BO354"/>
          <cell r="BP354">
            <v>0</v>
          </cell>
          <cell r="BQ354"/>
          <cell r="BR354"/>
          <cell r="BS354"/>
          <cell r="BT354"/>
          <cell r="BU354"/>
          <cell r="BV354"/>
          <cell r="BW354" t="str">
            <v>Brooksbank</v>
          </cell>
          <cell r="BX354"/>
          <cell r="BY354">
            <v>9</v>
          </cell>
        </row>
        <row r="355">
          <cell r="C355">
            <v>816</v>
          </cell>
          <cell r="D355">
            <v>7</v>
          </cell>
          <cell r="E355"/>
          <cell r="F355"/>
          <cell r="G355"/>
          <cell r="H355" t="str">
            <v/>
          </cell>
          <cell r="I355" t="str">
            <v/>
          </cell>
          <cell r="L355"/>
          <cell r="M355" t="str">
            <v>Brooksbank</v>
          </cell>
          <cell r="N355" t="str">
            <v>Watermain - Halladay St.</v>
          </cell>
          <cell r="O355" t="str">
            <v>1070005-3</v>
          </cell>
          <cell r="P355" t="str">
            <v xml:space="preserve">No </v>
          </cell>
          <cell r="Q355">
            <v>474</v>
          </cell>
          <cell r="R355" t="str">
            <v>Reg</v>
          </cell>
          <cell r="S355"/>
          <cell r="T355"/>
          <cell r="U355"/>
          <cell r="V355">
            <v>45419</v>
          </cell>
          <cell r="W355">
            <v>827040</v>
          </cell>
          <cell r="X355">
            <v>827040</v>
          </cell>
          <cell r="Y355" t="str">
            <v>Refer to RD</v>
          </cell>
          <cell r="Z355"/>
          <cell r="AA355">
            <v>45839</v>
          </cell>
          <cell r="AB355">
            <v>46296</v>
          </cell>
          <cell r="AC355">
            <v>0</v>
          </cell>
          <cell r="AD355">
            <v>0</v>
          </cell>
          <cell r="AF355">
            <v>827040</v>
          </cell>
          <cell r="AG355"/>
          <cell r="AJ355"/>
          <cell r="AK355"/>
          <cell r="AL355">
            <v>827040</v>
          </cell>
          <cell r="AM355">
            <v>0</v>
          </cell>
          <cell r="AO355">
            <v>0</v>
          </cell>
          <cell r="AP355">
            <v>0</v>
          </cell>
          <cell r="AR355">
            <v>0</v>
          </cell>
          <cell r="AS355"/>
          <cell r="AT355">
            <v>0</v>
          </cell>
          <cell r="AU355">
            <v>0</v>
          </cell>
          <cell r="AV355"/>
          <cell r="AW355"/>
          <cell r="BB355">
            <v>0</v>
          </cell>
          <cell r="BC355">
            <v>0</v>
          </cell>
          <cell r="BE355">
            <v>0</v>
          </cell>
          <cell r="BF355"/>
          <cell r="BG355"/>
          <cell r="BH355"/>
          <cell r="BI355"/>
          <cell r="BJ355"/>
          <cell r="BK355"/>
          <cell r="BL355"/>
          <cell r="BM355"/>
          <cell r="BN355"/>
          <cell r="BO355"/>
          <cell r="BP355">
            <v>0</v>
          </cell>
          <cell r="BQ355"/>
          <cell r="BR355"/>
          <cell r="BS355"/>
          <cell r="BT355"/>
          <cell r="BU355"/>
          <cell r="BV355"/>
          <cell r="BW355" t="str">
            <v>Brooksbank</v>
          </cell>
          <cell r="BX355"/>
          <cell r="BY355">
            <v>9</v>
          </cell>
        </row>
        <row r="356">
          <cell r="C356">
            <v>45</v>
          </cell>
          <cell r="D356">
            <v>20</v>
          </cell>
          <cell r="E356">
            <v>43</v>
          </cell>
          <cell r="F356">
            <v>20</v>
          </cell>
          <cell r="H356" t="str">
            <v/>
          </cell>
          <cell r="I356" t="str">
            <v/>
          </cell>
          <cell r="J356" t="str">
            <v/>
          </cell>
          <cell r="K356" t="str">
            <v/>
          </cell>
          <cell r="L356">
            <v>0</v>
          </cell>
          <cell r="M356" t="str">
            <v>Brooksbank</v>
          </cell>
          <cell r="N356" t="str">
            <v>Treatment - Manganese &amp; Radium Plant</v>
          </cell>
          <cell r="O356" t="str">
            <v>1460004-1</v>
          </cell>
          <cell r="P356" t="str">
            <v>Yes</v>
          </cell>
          <cell r="Q356">
            <v>247</v>
          </cell>
          <cell r="R356" t="str">
            <v>EC</v>
          </cell>
          <cell r="S356"/>
          <cell r="T356"/>
          <cell r="V356"/>
          <cell r="X356">
            <v>0</v>
          </cell>
          <cell r="Y356"/>
          <cell r="Z356"/>
          <cell r="AC356">
            <v>0</v>
          </cell>
          <cell r="AD356">
            <v>0</v>
          </cell>
          <cell r="AF356">
            <v>6885000</v>
          </cell>
          <cell r="AG356"/>
          <cell r="AH356"/>
          <cell r="AL356">
            <v>6885000</v>
          </cell>
          <cell r="AM356">
            <v>0</v>
          </cell>
          <cell r="AO356">
            <v>0</v>
          </cell>
          <cell r="AP356">
            <v>3000000</v>
          </cell>
          <cell r="AR356">
            <v>3000000</v>
          </cell>
          <cell r="AS356"/>
          <cell r="AT356">
            <v>0</v>
          </cell>
          <cell r="AU356">
            <v>0</v>
          </cell>
          <cell r="AV356"/>
          <cell r="AW356"/>
          <cell r="BB356">
            <v>0</v>
          </cell>
          <cell r="BC356">
            <v>0</v>
          </cell>
          <cell r="BE356">
            <v>0</v>
          </cell>
          <cell r="BW356" t="str">
            <v>Brooksbank</v>
          </cell>
          <cell r="BX356"/>
          <cell r="BY356">
            <v>9</v>
          </cell>
        </row>
        <row r="357">
          <cell r="C357">
            <v>46</v>
          </cell>
          <cell r="D357">
            <v>20</v>
          </cell>
          <cell r="E357">
            <v>44</v>
          </cell>
          <cell r="F357">
            <v>20</v>
          </cell>
          <cell r="H357" t="str">
            <v/>
          </cell>
          <cell r="I357" t="str">
            <v/>
          </cell>
          <cell r="J357" t="str">
            <v/>
          </cell>
          <cell r="K357" t="str">
            <v/>
          </cell>
          <cell r="L357">
            <v>0</v>
          </cell>
          <cell r="M357" t="str">
            <v>Brooksbank</v>
          </cell>
          <cell r="N357" t="str">
            <v>Other - LSL Replacement</v>
          </cell>
          <cell r="O357" t="str">
            <v>1460004-3</v>
          </cell>
          <cell r="P357" t="str">
            <v>Yes</v>
          </cell>
          <cell r="Q357">
            <v>247</v>
          </cell>
          <cell r="R357" t="str">
            <v>LSL</v>
          </cell>
          <cell r="S357"/>
          <cell r="T357"/>
          <cell r="V357"/>
          <cell r="X357">
            <v>0</v>
          </cell>
          <cell r="Y357"/>
          <cell r="Z357"/>
          <cell r="AC357">
            <v>0</v>
          </cell>
          <cell r="AD357">
            <v>0</v>
          </cell>
          <cell r="AF357">
            <v>55000</v>
          </cell>
          <cell r="AG357"/>
          <cell r="AH357"/>
          <cell r="AL357">
            <v>55000</v>
          </cell>
          <cell r="AM357">
            <v>0</v>
          </cell>
          <cell r="AO357">
            <v>0</v>
          </cell>
          <cell r="AP357">
            <v>0</v>
          </cell>
          <cell r="AR357">
            <v>0</v>
          </cell>
          <cell r="AS357"/>
          <cell r="AT357">
            <v>0</v>
          </cell>
          <cell r="AU357">
            <v>0</v>
          </cell>
          <cell r="AV357"/>
          <cell r="AW357"/>
          <cell r="BB357">
            <v>0</v>
          </cell>
          <cell r="BC357">
            <v>0</v>
          </cell>
          <cell r="BE357">
            <v>0</v>
          </cell>
          <cell r="BW357" t="str">
            <v>Brooksbank</v>
          </cell>
          <cell r="BX357"/>
          <cell r="BY357">
            <v>9</v>
          </cell>
        </row>
        <row r="358">
          <cell r="C358">
            <v>168</v>
          </cell>
          <cell r="D358">
            <v>15</v>
          </cell>
          <cell r="E358">
            <v>118</v>
          </cell>
          <cell r="F358">
            <v>15</v>
          </cell>
          <cell r="H358" t="str">
            <v/>
          </cell>
          <cell r="I358" t="str">
            <v/>
          </cell>
          <cell r="J358" t="str">
            <v/>
          </cell>
          <cell r="K358" t="str">
            <v/>
          </cell>
          <cell r="L358">
            <v>0</v>
          </cell>
          <cell r="M358" t="str">
            <v>Brooksbank</v>
          </cell>
          <cell r="N358" t="str">
            <v>Source - Replacement Well</v>
          </cell>
          <cell r="O358" t="str">
            <v>1460004-4</v>
          </cell>
          <cell r="P358" t="str">
            <v xml:space="preserve">No </v>
          </cell>
          <cell r="Q358">
            <v>247</v>
          </cell>
          <cell r="R358" t="str">
            <v>Reg</v>
          </cell>
          <cell r="S358"/>
          <cell r="T358"/>
          <cell r="V358"/>
          <cell r="X358">
            <v>0</v>
          </cell>
          <cell r="Y358"/>
          <cell r="Z358"/>
          <cell r="AC358">
            <v>0</v>
          </cell>
          <cell r="AD358">
            <v>0</v>
          </cell>
          <cell r="AF358">
            <v>325000</v>
          </cell>
          <cell r="AG358"/>
          <cell r="AH358"/>
          <cell r="AL358">
            <v>325000</v>
          </cell>
          <cell r="AM358">
            <v>0</v>
          </cell>
          <cell r="AO358">
            <v>0</v>
          </cell>
          <cell r="AP358">
            <v>0</v>
          </cell>
          <cell r="AR358">
            <v>0</v>
          </cell>
          <cell r="AS358"/>
          <cell r="AT358">
            <v>0</v>
          </cell>
          <cell r="AU358">
            <v>0</v>
          </cell>
          <cell r="AV358"/>
          <cell r="AW358"/>
          <cell r="BB358">
            <v>0</v>
          </cell>
          <cell r="BC358">
            <v>0</v>
          </cell>
          <cell r="BE358">
            <v>0</v>
          </cell>
          <cell r="BW358" t="str">
            <v>Brooksbank</v>
          </cell>
          <cell r="BX358"/>
          <cell r="BY358">
            <v>9</v>
          </cell>
        </row>
        <row r="359">
          <cell r="C359">
            <v>509</v>
          </cell>
          <cell r="D359">
            <v>10</v>
          </cell>
          <cell r="E359">
            <v>422</v>
          </cell>
          <cell r="F359">
            <v>10</v>
          </cell>
          <cell r="G359"/>
          <cell r="H359" t="str">
            <v/>
          </cell>
          <cell r="I359" t="str">
            <v/>
          </cell>
          <cell r="J359" t="str">
            <v/>
          </cell>
          <cell r="K359" t="str">
            <v/>
          </cell>
          <cell r="L359">
            <v>0</v>
          </cell>
          <cell r="M359" t="str">
            <v>Brooksbank</v>
          </cell>
          <cell r="N359" t="str">
            <v>Watermain - Distribution System Upgrades</v>
          </cell>
          <cell r="O359" t="str">
            <v>1460004-2</v>
          </cell>
          <cell r="P359" t="str">
            <v xml:space="preserve">No </v>
          </cell>
          <cell r="Q359">
            <v>247</v>
          </cell>
          <cell r="R359" t="str">
            <v>Reg</v>
          </cell>
          <cell r="S359"/>
          <cell r="T359"/>
          <cell r="U359"/>
          <cell r="V359"/>
          <cell r="W359"/>
          <cell r="X359">
            <v>0</v>
          </cell>
          <cell r="Y359"/>
          <cell r="Z359"/>
          <cell r="AA359"/>
          <cell r="AB359"/>
          <cell r="AC359">
            <v>0</v>
          </cell>
          <cell r="AD359">
            <v>0</v>
          </cell>
          <cell r="AF359">
            <v>3347000</v>
          </cell>
          <cell r="AG359"/>
          <cell r="AH359"/>
          <cell r="AI359"/>
          <cell r="AJ359"/>
          <cell r="AK359"/>
          <cell r="AL359">
            <v>3347000</v>
          </cell>
          <cell r="AM359">
            <v>0</v>
          </cell>
          <cell r="AN359"/>
          <cell r="AO359">
            <v>0</v>
          </cell>
          <cell r="AP359">
            <v>0</v>
          </cell>
          <cell r="AQ359"/>
          <cell r="AR359">
            <v>0</v>
          </cell>
          <cell r="AS359"/>
          <cell r="AT359">
            <v>0</v>
          </cell>
          <cell r="AU359">
            <v>0</v>
          </cell>
          <cell r="AV359"/>
          <cell r="AW359"/>
          <cell r="AX359"/>
          <cell r="AY359"/>
          <cell r="AZ359"/>
          <cell r="BA359"/>
          <cell r="BB359">
            <v>0</v>
          </cell>
          <cell r="BC359">
            <v>0</v>
          </cell>
          <cell r="BD359"/>
          <cell r="BE359">
            <v>0</v>
          </cell>
          <cell r="BF359"/>
          <cell r="BG359"/>
          <cell r="BH359"/>
          <cell r="BI359"/>
          <cell r="BJ359"/>
          <cell r="BK359"/>
          <cell r="BL359"/>
          <cell r="BM359"/>
          <cell r="BN359"/>
          <cell r="BO359"/>
          <cell r="BP359"/>
          <cell r="BQ359"/>
          <cell r="BR359"/>
          <cell r="BS359"/>
          <cell r="BT359"/>
          <cell r="BU359"/>
          <cell r="BV359"/>
          <cell r="BW359" t="str">
            <v>Brooksbank</v>
          </cell>
          <cell r="BX359"/>
          <cell r="BY359">
            <v>9</v>
          </cell>
        </row>
        <row r="360">
          <cell r="C360">
            <v>510</v>
          </cell>
          <cell r="D360">
            <v>10</v>
          </cell>
          <cell r="E360">
            <v>423</v>
          </cell>
          <cell r="F360">
            <v>10</v>
          </cell>
          <cell r="H360" t="str">
            <v/>
          </cell>
          <cell r="I360" t="str">
            <v/>
          </cell>
          <cell r="J360" t="str">
            <v/>
          </cell>
          <cell r="K360" t="str">
            <v/>
          </cell>
          <cell r="L360">
            <v>0</v>
          </cell>
          <cell r="M360" t="str">
            <v>Brooksbank</v>
          </cell>
          <cell r="N360" t="str">
            <v>Conservation - Replace Meters</v>
          </cell>
          <cell r="O360" t="str">
            <v>1460004-5</v>
          </cell>
          <cell r="P360" t="str">
            <v xml:space="preserve">No </v>
          </cell>
          <cell r="Q360">
            <v>247</v>
          </cell>
          <cell r="R360" t="str">
            <v>Reg</v>
          </cell>
          <cell r="S360"/>
          <cell r="T360"/>
          <cell r="V360"/>
          <cell r="X360">
            <v>0</v>
          </cell>
          <cell r="Y360"/>
          <cell r="Z360"/>
          <cell r="AC360">
            <v>0</v>
          </cell>
          <cell r="AD360">
            <v>0</v>
          </cell>
          <cell r="AF360">
            <v>163000</v>
          </cell>
          <cell r="AG360"/>
          <cell r="AH360"/>
          <cell r="AL360">
            <v>163000</v>
          </cell>
          <cell r="AM360">
            <v>0</v>
          </cell>
          <cell r="AO360">
            <v>0</v>
          </cell>
          <cell r="AP360">
            <v>0</v>
          </cell>
          <cell r="AR360">
            <v>0</v>
          </cell>
          <cell r="AS360"/>
          <cell r="AT360">
            <v>0</v>
          </cell>
          <cell r="AU360">
            <v>0</v>
          </cell>
          <cell r="AV360"/>
          <cell r="AW360"/>
          <cell r="BB360">
            <v>0</v>
          </cell>
          <cell r="BC360">
            <v>0</v>
          </cell>
          <cell r="BE360">
            <v>0</v>
          </cell>
          <cell r="BW360" t="str">
            <v>Brooksbank</v>
          </cell>
          <cell r="BX360"/>
          <cell r="BY360">
            <v>9</v>
          </cell>
        </row>
        <row r="361">
          <cell r="C361">
            <v>894</v>
          </cell>
          <cell r="D361">
            <v>5</v>
          </cell>
          <cell r="E361">
            <v>766</v>
          </cell>
          <cell r="F361">
            <v>5</v>
          </cell>
          <cell r="G361"/>
          <cell r="H361" t="str">
            <v/>
          </cell>
          <cell r="I361" t="str">
            <v/>
          </cell>
          <cell r="J361" t="str">
            <v/>
          </cell>
          <cell r="K361" t="str">
            <v/>
          </cell>
          <cell r="L361">
            <v>0</v>
          </cell>
          <cell r="M361" t="str">
            <v>Brooksbank</v>
          </cell>
          <cell r="N361" t="str">
            <v>Watermain - Repl Cast Iron Mains</v>
          </cell>
          <cell r="O361" t="str">
            <v>1500008-1</v>
          </cell>
          <cell r="P361" t="str">
            <v xml:space="preserve">No </v>
          </cell>
          <cell r="Q361">
            <v>1154</v>
          </cell>
          <cell r="R361" t="str">
            <v>Reg</v>
          </cell>
          <cell r="S361" t="str">
            <v>Exempt</v>
          </cell>
          <cell r="T361"/>
          <cell r="U361"/>
          <cell r="V361"/>
          <cell r="W361"/>
          <cell r="X361">
            <v>0</v>
          </cell>
          <cell r="Y361"/>
          <cell r="Z361"/>
          <cell r="AA361"/>
          <cell r="AB361"/>
          <cell r="AC361">
            <v>0</v>
          </cell>
          <cell r="AD361">
            <v>0</v>
          </cell>
          <cell r="AF361">
            <v>2150000</v>
          </cell>
          <cell r="AG361"/>
          <cell r="AH361"/>
          <cell r="AI361"/>
          <cell r="AJ361"/>
          <cell r="AK361"/>
          <cell r="AL361">
            <v>2150000</v>
          </cell>
          <cell r="AM361">
            <v>0</v>
          </cell>
          <cell r="AN361"/>
          <cell r="AO361">
            <v>0</v>
          </cell>
          <cell r="AP361">
            <v>0</v>
          </cell>
          <cell r="AQ361"/>
          <cell r="AR361">
            <v>0</v>
          </cell>
          <cell r="AS361"/>
          <cell r="AT361">
            <v>0</v>
          </cell>
          <cell r="AU361">
            <v>0</v>
          </cell>
          <cell r="AV361"/>
          <cell r="AW361"/>
          <cell r="AX361"/>
          <cell r="AY361"/>
          <cell r="AZ361"/>
          <cell r="BA361"/>
          <cell r="BB361">
            <v>0</v>
          </cell>
          <cell r="BC361">
            <v>0</v>
          </cell>
          <cell r="BD361"/>
          <cell r="BE361">
            <v>0</v>
          </cell>
          <cell r="BF361"/>
          <cell r="BG361"/>
          <cell r="BH361"/>
          <cell r="BI361"/>
          <cell r="BJ361"/>
          <cell r="BK361"/>
          <cell r="BL361"/>
          <cell r="BM361"/>
          <cell r="BN361"/>
          <cell r="BO361"/>
          <cell r="BP361">
            <v>0</v>
          </cell>
          <cell r="BQ361"/>
          <cell r="BR361"/>
          <cell r="BS361"/>
          <cell r="BT361"/>
          <cell r="BU361"/>
          <cell r="BV361"/>
          <cell r="BW361" t="str">
            <v>Brooksbank</v>
          </cell>
          <cell r="BX361" t="str">
            <v>Gallentine</v>
          </cell>
          <cell r="BY361">
            <v>10</v>
          </cell>
        </row>
        <row r="362">
          <cell r="C362">
            <v>275</v>
          </cell>
          <cell r="D362">
            <v>12</v>
          </cell>
          <cell r="E362"/>
          <cell r="F362"/>
          <cell r="G362"/>
          <cell r="H362" t="str">
            <v/>
          </cell>
          <cell r="I362" t="str">
            <v>Yes</v>
          </cell>
          <cell r="J362"/>
          <cell r="K362"/>
          <cell r="L362"/>
          <cell r="M362" t="str">
            <v>Perez</v>
          </cell>
          <cell r="N362" t="str">
            <v>Treatment - Treatment Plant Improvements</v>
          </cell>
          <cell r="O362" t="str">
            <v>1310011-4</v>
          </cell>
          <cell r="P362" t="str">
            <v xml:space="preserve">No </v>
          </cell>
          <cell r="Q362">
            <v>11158</v>
          </cell>
          <cell r="R362" t="str">
            <v>Reg</v>
          </cell>
          <cell r="S362"/>
          <cell r="T362"/>
          <cell r="U362"/>
          <cell r="V362">
            <v>45450</v>
          </cell>
          <cell r="W362">
            <v>10000000</v>
          </cell>
          <cell r="X362">
            <v>7500000</v>
          </cell>
          <cell r="Y362" t="str">
            <v>Part B2</v>
          </cell>
          <cell r="Z362"/>
          <cell r="AA362">
            <v>45839</v>
          </cell>
          <cell r="AB362">
            <v>46357</v>
          </cell>
          <cell r="AC362">
            <v>0</v>
          </cell>
          <cell r="AD362">
            <v>0</v>
          </cell>
          <cell r="AF362">
            <v>10000000</v>
          </cell>
          <cell r="AG362"/>
          <cell r="AH362"/>
          <cell r="AI362"/>
          <cell r="AJ362"/>
          <cell r="AK362"/>
          <cell r="AL362">
            <v>10000000</v>
          </cell>
          <cell r="AM362">
            <v>7500000</v>
          </cell>
          <cell r="AN362"/>
          <cell r="AO362">
            <v>0</v>
          </cell>
          <cell r="AP362">
            <v>0</v>
          </cell>
          <cell r="AQ362"/>
          <cell r="AR362">
            <v>0</v>
          </cell>
          <cell r="AS362"/>
          <cell r="AT362">
            <v>7500000</v>
          </cell>
          <cell r="AU362">
            <v>0</v>
          </cell>
          <cell r="AV362"/>
          <cell r="AW362"/>
          <cell r="AX362"/>
          <cell r="AY362"/>
          <cell r="AZ362"/>
          <cell r="BA362"/>
          <cell r="BB362">
            <v>0</v>
          </cell>
          <cell r="BC362">
            <v>0</v>
          </cell>
          <cell r="BD362"/>
          <cell r="BE362">
            <v>0</v>
          </cell>
          <cell r="BF362"/>
          <cell r="BG362"/>
          <cell r="BH362"/>
          <cell r="BI362"/>
          <cell r="BJ362"/>
          <cell r="BK362"/>
          <cell r="BL362"/>
          <cell r="BM362"/>
          <cell r="BN362"/>
          <cell r="BO362"/>
          <cell r="BP362">
            <v>0</v>
          </cell>
          <cell r="BQ362"/>
          <cell r="BR362"/>
          <cell r="BS362">
            <v>2500000</v>
          </cell>
          <cell r="BT362" t="str">
            <v>23 SPAP</v>
          </cell>
          <cell r="BU362"/>
          <cell r="BV362" t="str">
            <v>23 SPAP</v>
          </cell>
          <cell r="BW362" t="str">
            <v>Perez</v>
          </cell>
          <cell r="BX362"/>
          <cell r="BY362" t="str">
            <v>3a</v>
          </cell>
        </row>
        <row r="363">
          <cell r="C363">
            <v>569</v>
          </cell>
          <cell r="D363">
            <v>10</v>
          </cell>
          <cell r="E363"/>
          <cell r="F363"/>
          <cell r="G363"/>
          <cell r="H363" t="str">
            <v/>
          </cell>
          <cell r="I363" t="str">
            <v>Yes</v>
          </cell>
          <cell r="J363"/>
          <cell r="K363"/>
          <cell r="L363"/>
          <cell r="M363" t="str">
            <v>Perez</v>
          </cell>
          <cell r="N363" t="str">
            <v>Watermain - Replace &amp; Loop</v>
          </cell>
          <cell r="O363" t="str">
            <v>1310011-5</v>
          </cell>
          <cell r="P363" t="str">
            <v xml:space="preserve">No </v>
          </cell>
          <cell r="Q363">
            <v>11158</v>
          </cell>
          <cell r="R363" t="str">
            <v>Reg</v>
          </cell>
          <cell r="S363"/>
          <cell r="T363"/>
          <cell r="U363"/>
          <cell r="V363">
            <v>45450</v>
          </cell>
          <cell r="W363">
            <v>4900000</v>
          </cell>
          <cell r="X363">
            <v>4900000</v>
          </cell>
          <cell r="Y363" t="str">
            <v>Part B2</v>
          </cell>
          <cell r="Z363"/>
          <cell r="AA363">
            <v>45839</v>
          </cell>
          <cell r="AB363">
            <v>46357</v>
          </cell>
          <cell r="AC363">
            <v>0</v>
          </cell>
          <cell r="AD363">
            <v>0</v>
          </cell>
          <cell r="AF363">
            <v>4900000</v>
          </cell>
          <cell r="AG363"/>
          <cell r="AH363"/>
          <cell r="AI363"/>
          <cell r="AJ363"/>
          <cell r="AK363"/>
          <cell r="AL363">
            <v>4900000</v>
          </cell>
          <cell r="AM363">
            <v>4900000</v>
          </cell>
          <cell r="AN363"/>
          <cell r="AO363">
            <v>0</v>
          </cell>
          <cell r="AP363">
            <v>0</v>
          </cell>
          <cell r="AQ363"/>
          <cell r="AR363">
            <v>0</v>
          </cell>
          <cell r="AS363"/>
          <cell r="AT363">
            <v>4900000</v>
          </cell>
          <cell r="AU363">
            <v>0</v>
          </cell>
          <cell r="AV363"/>
          <cell r="AW363"/>
          <cell r="AX363"/>
          <cell r="AY363"/>
          <cell r="AZ363"/>
          <cell r="BA363"/>
          <cell r="BB363">
            <v>0</v>
          </cell>
          <cell r="BC363">
            <v>0</v>
          </cell>
          <cell r="BD363"/>
          <cell r="BE363">
            <v>0</v>
          </cell>
          <cell r="BF363"/>
          <cell r="BG363"/>
          <cell r="BH363"/>
          <cell r="BI363"/>
          <cell r="BJ363"/>
          <cell r="BK363"/>
          <cell r="BL363"/>
          <cell r="BM363"/>
          <cell r="BN363"/>
          <cell r="BO363"/>
          <cell r="BP363">
            <v>0</v>
          </cell>
          <cell r="BQ363"/>
          <cell r="BR363"/>
          <cell r="BS363"/>
          <cell r="BT363"/>
          <cell r="BU363"/>
          <cell r="BV363"/>
          <cell r="BW363" t="str">
            <v>Perez</v>
          </cell>
          <cell r="BX363"/>
          <cell r="BY363" t="str">
            <v>3a</v>
          </cell>
        </row>
        <row r="364">
          <cell r="C364">
            <v>91</v>
          </cell>
          <cell r="D364">
            <v>20</v>
          </cell>
          <cell r="E364"/>
          <cell r="F364"/>
          <cell r="G364">
            <v>2025</v>
          </cell>
          <cell r="H364" t="str">
            <v/>
          </cell>
          <cell r="I364" t="str">
            <v>Yes</v>
          </cell>
          <cell r="L364"/>
          <cell r="M364" t="str">
            <v>Berrens</v>
          </cell>
          <cell r="N364" t="str">
            <v xml:space="preserve">Other - LSL Replacement </v>
          </cell>
          <cell r="O364" t="str">
            <v>1870004-3</v>
          </cell>
          <cell r="P364" t="str">
            <v>Yes</v>
          </cell>
          <cell r="Q364">
            <v>2423</v>
          </cell>
          <cell r="R364" t="str">
            <v>LSL</v>
          </cell>
          <cell r="S364"/>
          <cell r="T364"/>
          <cell r="U364"/>
          <cell r="V364">
            <v>45448</v>
          </cell>
          <cell r="W364">
            <v>1060000</v>
          </cell>
          <cell r="X364">
            <v>1060000</v>
          </cell>
          <cell r="Y364" t="str">
            <v>Part B</v>
          </cell>
          <cell r="Z364"/>
          <cell r="AA364">
            <v>45809</v>
          </cell>
          <cell r="AB364">
            <v>45931</v>
          </cell>
          <cell r="AC364">
            <v>530000</v>
          </cell>
          <cell r="AD364">
            <v>530000</v>
          </cell>
          <cell r="AF364">
            <v>1060000</v>
          </cell>
          <cell r="AG364"/>
          <cell r="AJ364"/>
          <cell r="AK364"/>
          <cell r="AL364">
            <v>1060000</v>
          </cell>
          <cell r="AM364">
            <v>1060000</v>
          </cell>
          <cell r="AO364">
            <v>530000</v>
          </cell>
          <cell r="AP364">
            <v>0</v>
          </cell>
          <cell r="AR364">
            <v>530000</v>
          </cell>
          <cell r="AS364"/>
          <cell r="AT364">
            <v>530000</v>
          </cell>
          <cell r="AU364">
            <v>530000</v>
          </cell>
          <cell r="AV364"/>
          <cell r="AW364"/>
          <cell r="BB364">
            <v>0</v>
          </cell>
          <cell r="BC364">
            <v>0</v>
          </cell>
          <cell r="BE364">
            <v>0</v>
          </cell>
          <cell r="BF364"/>
          <cell r="BG364"/>
          <cell r="BH364"/>
          <cell r="BI364"/>
          <cell r="BJ364"/>
          <cell r="BK364"/>
          <cell r="BL364"/>
          <cell r="BM364"/>
          <cell r="BN364"/>
          <cell r="BO364"/>
          <cell r="BP364">
            <v>0</v>
          </cell>
          <cell r="BQ364"/>
          <cell r="BR364"/>
          <cell r="BS364"/>
          <cell r="BT364"/>
          <cell r="BU364"/>
          <cell r="BV364"/>
          <cell r="BW364" t="str">
            <v>Berrens</v>
          </cell>
          <cell r="BX364"/>
          <cell r="BY364" t="str">
            <v>6W</v>
          </cell>
        </row>
        <row r="365">
          <cell r="C365">
            <v>878</v>
          </cell>
          <cell r="D365">
            <v>5</v>
          </cell>
          <cell r="E365">
            <v>750</v>
          </cell>
          <cell r="F365">
            <v>5</v>
          </cell>
          <cell r="G365" t="str">
            <v/>
          </cell>
          <cell r="H365" t="str">
            <v/>
          </cell>
          <cell r="I365" t="str">
            <v/>
          </cell>
          <cell r="J365" t="str">
            <v/>
          </cell>
          <cell r="K365" t="str">
            <v/>
          </cell>
          <cell r="L365">
            <v>0</v>
          </cell>
          <cell r="M365" t="str">
            <v>Perez</v>
          </cell>
          <cell r="N365" t="str">
            <v>Watermain - Repl Area 7 - Main &amp; Park</v>
          </cell>
          <cell r="O365" t="str">
            <v>1680002-10</v>
          </cell>
          <cell r="P365" t="str">
            <v xml:space="preserve">No </v>
          </cell>
          <cell r="Q365">
            <v>719</v>
          </cell>
          <cell r="R365" t="str">
            <v>Reg</v>
          </cell>
          <cell r="S365" t="str">
            <v>Exempt</v>
          </cell>
          <cell r="T365"/>
          <cell r="V365"/>
          <cell r="W365"/>
          <cell r="X365">
            <v>0</v>
          </cell>
          <cell r="Y365"/>
          <cell r="Z365"/>
          <cell r="AA365">
            <v>44682</v>
          </cell>
          <cell r="AB365">
            <v>44864</v>
          </cell>
          <cell r="AC365">
            <v>0</v>
          </cell>
          <cell r="AD365">
            <v>0</v>
          </cell>
          <cell r="AF365">
            <v>821544</v>
          </cell>
          <cell r="AG365"/>
          <cell r="AL365">
            <v>821544</v>
          </cell>
          <cell r="AM365">
            <v>0</v>
          </cell>
          <cell r="AO365">
            <v>0</v>
          </cell>
          <cell r="AP365">
            <v>0</v>
          </cell>
          <cell r="AR365">
            <v>0</v>
          </cell>
          <cell r="AS365"/>
          <cell r="AT365">
            <v>0</v>
          </cell>
          <cell r="AU365">
            <v>0</v>
          </cell>
          <cell r="AV365"/>
          <cell r="AW365"/>
          <cell r="BB365">
            <v>0</v>
          </cell>
          <cell r="BC365">
            <v>657235.20000000007</v>
          </cell>
          <cell r="BE365">
            <v>0</v>
          </cell>
          <cell r="BP365">
            <v>0</v>
          </cell>
          <cell r="BW365" t="str">
            <v>Perez</v>
          </cell>
          <cell r="BX365" t="str">
            <v>Schultz</v>
          </cell>
          <cell r="BY365">
            <v>1</v>
          </cell>
        </row>
        <row r="366">
          <cell r="C366">
            <v>879</v>
          </cell>
          <cell r="D366">
            <v>5</v>
          </cell>
          <cell r="E366">
            <v>751</v>
          </cell>
          <cell r="F366">
            <v>5</v>
          </cell>
          <cell r="G366" t="str">
            <v/>
          </cell>
          <cell r="H366" t="str">
            <v/>
          </cell>
          <cell r="I366" t="str">
            <v/>
          </cell>
          <cell r="J366" t="str">
            <v/>
          </cell>
          <cell r="K366" t="str">
            <v/>
          </cell>
          <cell r="L366">
            <v>0</v>
          </cell>
          <cell r="M366" t="str">
            <v>Perez</v>
          </cell>
          <cell r="N366" t="str">
            <v>Watermain - Repl Area 8 -2nd &amp; Johnson</v>
          </cell>
          <cell r="O366" t="str">
            <v>1680002-11</v>
          </cell>
          <cell r="P366" t="str">
            <v xml:space="preserve">No </v>
          </cell>
          <cell r="Q366">
            <v>719</v>
          </cell>
          <cell r="R366" t="str">
            <v>Reg</v>
          </cell>
          <cell r="S366" t="str">
            <v>Exempt</v>
          </cell>
          <cell r="T366"/>
          <cell r="U366"/>
          <cell r="V366"/>
          <cell r="W366"/>
          <cell r="X366">
            <v>0</v>
          </cell>
          <cell r="Y366"/>
          <cell r="Z366"/>
          <cell r="AA366">
            <v>44682</v>
          </cell>
          <cell r="AB366">
            <v>44864</v>
          </cell>
          <cell r="AC366">
            <v>0</v>
          </cell>
          <cell r="AD366">
            <v>0</v>
          </cell>
          <cell r="AF366">
            <v>837537</v>
          </cell>
          <cell r="AG366"/>
          <cell r="AH366"/>
          <cell r="AI366"/>
          <cell r="AJ366"/>
          <cell r="AK366"/>
          <cell r="AL366">
            <v>837537</v>
          </cell>
          <cell r="AM366">
            <v>0</v>
          </cell>
          <cell r="AN366"/>
          <cell r="AO366">
            <v>0</v>
          </cell>
          <cell r="AP366">
            <v>0</v>
          </cell>
          <cell r="AQ366"/>
          <cell r="AR366">
            <v>0</v>
          </cell>
          <cell r="AS366"/>
          <cell r="AT366">
            <v>0</v>
          </cell>
          <cell r="AU366">
            <v>0</v>
          </cell>
          <cell r="AV366"/>
          <cell r="AW366"/>
          <cell r="AX366"/>
          <cell r="AY366"/>
          <cell r="AZ366"/>
          <cell r="BA366"/>
          <cell r="BB366">
            <v>0</v>
          </cell>
          <cell r="BC366">
            <v>670029.60000000009</v>
          </cell>
          <cell r="BD366"/>
          <cell r="BE366">
            <v>0</v>
          </cell>
          <cell r="BF366"/>
          <cell r="BG366"/>
          <cell r="BH366"/>
          <cell r="BI366"/>
          <cell r="BJ366"/>
          <cell r="BK366"/>
          <cell r="BL366"/>
          <cell r="BM366"/>
          <cell r="BN366"/>
          <cell r="BO366"/>
          <cell r="BP366">
            <v>0</v>
          </cell>
          <cell r="BQ366"/>
          <cell r="BR366"/>
          <cell r="BS366"/>
          <cell r="BT366"/>
          <cell r="BU366"/>
          <cell r="BV366"/>
          <cell r="BW366" t="str">
            <v>Perez</v>
          </cell>
          <cell r="BX366" t="str">
            <v>Schultz</v>
          </cell>
          <cell r="BY366">
            <v>1</v>
          </cell>
        </row>
        <row r="367">
          <cell r="C367">
            <v>863</v>
          </cell>
          <cell r="D367">
            <v>5</v>
          </cell>
          <cell r="E367">
            <v>734</v>
          </cell>
          <cell r="F367">
            <v>5</v>
          </cell>
          <cell r="G367" t="str">
            <v/>
          </cell>
          <cell r="H367" t="str">
            <v/>
          </cell>
          <cell r="I367" t="str">
            <v/>
          </cell>
          <cell r="J367" t="str">
            <v/>
          </cell>
          <cell r="K367" t="str">
            <v/>
          </cell>
          <cell r="L367" t="str">
            <v>Should apply</v>
          </cell>
          <cell r="M367" t="str">
            <v>Perez</v>
          </cell>
          <cell r="N367" t="str">
            <v>Storage - Tower Rehab</v>
          </cell>
          <cell r="O367" t="str">
            <v>1450003-1</v>
          </cell>
          <cell r="P367" t="str">
            <v xml:space="preserve">No </v>
          </cell>
          <cell r="Q367">
            <v>221</v>
          </cell>
          <cell r="R367" t="str">
            <v>Reg</v>
          </cell>
          <cell r="S367" t="str">
            <v>Exempt</v>
          </cell>
          <cell r="T367"/>
          <cell r="U367"/>
          <cell r="V367"/>
          <cell r="W367"/>
          <cell r="X367">
            <v>0</v>
          </cell>
          <cell r="Y367"/>
          <cell r="Z367"/>
          <cell r="AA367"/>
          <cell r="AB367"/>
          <cell r="AC367">
            <v>0</v>
          </cell>
          <cell r="AD367">
            <v>0</v>
          </cell>
          <cell r="AF367">
            <v>386000</v>
          </cell>
          <cell r="AG367"/>
          <cell r="AH367"/>
          <cell r="AI367"/>
          <cell r="AJ367"/>
          <cell r="AK367"/>
          <cell r="AL367">
            <v>386000</v>
          </cell>
          <cell r="AM367">
            <v>0</v>
          </cell>
          <cell r="AN367"/>
          <cell r="AO367">
            <v>0</v>
          </cell>
          <cell r="AP367">
            <v>0</v>
          </cell>
          <cell r="AQ367"/>
          <cell r="AR367">
            <v>0</v>
          </cell>
          <cell r="AS367"/>
          <cell r="AT367">
            <v>0</v>
          </cell>
          <cell r="AU367">
            <v>0</v>
          </cell>
          <cell r="AV367"/>
          <cell r="AW367"/>
          <cell r="AX367"/>
          <cell r="AY367"/>
          <cell r="AZ367"/>
          <cell r="BA367"/>
          <cell r="BB367">
            <v>0</v>
          </cell>
          <cell r="BC367">
            <v>0</v>
          </cell>
          <cell r="BD367"/>
          <cell r="BE367">
            <v>0</v>
          </cell>
          <cell r="BF367" t="str">
            <v>Should apply</v>
          </cell>
          <cell r="BG367"/>
          <cell r="BH367"/>
          <cell r="BI367"/>
          <cell r="BJ367"/>
          <cell r="BK367"/>
          <cell r="BL367"/>
          <cell r="BM367"/>
          <cell r="BN367"/>
          <cell r="BO367"/>
          <cell r="BP367">
            <v>0</v>
          </cell>
          <cell r="BQ367"/>
          <cell r="BR367"/>
          <cell r="BS367"/>
          <cell r="BT367"/>
          <cell r="BU367"/>
          <cell r="BV367"/>
          <cell r="BW367" t="str">
            <v>Perez</v>
          </cell>
          <cell r="BX367" t="str">
            <v>Schultz</v>
          </cell>
          <cell r="BY367">
            <v>1</v>
          </cell>
        </row>
        <row r="368">
          <cell r="C368">
            <v>864</v>
          </cell>
          <cell r="D368">
            <v>5</v>
          </cell>
          <cell r="E368">
            <v>735</v>
          </cell>
          <cell r="F368">
            <v>5</v>
          </cell>
          <cell r="G368"/>
          <cell r="H368" t="str">
            <v/>
          </cell>
          <cell r="I368" t="str">
            <v/>
          </cell>
          <cell r="J368" t="str">
            <v/>
          </cell>
          <cell r="K368" t="str">
            <v/>
          </cell>
          <cell r="L368" t="str">
            <v>Should apply</v>
          </cell>
          <cell r="M368" t="str">
            <v>Perez</v>
          </cell>
          <cell r="N368" t="str">
            <v>Treatment - New Wellhouse</v>
          </cell>
          <cell r="O368" t="str">
            <v>1450003-2</v>
          </cell>
          <cell r="P368" t="str">
            <v xml:space="preserve">No </v>
          </cell>
          <cell r="Q368">
            <v>221</v>
          </cell>
          <cell r="R368" t="str">
            <v>Reg</v>
          </cell>
          <cell r="S368" t="str">
            <v>Exempt</v>
          </cell>
          <cell r="T368"/>
          <cell r="U368"/>
          <cell r="V368"/>
          <cell r="W368"/>
          <cell r="X368">
            <v>0</v>
          </cell>
          <cell r="Y368"/>
          <cell r="Z368"/>
          <cell r="AA368"/>
          <cell r="AB368"/>
          <cell r="AC368">
            <v>0</v>
          </cell>
          <cell r="AD368">
            <v>0</v>
          </cell>
          <cell r="AF368">
            <v>813750</v>
          </cell>
          <cell r="AG368"/>
          <cell r="AH368"/>
          <cell r="AI368"/>
          <cell r="AJ368"/>
          <cell r="AK368"/>
          <cell r="AL368">
            <v>813750</v>
          </cell>
          <cell r="AM368">
            <v>0</v>
          </cell>
          <cell r="AN368"/>
          <cell r="AO368">
            <v>0</v>
          </cell>
          <cell r="AP368">
            <v>0</v>
          </cell>
          <cell r="AQ368"/>
          <cell r="AR368">
            <v>0</v>
          </cell>
          <cell r="AS368"/>
          <cell r="AT368">
            <v>0</v>
          </cell>
          <cell r="AU368">
            <v>0</v>
          </cell>
          <cell r="AV368"/>
          <cell r="AW368"/>
          <cell r="AX368"/>
          <cell r="AY368"/>
          <cell r="AZ368"/>
          <cell r="BA368"/>
          <cell r="BB368">
            <v>0</v>
          </cell>
          <cell r="BC368">
            <v>0</v>
          </cell>
          <cell r="BD368"/>
          <cell r="BE368">
            <v>0</v>
          </cell>
          <cell r="BF368" t="str">
            <v>Should apply</v>
          </cell>
          <cell r="BG368"/>
          <cell r="BH368"/>
          <cell r="BI368"/>
          <cell r="BJ368"/>
          <cell r="BK368"/>
          <cell r="BL368"/>
          <cell r="BM368"/>
          <cell r="BN368"/>
          <cell r="BO368"/>
          <cell r="BP368">
            <v>0</v>
          </cell>
          <cell r="BQ368"/>
          <cell r="BR368"/>
          <cell r="BS368"/>
          <cell r="BT368"/>
          <cell r="BU368"/>
          <cell r="BV368"/>
          <cell r="BW368" t="str">
            <v>Perez</v>
          </cell>
          <cell r="BX368" t="str">
            <v>Schultz</v>
          </cell>
          <cell r="BY368">
            <v>1</v>
          </cell>
        </row>
        <row r="369">
          <cell r="C369">
            <v>865</v>
          </cell>
          <cell r="D369">
            <v>5</v>
          </cell>
          <cell r="E369">
            <v>736</v>
          </cell>
          <cell r="F369">
            <v>5</v>
          </cell>
          <cell r="H369" t="str">
            <v/>
          </cell>
          <cell r="I369" t="str">
            <v/>
          </cell>
          <cell r="J369" t="str">
            <v/>
          </cell>
          <cell r="K369" t="str">
            <v/>
          </cell>
          <cell r="L369" t="str">
            <v>Should apply</v>
          </cell>
          <cell r="M369" t="str">
            <v>Perez</v>
          </cell>
          <cell r="N369" t="str">
            <v>Watermain - Hydrant Valve Replacement</v>
          </cell>
          <cell r="O369" t="str">
            <v>1450003-3</v>
          </cell>
          <cell r="P369" t="str">
            <v xml:space="preserve">No </v>
          </cell>
          <cell r="Q369">
            <v>221</v>
          </cell>
          <cell r="R369" t="str">
            <v>Reg</v>
          </cell>
          <cell r="S369" t="str">
            <v>Exempt</v>
          </cell>
          <cell r="T369"/>
          <cell r="X369">
            <v>0</v>
          </cell>
          <cell r="Y369"/>
          <cell r="Z369"/>
          <cell r="AC369">
            <v>0</v>
          </cell>
          <cell r="AD369">
            <v>0</v>
          </cell>
          <cell r="AF369">
            <v>115015</v>
          </cell>
          <cell r="AG369"/>
          <cell r="AL369">
            <v>115015</v>
          </cell>
          <cell r="AM369">
            <v>0</v>
          </cell>
          <cell r="AO369">
            <v>0</v>
          </cell>
          <cell r="AP369">
            <v>0</v>
          </cell>
          <cell r="AR369">
            <v>0</v>
          </cell>
          <cell r="AS369"/>
          <cell r="AT369">
            <v>0</v>
          </cell>
          <cell r="AU369">
            <v>0</v>
          </cell>
          <cell r="AV369"/>
          <cell r="AW369"/>
          <cell r="BB369">
            <v>0</v>
          </cell>
          <cell r="BC369">
            <v>0</v>
          </cell>
          <cell r="BE369">
            <v>0</v>
          </cell>
          <cell r="BF369" t="str">
            <v>Should apply</v>
          </cell>
          <cell r="BP369">
            <v>0</v>
          </cell>
          <cell r="BW369" t="str">
            <v>Perez</v>
          </cell>
          <cell r="BX369" t="str">
            <v>Schultz</v>
          </cell>
          <cell r="BY369">
            <v>1</v>
          </cell>
        </row>
        <row r="370">
          <cell r="C370">
            <v>223</v>
          </cell>
          <cell r="D370">
            <v>12</v>
          </cell>
          <cell r="E370">
            <v>158</v>
          </cell>
          <cell r="F370">
            <v>12</v>
          </cell>
          <cell r="G370"/>
          <cell r="H370" t="str">
            <v/>
          </cell>
          <cell r="I370" t="str">
            <v/>
          </cell>
          <cell r="J370" t="str">
            <v/>
          </cell>
          <cell r="K370" t="str">
            <v/>
          </cell>
          <cell r="L370">
            <v>0</v>
          </cell>
          <cell r="M370" t="str">
            <v>Schultz</v>
          </cell>
          <cell r="N370" t="str">
            <v xml:space="preserve">Watermain - Looping Project </v>
          </cell>
          <cell r="O370" t="str">
            <v>1110008-5</v>
          </cell>
          <cell r="P370" t="str">
            <v xml:space="preserve">No </v>
          </cell>
          <cell r="Q370">
            <v>277</v>
          </cell>
          <cell r="R370" t="str">
            <v>Reg</v>
          </cell>
          <cell r="S370"/>
          <cell r="T370"/>
          <cell r="U370"/>
          <cell r="X370">
            <v>0</v>
          </cell>
          <cell r="Y370"/>
          <cell r="Z370"/>
          <cell r="AA370">
            <v>45383</v>
          </cell>
          <cell r="AB370">
            <v>45597</v>
          </cell>
          <cell r="AC370">
            <v>0</v>
          </cell>
          <cell r="AD370">
            <v>0</v>
          </cell>
          <cell r="AF370">
            <v>662600</v>
          </cell>
          <cell r="AJ370"/>
          <cell r="AK370"/>
          <cell r="AL370">
            <v>662600</v>
          </cell>
          <cell r="AM370">
            <v>0</v>
          </cell>
          <cell r="AO370">
            <v>0</v>
          </cell>
          <cell r="AP370">
            <v>0</v>
          </cell>
          <cell r="AR370">
            <v>0</v>
          </cell>
          <cell r="AS370"/>
          <cell r="AT370">
            <v>0</v>
          </cell>
          <cell r="AU370">
            <v>0</v>
          </cell>
          <cell r="AV370"/>
          <cell r="AW370"/>
          <cell r="AX370"/>
          <cell r="AY370"/>
          <cell r="AZ370"/>
          <cell r="BA370"/>
          <cell r="BB370">
            <v>0</v>
          </cell>
          <cell r="BC370">
            <v>0</v>
          </cell>
          <cell r="BE370">
            <v>0</v>
          </cell>
          <cell r="BF370"/>
          <cell r="BG370"/>
          <cell r="BH370"/>
          <cell r="BI370"/>
          <cell r="BJ370"/>
          <cell r="BK370"/>
          <cell r="BL370"/>
          <cell r="BM370"/>
          <cell r="BN370"/>
          <cell r="BO370"/>
          <cell r="BP370"/>
          <cell r="BQ370"/>
          <cell r="BR370"/>
          <cell r="BS370"/>
          <cell r="BT370"/>
          <cell r="BU370"/>
          <cell r="BV370"/>
          <cell r="BW370" t="str">
            <v>Schultz</v>
          </cell>
          <cell r="BX370"/>
          <cell r="BY370">
            <v>5</v>
          </cell>
        </row>
        <row r="371">
          <cell r="C371">
            <v>211</v>
          </cell>
          <cell r="D371">
            <v>13</v>
          </cell>
          <cell r="E371"/>
          <cell r="F371"/>
          <cell r="G371"/>
          <cell r="H371" t="str">
            <v/>
          </cell>
          <cell r="I371" t="str">
            <v/>
          </cell>
          <cell r="L371"/>
          <cell r="M371" t="str">
            <v>Perez</v>
          </cell>
          <cell r="N371" t="str">
            <v>Other - Connect to ECRW</v>
          </cell>
          <cell r="O371" t="str">
            <v>1540003-3</v>
          </cell>
          <cell r="P371" t="str">
            <v xml:space="preserve">No </v>
          </cell>
          <cell r="Q371">
            <v>622</v>
          </cell>
          <cell r="R371" t="str">
            <v>Reg</v>
          </cell>
          <cell r="S371"/>
          <cell r="T371"/>
          <cell r="U371"/>
          <cell r="V371">
            <v>45448</v>
          </cell>
          <cell r="W371">
            <v>3456275</v>
          </cell>
          <cell r="X371">
            <v>2856275</v>
          </cell>
          <cell r="Y371" t="str">
            <v>Refer to RD</v>
          </cell>
          <cell r="Z371"/>
          <cell r="AA371">
            <v>45839</v>
          </cell>
          <cell r="AB371">
            <v>45992</v>
          </cell>
          <cell r="AC371">
            <v>0</v>
          </cell>
          <cell r="AD371">
            <v>0</v>
          </cell>
          <cell r="AF371">
            <v>3456275</v>
          </cell>
          <cell r="AG371"/>
          <cell r="AJ371"/>
          <cell r="AK371"/>
          <cell r="AL371">
            <v>3456275</v>
          </cell>
          <cell r="AM371">
            <v>0</v>
          </cell>
          <cell r="AO371">
            <v>0</v>
          </cell>
          <cell r="AP371">
            <v>0</v>
          </cell>
          <cell r="AR371">
            <v>0</v>
          </cell>
          <cell r="AS371"/>
          <cell r="AT371">
            <v>0</v>
          </cell>
          <cell r="AU371">
            <v>0</v>
          </cell>
          <cell r="AV371"/>
          <cell r="AW371"/>
          <cell r="BB371">
            <v>0</v>
          </cell>
          <cell r="BC371">
            <v>0</v>
          </cell>
          <cell r="BE371">
            <v>0</v>
          </cell>
          <cell r="BF371"/>
          <cell r="BG371"/>
          <cell r="BH371"/>
          <cell r="BI371"/>
          <cell r="BJ371"/>
          <cell r="BK371"/>
          <cell r="BL371"/>
          <cell r="BM371"/>
          <cell r="BN371"/>
          <cell r="BO371"/>
          <cell r="BP371">
            <v>0</v>
          </cell>
          <cell r="BQ371">
            <v>600000</v>
          </cell>
          <cell r="BR371" t="str">
            <v>24 SCDP</v>
          </cell>
          <cell r="BS371"/>
          <cell r="BT371"/>
          <cell r="BU371"/>
          <cell r="BV371"/>
          <cell r="BW371" t="str">
            <v>Perez</v>
          </cell>
          <cell r="BX371"/>
          <cell r="BY371">
            <v>1</v>
          </cell>
        </row>
        <row r="372">
          <cell r="C372">
            <v>532</v>
          </cell>
          <cell r="D372">
            <v>10</v>
          </cell>
          <cell r="E372">
            <v>445</v>
          </cell>
          <cell r="F372">
            <v>10</v>
          </cell>
          <cell r="G372"/>
          <cell r="H372" t="str">
            <v/>
          </cell>
          <cell r="I372" t="str">
            <v/>
          </cell>
          <cell r="J372" t="str">
            <v/>
          </cell>
          <cell r="K372" t="str">
            <v/>
          </cell>
          <cell r="L372">
            <v>0</v>
          </cell>
          <cell r="M372" t="str">
            <v>Perez</v>
          </cell>
          <cell r="N372" t="str">
            <v>Storage - Water Tower Rehab</v>
          </cell>
          <cell r="O372" t="str">
            <v>1540003-1</v>
          </cell>
          <cell r="P372" t="str">
            <v xml:space="preserve">No </v>
          </cell>
          <cell r="Q372">
            <v>581</v>
          </cell>
          <cell r="R372" t="str">
            <v>Reg</v>
          </cell>
          <cell r="S372" t="str">
            <v>Exempt</v>
          </cell>
          <cell r="T372"/>
          <cell r="U372"/>
          <cell r="V372"/>
          <cell r="W372"/>
          <cell r="X372">
            <v>0</v>
          </cell>
          <cell r="Y372"/>
          <cell r="Z372"/>
          <cell r="AA372"/>
          <cell r="AB372"/>
          <cell r="AC372">
            <v>0</v>
          </cell>
          <cell r="AD372">
            <v>0</v>
          </cell>
          <cell r="AF372">
            <v>440000</v>
          </cell>
          <cell r="AG372"/>
          <cell r="AH372"/>
          <cell r="AI372"/>
          <cell r="AJ372"/>
          <cell r="AK372"/>
          <cell r="AL372">
            <v>440000</v>
          </cell>
          <cell r="AM372">
            <v>0</v>
          </cell>
          <cell r="AN372"/>
          <cell r="AO372">
            <v>0</v>
          </cell>
          <cell r="AP372">
            <v>0</v>
          </cell>
          <cell r="AQ372"/>
          <cell r="AR372">
            <v>0</v>
          </cell>
          <cell r="AS372"/>
          <cell r="AT372">
            <v>0</v>
          </cell>
          <cell r="AU372">
            <v>0</v>
          </cell>
          <cell r="AV372"/>
          <cell r="AW372"/>
          <cell r="AX372"/>
          <cell r="AY372"/>
          <cell r="AZ372"/>
          <cell r="BA372"/>
          <cell r="BB372">
            <v>0</v>
          </cell>
          <cell r="BC372">
            <v>0</v>
          </cell>
          <cell r="BD372"/>
          <cell r="BE372">
            <v>0</v>
          </cell>
          <cell r="BF372"/>
          <cell r="BG372"/>
          <cell r="BH372"/>
          <cell r="BI372"/>
          <cell r="BJ372"/>
          <cell r="BK372"/>
          <cell r="BL372"/>
          <cell r="BM372"/>
          <cell r="BN372"/>
          <cell r="BO372"/>
          <cell r="BP372">
            <v>0</v>
          </cell>
          <cell r="BQ372"/>
          <cell r="BR372"/>
          <cell r="BS372"/>
          <cell r="BT372"/>
          <cell r="BU372"/>
          <cell r="BV372"/>
          <cell r="BW372" t="str">
            <v>Perez</v>
          </cell>
          <cell r="BX372"/>
          <cell r="BY372">
            <v>1</v>
          </cell>
        </row>
        <row r="373">
          <cell r="C373">
            <v>533</v>
          </cell>
          <cell r="D373">
            <v>10</v>
          </cell>
          <cell r="E373">
            <v>446</v>
          </cell>
          <cell r="F373">
            <v>10</v>
          </cell>
          <cell r="G373"/>
          <cell r="H373" t="str">
            <v/>
          </cell>
          <cell r="I373" t="str">
            <v/>
          </cell>
          <cell r="J373" t="str">
            <v/>
          </cell>
          <cell r="K373" t="str">
            <v/>
          </cell>
          <cell r="L373">
            <v>0</v>
          </cell>
          <cell r="M373" t="str">
            <v>Perez</v>
          </cell>
          <cell r="N373" t="str">
            <v xml:space="preserve">Other - New West Central Regional Water </v>
          </cell>
          <cell r="O373" t="str">
            <v>1540003-2</v>
          </cell>
          <cell r="P373" t="str">
            <v xml:space="preserve">No </v>
          </cell>
          <cell r="Q373">
            <v>587</v>
          </cell>
          <cell r="R373" t="str">
            <v>Reg</v>
          </cell>
          <cell r="S373" t="str">
            <v>Exempt</v>
          </cell>
          <cell r="T373"/>
          <cell r="V373">
            <v>45448</v>
          </cell>
          <cell r="W373">
            <v>18241000</v>
          </cell>
          <cell r="X373">
            <v>18241000</v>
          </cell>
          <cell r="Y373" t="str">
            <v>Refer to RD</v>
          </cell>
          <cell r="Z373"/>
          <cell r="AA373">
            <v>44959</v>
          </cell>
          <cell r="AB373">
            <v>45626</v>
          </cell>
          <cell r="AC373">
            <v>0</v>
          </cell>
          <cell r="AD373">
            <v>0</v>
          </cell>
          <cell r="AF373">
            <v>18241000</v>
          </cell>
          <cell r="AG373"/>
          <cell r="AJ373"/>
          <cell r="AL373">
            <v>18241000</v>
          </cell>
          <cell r="AM373">
            <v>0</v>
          </cell>
          <cell r="AO373">
            <v>0</v>
          </cell>
          <cell r="AP373">
            <v>0</v>
          </cell>
          <cell r="AR373">
            <v>0</v>
          </cell>
          <cell r="AS373"/>
          <cell r="AT373">
            <v>0</v>
          </cell>
          <cell r="AU373">
            <v>0</v>
          </cell>
          <cell r="AV373"/>
          <cell r="AW373"/>
          <cell r="BB373">
            <v>0</v>
          </cell>
          <cell r="BC373">
            <v>0</v>
          </cell>
          <cell r="BE373">
            <v>0</v>
          </cell>
          <cell r="BP373">
            <v>0</v>
          </cell>
          <cell r="BW373" t="str">
            <v>Perez</v>
          </cell>
          <cell r="BX373"/>
          <cell r="BY373">
            <v>1</v>
          </cell>
        </row>
        <row r="374">
          <cell r="C374">
            <v>582</v>
          </cell>
          <cell r="D374">
            <v>10</v>
          </cell>
          <cell r="E374"/>
          <cell r="F374"/>
          <cell r="G374"/>
          <cell r="H374" t="str">
            <v/>
          </cell>
          <cell r="I374" t="str">
            <v/>
          </cell>
          <cell r="J374"/>
          <cell r="K374"/>
          <cell r="L374"/>
          <cell r="M374" t="str">
            <v>Perez</v>
          </cell>
          <cell r="N374" t="str">
            <v>Conservation - Meters</v>
          </cell>
          <cell r="O374" t="str">
            <v>1540003-4</v>
          </cell>
          <cell r="P374" t="str">
            <v xml:space="preserve">No </v>
          </cell>
          <cell r="Q374">
            <v>622</v>
          </cell>
          <cell r="R374" t="str">
            <v>Reg</v>
          </cell>
          <cell r="S374"/>
          <cell r="T374"/>
          <cell r="U374"/>
          <cell r="V374"/>
          <cell r="W374"/>
          <cell r="X374">
            <v>0</v>
          </cell>
          <cell r="Y374"/>
          <cell r="Z374"/>
          <cell r="AA374"/>
          <cell r="AB374"/>
          <cell r="AC374">
            <v>0</v>
          </cell>
          <cell r="AD374">
            <v>0</v>
          </cell>
          <cell r="AF374">
            <v>475400</v>
          </cell>
          <cell r="AG374"/>
          <cell r="AH374"/>
          <cell r="AI374"/>
          <cell r="AJ374"/>
          <cell r="AK374"/>
          <cell r="AL374">
            <v>475400</v>
          </cell>
          <cell r="AM374"/>
          <cell r="AN374"/>
          <cell r="AO374"/>
          <cell r="AP374"/>
          <cell r="AQ374"/>
          <cell r="AR374"/>
          <cell r="AS374"/>
          <cell r="AT374"/>
          <cell r="AU374">
            <v>0</v>
          </cell>
          <cell r="AV374"/>
          <cell r="AW374"/>
          <cell r="AX374"/>
          <cell r="AY374"/>
          <cell r="AZ374"/>
          <cell r="BA374"/>
          <cell r="BB374"/>
          <cell r="BC374"/>
          <cell r="BD374"/>
          <cell r="BE374"/>
          <cell r="BF374"/>
          <cell r="BG374"/>
          <cell r="BH374"/>
          <cell r="BI374"/>
          <cell r="BJ374"/>
          <cell r="BK374"/>
          <cell r="BL374"/>
          <cell r="BM374"/>
          <cell r="BN374"/>
          <cell r="BO374"/>
          <cell r="BP374"/>
          <cell r="BQ374"/>
          <cell r="BR374"/>
          <cell r="BS374"/>
          <cell r="BT374"/>
          <cell r="BU374"/>
          <cell r="BV374"/>
          <cell r="BW374" t="str">
            <v>Perez</v>
          </cell>
          <cell r="BX374"/>
          <cell r="BY374">
            <v>1</v>
          </cell>
        </row>
        <row r="375">
          <cell r="C375">
            <v>817</v>
          </cell>
          <cell r="D375">
            <v>7</v>
          </cell>
          <cell r="E375">
            <v>691</v>
          </cell>
          <cell r="F375">
            <v>7</v>
          </cell>
          <cell r="G375"/>
          <cell r="H375" t="str">
            <v/>
          </cell>
          <cell r="I375" t="str">
            <v/>
          </cell>
          <cell r="J375" t="str">
            <v/>
          </cell>
          <cell r="K375" t="str">
            <v/>
          </cell>
          <cell r="L375" t="str">
            <v>PER approved</v>
          </cell>
          <cell r="M375" t="str">
            <v>Berrens</v>
          </cell>
          <cell r="N375" t="str">
            <v>Watermain - Replace &amp; Loop Main</v>
          </cell>
          <cell r="O375" t="str">
            <v>1870005-4</v>
          </cell>
          <cell r="P375" t="str">
            <v xml:space="preserve">No </v>
          </cell>
          <cell r="Q375">
            <v>477</v>
          </cell>
          <cell r="R375" t="str">
            <v>Reg</v>
          </cell>
          <cell r="S375" t="str">
            <v>Exempt</v>
          </cell>
          <cell r="T375"/>
          <cell r="U375"/>
          <cell r="V375"/>
          <cell r="W375"/>
          <cell r="X375">
            <v>0</v>
          </cell>
          <cell r="Y375"/>
          <cell r="Z375"/>
          <cell r="AA375"/>
          <cell r="AB375"/>
          <cell r="AC375">
            <v>0</v>
          </cell>
          <cell r="AD375">
            <v>0</v>
          </cell>
          <cell r="AF375">
            <v>5375000</v>
          </cell>
          <cell r="AG375"/>
          <cell r="AH375"/>
          <cell r="AI375"/>
          <cell r="AJ375"/>
          <cell r="AK375"/>
          <cell r="AL375">
            <v>5375000</v>
          </cell>
          <cell r="AM375">
            <v>0</v>
          </cell>
          <cell r="AN375"/>
          <cell r="AO375">
            <v>0</v>
          </cell>
          <cell r="AP375">
            <v>0</v>
          </cell>
          <cell r="AQ375"/>
          <cell r="AR375">
            <v>0</v>
          </cell>
          <cell r="AS375"/>
          <cell r="AT375">
            <v>0</v>
          </cell>
          <cell r="AU375">
            <v>0</v>
          </cell>
          <cell r="AV375"/>
          <cell r="AW375"/>
          <cell r="AX375"/>
          <cell r="AY375"/>
          <cell r="AZ375"/>
          <cell r="BA375"/>
          <cell r="BB375">
            <v>0</v>
          </cell>
          <cell r="BC375"/>
          <cell r="BD375"/>
          <cell r="BE375"/>
          <cell r="BF375" t="str">
            <v>PER approved</v>
          </cell>
          <cell r="BG375"/>
          <cell r="BH375"/>
          <cell r="BI375"/>
          <cell r="BJ375"/>
          <cell r="BK375">
            <v>96</v>
          </cell>
          <cell r="BL375">
            <v>8</v>
          </cell>
          <cell r="BM375">
            <v>2625000</v>
          </cell>
          <cell r="BN375"/>
          <cell r="BO375"/>
          <cell r="BP375">
            <v>0</v>
          </cell>
          <cell r="BQ375"/>
          <cell r="BR375"/>
          <cell r="BS375"/>
          <cell r="BT375"/>
          <cell r="BU375"/>
          <cell r="BV375"/>
          <cell r="BW375" t="str">
            <v>Berrens</v>
          </cell>
          <cell r="BX375" t="str">
            <v>Lafontaine</v>
          </cell>
          <cell r="BY375" t="str">
            <v>6W</v>
          </cell>
        </row>
        <row r="376">
          <cell r="C376">
            <v>169</v>
          </cell>
          <cell r="D376">
            <v>15</v>
          </cell>
          <cell r="E376">
            <v>659</v>
          </cell>
          <cell r="F376">
            <v>7</v>
          </cell>
          <cell r="G376" t="str">
            <v/>
          </cell>
          <cell r="H376" t="str">
            <v/>
          </cell>
          <cell r="I376" t="str">
            <v/>
          </cell>
          <cell r="J376" t="str">
            <v/>
          </cell>
          <cell r="K376" t="str">
            <v/>
          </cell>
          <cell r="L376" t="str">
            <v>Should apply</v>
          </cell>
          <cell r="M376" t="str">
            <v>Brooksbank</v>
          </cell>
          <cell r="N376" t="str">
            <v>Treatment - New Plant, Fe/Mn &amp; New Well</v>
          </cell>
          <cell r="O376" t="str">
            <v>1080002-2</v>
          </cell>
          <cell r="P376" t="str">
            <v xml:space="preserve">No </v>
          </cell>
          <cell r="Q376">
            <v>419</v>
          </cell>
          <cell r="R376" t="str">
            <v>Reg</v>
          </cell>
          <cell r="S376" t="str">
            <v>Exempt</v>
          </cell>
          <cell r="W376"/>
          <cell r="X376">
            <v>0</v>
          </cell>
          <cell r="Z376"/>
          <cell r="AA376"/>
          <cell r="AC376">
            <v>0</v>
          </cell>
          <cell r="AD376">
            <v>0</v>
          </cell>
          <cell r="AF376">
            <v>6610000</v>
          </cell>
          <cell r="AL376">
            <v>6610000</v>
          </cell>
          <cell r="AM376">
            <v>0</v>
          </cell>
          <cell r="AO376">
            <v>0</v>
          </cell>
          <cell r="AP376">
            <v>0</v>
          </cell>
          <cell r="AR376">
            <v>0</v>
          </cell>
          <cell r="AS376"/>
          <cell r="AT376">
            <v>0</v>
          </cell>
          <cell r="AU376">
            <v>0</v>
          </cell>
          <cell r="BB376">
            <v>0</v>
          </cell>
          <cell r="BC376"/>
          <cell r="BE376"/>
          <cell r="BF376" t="str">
            <v>Should apply</v>
          </cell>
          <cell r="BG376"/>
          <cell r="BK376">
            <v>199</v>
          </cell>
          <cell r="BM376">
            <v>2974500</v>
          </cell>
          <cell r="BP376">
            <v>0</v>
          </cell>
          <cell r="BW376" t="str">
            <v>Brooksbank</v>
          </cell>
          <cell r="BX376" t="str">
            <v>Gallentine</v>
          </cell>
          <cell r="BY376">
            <v>9</v>
          </cell>
        </row>
        <row r="377">
          <cell r="C377">
            <v>519</v>
          </cell>
          <cell r="D377">
            <v>10</v>
          </cell>
          <cell r="E377">
            <v>743</v>
          </cell>
          <cell r="F377">
            <v>5</v>
          </cell>
          <cell r="G377" t="str">
            <v/>
          </cell>
          <cell r="H377" t="str">
            <v/>
          </cell>
          <cell r="I377" t="str">
            <v/>
          </cell>
          <cell r="J377" t="str">
            <v/>
          </cell>
          <cell r="K377" t="str">
            <v/>
          </cell>
          <cell r="L377" t="str">
            <v>Should apply</v>
          </cell>
          <cell r="M377" t="str">
            <v>Brooksbank</v>
          </cell>
          <cell r="N377" t="str">
            <v>Storage - Repl w/100,000 Gal Tower</v>
          </cell>
          <cell r="O377" t="str">
            <v>1080002-3</v>
          </cell>
          <cell r="P377" t="str">
            <v xml:space="preserve">No </v>
          </cell>
          <cell r="Q377">
            <v>419</v>
          </cell>
          <cell r="R377" t="str">
            <v>Reg</v>
          </cell>
          <cell r="S377" t="str">
            <v>Exempt</v>
          </cell>
          <cell r="W377"/>
          <cell r="X377">
            <v>0</v>
          </cell>
          <cell r="Y377"/>
          <cell r="Z377"/>
          <cell r="AA377"/>
          <cell r="AC377">
            <v>0</v>
          </cell>
          <cell r="AD377">
            <v>0</v>
          </cell>
          <cell r="AF377">
            <v>2230000</v>
          </cell>
          <cell r="AL377">
            <v>2230000</v>
          </cell>
          <cell r="AM377">
            <v>0</v>
          </cell>
          <cell r="AO377">
            <v>0</v>
          </cell>
          <cell r="AP377">
            <v>0</v>
          </cell>
          <cell r="AR377">
            <v>0</v>
          </cell>
          <cell r="AS377"/>
          <cell r="AT377">
            <v>0</v>
          </cell>
          <cell r="AU377">
            <v>0</v>
          </cell>
          <cell r="BB377">
            <v>0</v>
          </cell>
          <cell r="BC377"/>
          <cell r="BE377"/>
          <cell r="BF377" t="str">
            <v>Should apply</v>
          </cell>
          <cell r="BG377"/>
          <cell r="BH377"/>
          <cell r="BI377"/>
          <cell r="BJ377"/>
          <cell r="BK377">
            <v>199</v>
          </cell>
          <cell r="BL377"/>
          <cell r="BM377">
            <v>1003500</v>
          </cell>
          <cell r="BP377">
            <v>0</v>
          </cell>
          <cell r="BW377" t="str">
            <v>Brooksbank</v>
          </cell>
          <cell r="BX377" t="str">
            <v>Gallentine</v>
          </cell>
          <cell r="BY377">
            <v>9</v>
          </cell>
        </row>
        <row r="378">
          <cell r="C378">
            <v>698</v>
          </cell>
          <cell r="D378">
            <v>10</v>
          </cell>
          <cell r="E378">
            <v>433</v>
          </cell>
          <cell r="F378">
            <v>10</v>
          </cell>
          <cell r="G378" t="str">
            <v/>
          </cell>
          <cell r="H378" t="str">
            <v/>
          </cell>
          <cell r="I378" t="str">
            <v/>
          </cell>
          <cell r="J378" t="str">
            <v/>
          </cell>
          <cell r="K378" t="str">
            <v/>
          </cell>
          <cell r="L378" t="str">
            <v>Should apply</v>
          </cell>
          <cell r="M378" t="str">
            <v>Brooksbank</v>
          </cell>
          <cell r="N378" t="str">
            <v>Watermain - Repl Transite Main - Phase 2</v>
          </cell>
          <cell r="O378" t="str">
            <v>1080002-6</v>
          </cell>
          <cell r="P378" t="str">
            <v xml:space="preserve">No </v>
          </cell>
          <cell r="Q378">
            <v>419</v>
          </cell>
          <cell r="R378" t="str">
            <v>Reg</v>
          </cell>
          <cell r="S378" t="str">
            <v>Exempt</v>
          </cell>
          <cell r="T378"/>
          <cell r="U378"/>
          <cell r="V378"/>
          <cell r="W378"/>
          <cell r="X378">
            <v>0</v>
          </cell>
          <cell r="Y378"/>
          <cell r="Z378"/>
          <cell r="AA378"/>
          <cell r="AB378"/>
          <cell r="AC378">
            <v>0</v>
          </cell>
          <cell r="AD378">
            <v>0</v>
          </cell>
          <cell r="AF378">
            <v>3065000</v>
          </cell>
          <cell r="AG378"/>
          <cell r="AH378"/>
          <cell r="AI378"/>
          <cell r="AJ378"/>
          <cell r="AK378"/>
          <cell r="AL378">
            <v>3065000</v>
          </cell>
          <cell r="AM378">
            <v>0</v>
          </cell>
          <cell r="AN378"/>
          <cell r="AO378">
            <v>0</v>
          </cell>
          <cell r="AP378">
            <v>0</v>
          </cell>
          <cell r="AQ378"/>
          <cell r="AR378">
            <v>0</v>
          </cell>
          <cell r="AS378"/>
          <cell r="AT378">
            <v>0</v>
          </cell>
          <cell r="AU378">
            <v>0</v>
          </cell>
          <cell r="AV378"/>
          <cell r="AW378"/>
          <cell r="AX378"/>
          <cell r="AY378"/>
          <cell r="AZ378"/>
          <cell r="BA378"/>
          <cell r="BB378">
            <v>0</v>
          </cell>
          <cell r="BC378"/>
          <cell r="BD378"/>
          <cell r="BE378"/>
          <cell r="BF378" t="str">
            <v>Should apply</v>
          </cell>
          <cell r="BG378"/>
          <cell r="BH378"/>
          <cell r="BI378"/>
          <cell r="BJ378"/>
          <cell r="BK378">
            <v>199</v>
          </cell>
          <cell r="BL378"/>
          <cell r="BM378">
            <v>1379250</v>
          </cell>
          <cell r="BN378"/>
          <cell r="BO378"/>
          <cell r="BP378">
            <v>0</v>
          </cell>
          <cell r="BQ378"/>
          <cell r="BR378"/>
          <cell r="BS378"/>
          <cell r="BT378"/>
          <cell r="BU378"/>
          <cell r="BV378"/>
          <cell r="BW378" t="str">
            <v>Brooksbank</v>
          </cell>
          <cell r="BX378" t="str">
            <v>Gallentine</v>
          </cell>
          <cell r="BY378">
            <v>9</v>
          </cell>
        </row>
        <row r="379">
          <cell r="C379">
            <v>224</v>
          </cell>
          <cell r="D379">
            <v>12</v>
          </cell>
          <cell r="E379"/>
          <cell r="F379"/>
          <cell r="G379"/>
          <cell r="H379" t="str">
            <v/>
          </cell>
          <cell r="I379" t="str">
            <v/>
          </cell>
          <cell r="L379"/>
          <cell r="M379" t="str">
            <v>Berrens</v>
          </cell>
          <cell r="N379" t="str">
            <v>Watermain - WM Improvements</v>
          </cell>
          <cell r="O379" t="str">
            <v>1670002-1</v>
          </cell>
          <cell r="P379" t="str">
            <v xml:space="preserve">No </v>
          </cell>
          <cell r="Q379">
            <v>171</v>
          </cell>
          <cell r="R379" t="str">
            <v>Reg</v>
          </cell>
          <cell r="S379"/>
          <cell r="T379"/>
          <cell r="U379"/>
          <cell r="X379">
            <v>0</v>
          </cell>
          <cell r="Y379"/>
          <cell r="Z379"/>
          <cell r="AC379">
            <v>0</v>
          </cell>
          <cell r="AD379">
            <v>0</v>
          </cell>
          <cell r="AF379">
            <v>4648000</v>
          </cell>
          <cell r="AG379"/>
          <cell r="AJ379"/>
          <cell r="AK379"/>
          <cell r="AL379">
            <v>4648000</v>
          </cell>
          <cell r="AM379"/>
          <cell r="AO379"/>
          <cell r="AP379"/>
          <cell r="AS379"/>
          <cell r="AT379"/>
          <cell r="AU379">
            <v>0</v>
          </cell>
          <cell r="AV379"/>
          <cell r="AW379"/>
          <cell r="BC379"/>
          <cell r="BF379"/>
          <cell r="BG379"/>
          <cell r="BH379"/>
          <cell r="BI379"/>
          <cell r="BJ379"/>
          <cell r="BK379"/>
          <cell r="BL379"/>
          <cell r="BM379"/>
          <cell r="BN379"/>
          <cell r="BO379"/>
          <cell r="BQ379"/>
          <cell r="BR379"/>
          <cell r="BS379"/>
          <cell r="BT379"/>
          <cell r="BU379"/>
          <cell r="BV379"/>
          <cell r="BW379" t="str">
            <v>Berrens</v>
          </cell>
          <cell r="BX379"/>
          <cell r="BY379">
            <v>8</v>
          </cell>
        </row>
        <row r="380">
          <cell r="C380">
            <v>311</v>
          </cell>
          <cell r="D380">
            <v>12</v>
          </cell>
          <cell r="E380">
            <v>231</v>
          </cell>
          <cell r="F380">
            <v>12</v>
          </cell>
          <cell r="G380"/>
          <cell r="H380" t="str">
            <v/>
          </cell>
          <cell r="I380" t="str">
            <v/>
          </cell>
          <cell r="J380" t="str">
            <v/>
          </cell>
          <cell r="K380" t="str">
            <v>Yes</v>
          </cell>
          <cell r="L380">
            <v>0</v>
          </cell>
          <cell r="M380" t="str">
            <v>Montoya</v>
          </cell>
          <cell r="N380" t="str">
            <v>Watermain - Looping</v>
          </cell>
          <cell r="O380" t="str">
            <v>1130005-5</v>
          </cell>
          <cell r="P380" t="str">
            <v xml:space="preserve">No </v>
          </cell>
          <cell r="Q380">
            <v>890</v>
          </cell>
          <cell r="R380" t="str">
            <v>Reg</v>
          </cell>
          <cell r="S380" t="str">
            <v>Exempt</v>
          </cell>
          <cell r="T380"/>
          <cell r="U380"/>
          <cell r="V380"/>
          <cell r="W380"/>
          <cell r="X380">
            <v>0</v>
          </cell>
          <cell r="Y380"/>
          <cell r="Z380"/>
          <cell r="AA380">
            <v>45078</v>
          </cell>
          <cell r="AB380">
            <v>45230</v>
          </cell>
          <cell r="AC380">
            <v>0</v>
          </cell>
          <cell r="AD380">
            <v>0</v>
          </cell>
          <cell r="AE380"/>
          <cell r="AF380">
            <v>541600</v>
          </cell>
          <cell r="AG380">
            <v>44657</v>
          </cell>
          <cell r="AH380"/>
          <cell r="AI380"/>
          <cell r="AJ380"/>
          <cell r="AK380"/>
          <cell r="AL380">
            <v>541600</v>
          </cell>
          <cell r="AM380">
            <v>0</v>
          </cell>
          <cell r="AN380"/>
          <cell r="AO380">
            <v>0</v>
          </cell>
          <cell r="AP380">
            <v>0</v>
          </cell>
          <cell r="AQ380"/>
          <cell r="AR380">
            <v>0</v>
          </cell>
          <cell r="AS380"/>
          <cell r="AT380">
            <v>0</v>
          </cell>
          <cell r="AU380">
            <v>0</v>
          </cell>
          <cell r="AV380"/>
          <cell r="AW380"/>
          <cell r="AX380"/>
          <cell r="AY380"/>
          <cell r="AZ380"/>
          <cell r="BA380"/>
          <cell r="BB380">
            <v>0</v>
          </cell>
          <cell r="BC380">
            <v>433280</v>
          </cell>
          <cell r="BD380"/>
          <cell r="BE380">
            <v>0</v>
          </cell>
          <cell r="BF380"/>
          <cell r="BG380"/>
          <cell r="BH380"/>
          <cell r="BI380"/>
          <cell r="BJ380"/>
          <cell r="BK380"/>
          <cell r="BL380"/>
          <cell r="BM380"/>
          <cell r="BN380"/>
          <cell r="BO380"/>
          <cell r="BP380">
            <v>0</v>
          </cell>
          <cell r="BQ380"/>
          <cell r="BR380"/>
          <cell r="BS380"/>
          <cell r="BT380"/>
          <cell r="BU380"/>
          <cell r="BV380"/>
          <cell r="BW380" t="str">
            <v>Montoya</v>
          </cell>
          <cell r="BX380" t="str">
            <v>Barrett</v>
          </cell>
          <cell r="BY380" t="str">
            <v>7E</v>
          </cell>
        </row>
        <row r="381">
          <cell r="C381">
            <v>312</v>
          </cell>
          <cell r="D381">
            <v>12</v>
          </cell>
          <cell r="E381">
            <v>232</v>
          </cell>
          <cell r="F381">
            <v>12</v>
          </cell>
          <cell r="G381"/>
          <cell r="H381" t="str">
            <v/>
          </cell>
          <cell r="I381" t="str">
            <v>Yes</v>
          </cell>
          <cell r="J381" t="str">
            <v/>
          </cell>
          <cell r="K381" t="str">
            <v/>
          </cell>
          <cell r="L381">
            <v>0</v>
          </cell>
          <cell r="M381" t="str">
            <v>Montoya</v>
          </cell>
          <cell r="N381" t="str">
            <v>Source - New Well</v>
          </cell>
          <cell r="O381" t="str">
            <v>1130005-6</v>
          </cell>
          <cell r="P381" t="str">
            <v xml:space="preserve">No </v>
          </cell>
          <cell r="Q381">
            <v>890</v>
          </cell>
          <cell r="R381" t="str">
            <v>Reg</v>
          </cell>
          <cell r="S381" t="str">
            <v>Exempt</v>
          </cell>
          <cell r="T381"/>
          <cell r="U381"/>
          <cell r="V381">
            <v>45503</v>
          </cell>
          <cell r="W381">
            <v>1500000</v>
          </cell>
          <cell r="X381">
            <v>900000</v>
          </cell>
          <cell r="Y381" t="str">
            <v>Part B2</v>
          </cell>
          <cell r="Z381" t="str">
            <v>bids came in high SCDP needs our $</v>
          </cell>
          <cell r="AA381">
            <v>45778</v>
          </cell>
          <cell r="AB381">
            <v>46327</v>
          </cell>
          <cell r="AC381">
            <v>0</v>
          </cell>
          <cell r="AD381">
            <v>0</v>
          </cell>
          <cell r="AE381" t="str">
            <v xml:space="preserve"> SCDP - needs our $ too</v>
          </cell>
          <cell r="AF381">
            <v>1500000</v>
          </cell>
          <cell r="AG381">
            <v>44657</v>
          </cell>
          <cell r="AH381"/>
          <cell r="AI381"/>
          <cell r="AJ381"/>
          <cell r="AK381"/>
          <cell r="AL381">
            <v>1500000</v>
          </cell>
          <cell r="AM381">
            <v>900000</v>
          </cell>
          <cell r="AN381"/>
          <cell r="AO381">
            <v>0</v>
          </cell>
          <cell r="AP381">
            <v>0</v>
          </cell>
          <cell r="AQ381"/>
          <cell r="AR381">
            <v>0</v>
          </cell>
          <cell r="AS381"/>
          <cell r="AT381">
            <v>900000</v>
          </cell>
          <cell r="AU381">
            <v>0</v>
          </cell>
          <cell r="AV381"/>
          <cell r="AW381"/>
          <cell r="AX381"/>
          <cell r="AY381"/>
          <cell r="AZ381"/>
          <cell r="BA381"/>
          <cell r="BB381">
            <v>0</v>
          </cell>
          <cell r="BC381">
            <v>720000</v>
          </cell>
          <cell r="BD381"/>
          <cell r="BE381">
            <v>0</v>
          </cell>
          <cell r="BF381"/>
          <cell r="BG381"/>
          <cell r="BH381"/>
          <cell r="BI381"/>
          <cell r="BJ381"/>
          <cell r="BK381"/>
          <cell r="BL381"/>
          <cell r="BM381"/>
          <cell r="BN381"/>
          <cell r="BO381"/>
          <cell r="BP381">
            <v>0</v>
          </cell>
          <cell r="BQ381">
            <v>600000</v>
          </cell>
          <cell r="BR381" t="str">
            <v>2022 Award</v>
          </cell>
          <cell r="BS381"/>
          <cell r="BT381"/>
          <cell r="BU381"/>
          <cell r="BV381"/>
          <cell r="BW381" t="str">
            <v>Montoya</v>
          </cell>
          <cell r="BX381" t="str">
            <v>Barrett</v>
          </cell>
          <cell r="BY381" t="str">
            <v>7E</v>
          </cell>
        </row>
        <row r="382">
          <cell r="C382">
            <v>2</v>
          </cell>
          <cell r="D382">
            <v>33</v>
          </cell>
          <cell r="E382">
            <v>634</v>
          </cell>
          <cell r="F382">
            <v>10</v>
          </cell>
          <cell r="G382">
            <v>2025</v>
          </cell>
          <cell r="H382" t="str">
            <v/>
          </cell>
          <cell r="I382" t="str">
            <v>Yes</v>
          </cell>
          <cell r="J382" t="str">
            <v/>
          </cell>
          <cell r="K382" t="str">
            <v/>
          </cell>
          <cell r="L382">
            <v>0</v>
          </cell>
          <cell r="M382" t="str">
            <v>Montoya</v>
          </cell>
          <cell r="N382" t="str">
            <v>Treatment - PFAS Treatment Phase 1</v>
          </cell>
          <cell r="O382" t="str">
            <v>1190012-1</v>
          </cell>
          <cell r="P382" t="str">
            <v>Yes</v>
          </cell>
          <cell r="Q382">
            <v>22250</v>
          </cell>
          <cell r="R382" t="str">
            <v>EC</v>
          </cell>
          <cell r="S382"/>
          <cell r="T382"/>
          <cell r="U382"/>
          <cell r="V382">
            <v>45448</v>
          </cell>
          <cell r="W382">
            <v>20600000</v>
          </cell>
          <cell r="X382">
            <v>20600000</v>
          </cell>
          <cell r="Y382" t="str">
            <v>Part B1</v>
          </cell>
          <cell r="Z382"/>
          <cell r="AA382">
            <v>45778</v>
          </cell>
          <cell r="AB382">
            <v>46327</v>
          </cell>
          <cell r="AC382">
            <v>0</v>
          </cell>
          <cell r="AD382">
            <v>0</v>
          </cell>
          <cell r="AE382"/>
          <cell r="AF382">
            <v>20600000</v>
          </cell>
          <cell r="AG382"/>
          <cell r="AH382"/>
          <cell r="AI382"/>
          <cell r="AJ382"/>
          <cell r="AK382"/>
          <cell r="AL382">
            <v>20600000</v>
          </cell>
          <cell r="AM382">
            <v>20600000</v>
          </cell>
          <cell r="AN382"/>
          <cell r="AO382">
            <v>0</v>
          </cell>
          <cell r="AP382">
            <v>3000000</v>
          </cell>
          <cell r="AQ382"/>
          <cell r="AR382">
            <v>3000000</v>
          </cell>
          <cell r="AS382"/>
          <cell r="AT382">
            <v>17600000</v>
          </cell>
          <cell r="AU382">
            <v>0</v>
          </cell>
          <cell r="AV382"/>
          <cell r="AW382"/>
          <cell r="AX382"/>
          <cell r="AY382"/>
          <cell r="AZ382"/>
          <cell r="BA382"/>
          <cell r="BB382">
            <v>0</v>
          </cell>
          <cell r="BC382">
            <v>0</v>
          </cell>
          <cell r="BD382"/>
          <cell r="BE382">
            <v>0</v>
          </cell>
          <cell r="BF382"/>
          <cell r="BG382"/>
          <cell r="BH382"/>
          <cell r="BI382"/>
          <cell r="BJ382"/>
          <cell r="BK382"/>
          <cell r="BL382"/>
          <cell r="BM382"/>
          <cell r="BN382"/>
          <cell r="BO382"/>
          <cell r="BP382"/>
          <cell r="BQ382"/>
          <cell r="BR382"/>
          <cell r="BS382"/>
          <cell r="BT382"/>
          <cell r="BU382"/>
          <cell r="BV382"/>
          <cell r="BW382" t="str">
            <v>Montoya</v>
          </cell>
          <cell r="BX382"/>
          <cell r="BY382">
            <v>11</v>
          </cell>
        </row>
        <row r="383">
          <cell r="C383">
            <v>153</v>
          </cell>
          <cell r="D383">
            <v>20</v>
          </cell>
          <cell r="E383">
            <v>635</v>
          </cell>
          <cell r="F383">
            <v>10</v>
          </cell>
          <cell r="G383">
            <v>2025</v>
          </cell>
          <cell r="H383" t="str">
            <v/>
          </cell>
          <cell r="I383" t="str">
            <v>Yes</v>
          </cell>
          <cell r="J383" t="str">
            <v/>
          </cell>
          <cell r="K383" t="str">
            <v/>
          </cell>
          <cell r="L383">
            <v>0</v>
          </cell>
          <cell r="M383" t="str">
            <v>Montoya</v>
          </cell>
          <cell r="N383" t="str">
            <v>Treatment - PFAS Treatment Phase 2</v>
          </cell>
          <cell r="O383" t="str">
            <v>1190012-2</v>
          </cell>
          <cell r="P383" t="str">
            <v>Yes</v>
          </cell>
          <cell r="Q383">
            <v>22250</v>
          </cell>
          <cell r="R383" t="str">
            <v>EC</v>
          </cell>
          <cell r="S383"/>
          <cell r="T383"/>
          <cell r="U383"/>
          <cell r="V383">
            <v>45448</v>
          </cell>
          <cell r="W383">
            <v>26700000</v>
          </cell>
          <cell r="X383">
            <v>26700000</v>
          </cell>
          <cell r="Y383" t="str">
            <v>Part B1</v>
          </cell>
          <cell r="Z383"/>
          <cell r="AA383">
            <v>45839</v>
          </cell>
          <cell r="AB383">
            <v>46357</v>
          </cell>
          <cell r="AC383">
            <v>0</v>
          </cell>
          <cell r="AD383">
            <v>0</v>
          </cell>
          <cell r="AE383"/>
          <cell r="AF383">
            <v>26700000</v>
          </cell>
          <cell r="AG383"/>
          <cell r="AH383"/>
          <cell r="AI383"/>
          <cell r="AJ383"/>
          <cell r="AK383"/>
          <cell r="AL383">
            <v>26700000</v>
          </cell>
          <cell r="AM383">
            <v>26700000</v>
          </cell>
          <cell r="AN383"/>
          <cell r="AO383">
            <v>0</v>
          </cell>
          <cell r="AP383">
            <v>3000000</v>
          </cell>
          <cell r="AQ383"/>
          <cell r="AR383">
            <v>3000000</v>
          </cell>
          <cell r="AS383"/>
          <cell r="AT383">
            <v>23700000</v>
          </cell>
          <cell r="AU383">
            <v>0</v>
          </cell>
          <cell r="AV383"/>
          <cell r="AW383"/>
          <cell r="AX383"/>
          <cell r="AY383"/>
          <cell r="AZ383"/>
          <cell r="BA383"/>
          <cell r="BB383">
            <v>0</v>
          </cell>
          <cell r="BC383">
            <v>0</v>
          </cell>
          <cell r="BD383"/>
          <cell r="BE383">
            <v>0</v>
          </cell>
          <cell r="BF383"/>
          <cell r="BG383"/>
          <cell r="BH383"/>
          <cell r="BI383"/>
          <cell r="BJ383"/>
          <cell r="BK383"/>
          <cell r="BL383"/>
          <cell r="BM383"/>
          <cell r="BN383"/>
          <cell r="BO383"/>
          <cell r="BP383"/>
          <cell r="BQ383"/>
          <cell r="BR383"/>
          <cell r="BS383"/>
          <cell r="BT383"/>
          <cell r="BU383"/>
          <cell r="BV383"/>
          <cell r="BW383" t="str">
            <v>Montoya</v>
          </cell>
          <cell r="BX383"/>
          <cell r="BY383">
            <v>11</v>
          </cell>
        </row>
        <row r="384">
          <cell r="C384">
            <v>310</v>
          </cell>
          <cell r="D384">
            <v>12</v>
          </cell>
          <cell r="E384">
            <v>636</v>
          </cell>
          <cell r="F384">
            <v>10</v>
          </cell>
          <cell r="G384"/>
          <cell r="H384" t="str">
            <v/>
          </cell>
          <cell r="I384" t="str">
            <v/>
          </cell>
          <cell r="J384" t="str">
            <v/>
          </cell>
          <cell r="K384" t="str">
            <v/>
          </cell>
          <cell r="L384">
            <v>0</v>
          </cell>
          <cell r="M384" t="str">
            <v>Montoya</v>
          </cell>
          <cell r="N384" t="str">
            <v>Treatment - PFAS Treatment Phase 3</v>
          </cell>
          <cell r="O384" t="str">
            <v>1190012-3</v>
          </cell>
          <cell r="P384" t="str">
            <v xml:space="preserve">No </v>
          </cell>
          <cell r="Q384">
            <v>22250</v>
          </cell>
          <cell r="R384" t="str">
            <v>EC</v>
          </cell>
          <cell r="S384"/>
          <cell r="T384"/>
          <cell r="U384"/>
          <cell r="V384"/>
          <cell r="W384"/>
          <cell r="X384">
            <v>0</v>
          </cell>
          <cell r="Y384"/>
          <cell r="Z384"/>
          <cell r="AA384"/>
          <cell r="AB384"/>
          <cell r="AC384">
            <v>0</v>
          </cell>
          <cell r="AD384">
            <v>0</v>
          </cell>
          <cell r="AE384"/>
          <cell r="AF384">
            <v>21600000</v>
          </cell>
          <cell r="AG384"/>
          <cell r="AH384"/>
          <cell r="AI384"/>
          <cell r="AJ384"/>
          <cell r="AK384"/>
          <cell r="AL384">
            <v>21600000</v>
          </cell>
          <cell r="AM384">
            <v>0</v>
          </cell>
          <cell r="AN384"/>
          <cell r="AO384">
            <v>0</v>
          </cell>
          <cell r="AP384">
            <v>3000000</v>
          </cell>
          <cell r="AQ384"/>
          <cell r="AR384">
            <v>3000000</v>
          </cell>
          <cell r="AS384"/>
          <cell r="AT384">
            <v>0</v>
          </cell>
          <cell r="AU384">
            <v>0</v>
          </cell>
          <cell r="AV384"/>
          <cell r="AW384"/>
          <cell r="AX384"/>
          <cell r="AY384"/>
          <cell r="AZ384"/>
          <cell r="BA384"/>
          <cell r="BB384">
            <v>0</v>
          </cell>
          <cell r="BC384">
            <v>0</v>
          </cell>
          <cell r="BD384"/>
          <cell r="BE384">
            <v>0</v>
          </cell>
          <cell r="BF384"/>
          <cell r="BG384"/>
          <cell r="BH384"/>
          <cell r="BI384"/>
          <cell r="BJ384"/>
          <cell r="BK384"/>
          <cell r="BL384"/>
          <cell r="BM384"/>
          <cell r="BN384"/>
          <cell r="BO384"/>
          <cell r="BP384"/>
          <cell r="BQ384"/>
          <cell r="BR384"/>
          <cell r="BS384"/>
          <cell r="BT384"/>
          <cell r="BU384"/>
          <cell r="BV384"/>
          <cell r="BW384" t="str">
            <v>Montoya</v>
          </cell>
          <cell r="BX384"/>
          <cell r="BY384">
            <v>11</v>
          </cell>
        </row>
        <row r="385">
          <cell r="C385">
            <v>886</v>
          </cell>
          <cell r="D385">
            <v>5</v>
          </cell>
          <cell r="E385">
            <v>758</v>
          </cell>
          <cell r="F385">
            <v>5</v>
          </cell>
          <cell r="G385" t="str">
            <v/>
          </cell>
          <cell r="H385" t="str">
            <v/>
          </cell>
          <cell r="I385" t="str">
            <v/>
          </cell>
          <cell r="J385" t="str">
            <v/>
          </cell>
          <cell r="K385" t="str">
            <v/>
          </cell>
          <cell r="L385">
            <v>0</v>
          </cell>
          <cell r="M385" t="str">
            <v>Bradshaw</v>
          </cell>
          <cell r="N385" t="str">
            <v>Watermain - Replace, Phase 3</v>
          </cell>
          <cell r="O385" t="str">
            <v>1140006-7</v>
          </cell>
          <cell r="P385" t="str">
            <v xml:space="preserve">No </v>
          </cell>
          <cell r="Q385">
            <v>1850</v>
          </cell>
          <cell r="R385" t="str">
            <v>Reg</v>
          </cell>
          <cell r="S385" t="str">
            <v>Exempt</v>
          </cell>
          <cell r="T385"/>
          <cell r="U385"/>
          <cell r="V385"/>
          <cell r="W385"/>
          <cell r="X385">
            <v>0</v>
          </cell>
          <cell r="Y385"/>
          <cell r="Z385"/>
          <cell r="AA385"/>
          <cell r="AB385"/>
          <cell r="AC385">
            <v>0</v>
          </cell>
          <cell r="AD385">
            <v>0</v>
          </cell>
          <cell r="AE385" t="str">
            <v>Water Main-Replace Phase III</v>
          </cell>
          <cell r="AF385">
            <v>3650000</v>
          </cell>
          <cell r="AG385"/>
          <cell r="AH385"/>
          <cell r="AI385"/>
          <cell r="AJ385"/>
          <cell r="AK385"/>
          <cell r="AL385">
            <v>3650000</v>
          </cell>
          <cell r="AM385">
            <v>0</v>
          </cell>
          <cell r="AN385"/>
          <cell r="AO385">
            <v>0</v>
          </cell>
          <cell r="AP385">
            <v>0</v>
          </cell>
          <cell r="AQ385"/>
          <cell r="AR385">
            <v>0</v>
          </cell>
          <cell r="AS385"/>
          <cell r="AT385">
            <v>0</v>
          </cell>
          <cell r="AU385">
            <v>0</v>
          </cell>
          <cell r="AV385"/>
          <cell r="AW385"/>
          <cell r="AX385"/>
          <cell r="AY385"/>
          <cell r="AZ385"/>
          <cell r="BA385"/>
          <cell r="BB385">
            <v>0</v>
          </cell>
          <cell r="BC385">
            <v>0</v>
          </cell>
          <cell r="BD385"/>
          <cell r="BE385">
            <v>0</v>
          </cell>
          <cell r="BF385"/>
          <cell r="BG385"/>
          <cell r="BH385"/>
          <cell r="BI385"/>
          <cell r="BJ385"/>
          <cell r="BK385"/>
          <cell r="BL385"/>
          <cell r="BM385"/>
          <cell r="BN385"/>
          <cell r="BO385"/>
          <cell r="BP385">
            <v>0</v>
          </cell>
          <cell r="BQ385"/>
          <cell r="BR385"/>
          <cell r="BS385"/>
          <cell r="BT385"/>
          <cell r="BU385"/>
          <cell r="BV385"/>
          <cell r="BW385" t="str">
            <v>Bradshaw</v>
          </cell>
          <cell r="BX385" t="str">
            <v>Lafontaine</v>
          </cell>
          <cell r="BY385">
            <v>4</v>
          </cell>
        </row>
        <row r="386">
          <cell r="C386">
            <v>4</v>
          </cell>
          <cell r="D386">
            <v>30</v>
          </cell>
          <cell r="E386">
            <v>4</v>
          </cell>
          <cell r="F386">
            <v>30</v>
          </cell>
          <cell r="G386"/>
          <cell r="H386" t="str">
            <v/>
          </cell>
          <cell r="I386" t="str">
            <v/>
          </cell>
          <cell r="J386" t="str">
            <v/>
          </cell>
          <cell r="K386" t="str">
            <v/>
          </cell>
          <cell r="L386" t="str">
            <v>Referred to RD</v>
          </cell>
          <cell r="M386" t="str">
            <v>Brooksbank</v>
          </cell>
          <cell r="N386" t="str">
            <v>Treatment - Radium Treatment &amp; New Well</v>
          </cell>
          <cell r="O386" t="str">
            <v>1240012-1</v>
          </cell>
          <cell r="P386" t="str">
            <v>Yes</v>
          </cell>
          <cell r="Q386">
            <v>227</v>
          </cell>
          <cell r="R386" t="str">
            <v>Reg</v>
          </cell>
          <cell r="S386" t="str">
            <v>Exempt</v>
          </cell>
          <cell r="T386"/>
          <cell r="U386"/>
          <cell r="V386"/>
          <cell r="W386"/>
          <cell r="X386">
            <v>0</v>
          </cell>
          <cell r="Y386"/>
          <cell r="Z386"/>
          <cell r="AA386">
            <v>45047</v>
          </cell>
          <cell r="AB386">
            <v>45597</v>
          </cell>
          <cell r="AC386">
            <v>0</v>
          </cell>
          <cell r="AD386">
            <v>0</v>
          </cell>
          <cell r="AE386"/>
          <cell r="AF386">
            <v>3881000</v>
          </cell>
          <cell r="AG386"/>
          <cell r="AH386"/>
          <cell r="AI386"/>
          <cell r="AJ386"/>
          <cell r="AK386"/>
          <cell r="AL386">
            <v>3881000</v>
          </cell>
          <cell r="AM386">
            <v>0</v>
          </cell>
          <cell r="AN386"/>
          <cell r="AO386">
            <v>0</v>
          </cell>
          <cell r="AP386">
            <v>0</v>
          </cell>
          <cell r="AQ386"/>
          <cell r="AR386">
            <v>0</v>
          </cell>
          <cell r="AS386"/>
          <cell r="AT386">
            <v>0</v>
          </cell>
          <cell r="AU386">
            <v>0</v>
          </cell>
          <cell r="AV386"/>
          <cell r="AW386"/>
          <cell r="AX386"/>
          <cell r="AY386"/>
          <cell r="AZ386"/>
          <cell r="BA386"/>
          <cell r="BB386">
            <v>0</v>
          </cell>
          <cell r="BC386">
            <v>0</v>
          </cell>
          <cell r="BD386"/>
          <cell r="BE386">
            <v>0</v>
          </cell>
          <cell r="BF386" t="str">
            <v>Referred to RD</v>
          </cell>
          <cell r="BG386"/>
          <cell r="BH386"/>
          <cell r="BI386"/>
          <cell r="BJ386"/>
          <cell r="BK386"/>
          <cell r="BL386"/>
          <cell r="BM386"/>
          <cell r="BN386"/>
          <cell r="BO386"/>
          <cell r="BP386">
            <v>0</v>
          </cell>
          <cell r="BQ386"/>
          <cell r="BR386"/>
          <cell r="BS386"/>
          <cell r="BT386"/>
          <cell r="BU386"/>
          <cell r="BV386"/>
          <cell r="BW386" t="str">
            <v>Brooksbank</v>
          </cell>
          <cell r="BX386" t="str">
            <v>Gallentine</v>
          </cell>
          <cell r="BY386">
            <v>10</v>
          </cell>
        </row>
        <row r="387">
          <cell r="C387">
            <v>477</v>
          </cell>
          <cell r="D387">
            <v>10</v>
          </cell>
          <cell r="E387">
            <v>391</v>
          </cell>
          <cell r="F387">
            <v>10</v>
          </cell>
          <cell r="G387"/>
          <cell r="H387" t="str">
            <v/>
          </cell>
          <cell r="I387" t="str">
            <v/>
          </cell>
          <cell r="J387" t="str">
            <v/>
          </cell>
          <cell r="K387" t="str">
            <v/>
          </cell>
          <cell r="L387" t="str">
            <v>Referred to RD</v>
          </cell>
          <cell r="M387" t="str">
            <v>Brooksbank</v>
          </cell>
          <cell r="N387" t="str">
            <v>Watermain - Replacement</v>
          </cell>
          <cell r="O387" t="str">
            <v>1240012-2</v>
          </cell>
          <cell r="P387" t="str">
            <v xml:space="preserve">No </v>
          </cell>
          <cell r="Q387">
            <v>227</v>
          </cell>
          <cell r="R387" t="str">
            <v>Reg</v>
          </cell>
          <cell r="S387" t="str">
            <v>Exempt</v>
          </cell>
          <cell r="T387"/>
          <cell r="U387"/>
          <cell r="V387"/>
          <cell r="W387"/>
          <cell r="X387">
            <v>0</v>
          </cell>
          <cell r="Y387"/>
          <cell r="Z387"/>
          <cell r="AA387"/>
          <cell r="AB387"/>
          <cell r="AC387">
            <v>0</v>
          </cell>
          <cell r="AD387">
            <v>0</v>
          </cell>
          <cell r="AE387"/>
          <cell r="AF387">
            <v>2554000</v>
          </cell>
          <cell r="AG387"/>
          <cell r="AH387"/>
          <cell r="AI387"/>
          <cell r="AJ387"/>
          <cell r="AK387"/>
          <cell r="AL387">
            <v>2554000</v>
          </cell>
          <cell r="AM387">
            <v>0</v>
          </cell>
          <cell r="AN387"/>
          <cell r="AO387">
            <v>0</v>
          </cell>
          <cell r="AP387">
            <v>0</v>
          </cell>
          <cell r="AQ387"/>
          <cell r="AR387">
            <v>0</v>
          </cell>
          <cell r="AS387"/>
          <cell r="AT387">
            <v>0</v>
          </cell>
          <cell r="AU387">
            <v>0</v>
          </cell>
          <cell r="AV387"/>
          <cell r="AW387"/>
          <cell r="AX387"/>
          <cell r="AY387"/>
          <cell r="AZ387"/>
          <cell r="BA387"/>
          <cell r="BB387">
            <v>0</v>
          </cell>
          <cell r="BC387">
            <v>0</v>
          </cell>
          <cell r="BD387"/>
          <cell r="BE387">
            <v>0</v>
          </cell>
          <cell r="BF387" t="str">
            <v>Referred to RD</v>
          </cell>
          <cell r="BG387"/>
          <cell r="BH387"/>
          <cell r="BI387"/>
          <cell r="BJ387"/>
          <cell r="BK387"/>
          <cell r="BL387"/>
          <cell r="BM387"/>
          <cell r="BN387"/>
          <cell r="BO387"/>
          <cell r="BP387">
            <v>0</v>
          </cell>
          <cell r="BQ387"/>
          <cell r="BR387"/>
          <cell r="BS387"/>
          <cell r="BT387"/>
          <cell r="BU387"/>
          <cell r="BV387"/>
          <cell r="BW387" t="str">
            <v>Brooksbank</v>
          </cell>
          <cell r="BX387" t="str">
            <v>Gallentine</v>
          </cell>
          <cell r="BY387">
            <v>10</v>
          </cell>
        </row>
        <row r="388">
          <cell r="C388">
            <v>280</v>
          </cell>
          <cell r="D388">
            <v>12</v>
          </cell>
          <cell r="E388">
            <v>205</v>
          </cell>
          <cell r="F388">
            <v>12</v>
          </cell>
          <cell r="G388"/>
          <cell r="H388" t="str">
            <v/>
          </cell>
          <cell r="I388" t="str">
            <v/>
          </cell>
          <cell r="J388" t="str">
            <v/>
          </cell>
          <cell r="K388" t="str">
            <v/>
          </cell>
          <cell r="L388">
            <v>0</v>
          </cell>
          <cell r="M388" t="str">
            <v>Barrett</v>
          </cell>
          <cell r="N388" t="str">
            <v>Watermain - looping</v>
          </cell>
          <cell r="O388" t="str">
            <v>1650009-5</v>
          </cell>
          <cell r="P388" t="str">
            <v xml:space="preserve">No </v>
          </cell>
          <cell r="Q388">
            <v>972</v>
          </cell>
          <cell r="R388" t="str">
            <v>Reg</v>
          </cell>
          <cell r="S388" t="str">
            <v>Exempt</v>
          </cell>
          <cell r="T388"/>
          <cell r="U388"/>
          <cell r="V388"/>
          <cell r="W388"/>
          <cell r="X388">
            <v>0</v>
          </cell>
          <cell r="Y388"/>
          <cell r="Z388"/>
          <cell r="AA388"/>
          <cell r="AB388"/>
          <cell r="AC388">
            <v>0</v>
          </cell>
          <cell r="AD388">
            <v>0</v>
          </cell>
          <cell r="AE388" t="str">
            <v>will prob be 2023 project</v>
          </cell>
          <cell r="AF388">
            <v>477000</v>
          </cell>
          <cell r="AG388"/>
          <cell r="AH388"/>
          <cell r="AI388"/>
          <cell r="AJ388"/>
          <cell r="AK388"/>
          <cell r="AL388">
            <v>477000</v>
          </cell>
          <cell r="AM388">
            <v>0</v>
          </cell>
          <cell r="AN388"/>
          <cell r="AO388">
            <v>0</v>
          </cell>
          <cell r="AP388">
            <v>0</v>
          </cell>
          <cell r="AQ388"/>
          <cell r="AR388">
            <v>0</v>
          </cell>
          <cell r="AS388"/>
          <cell r="AT388">
            <v>0</v>
          </cell>
          <cell r="AU388">
            <v>0</v>
          </cell>
          <cell r="AV388"/>
          <cell r="AW388"/>
          <cell r="AX388"/>
          <cell r="AY388"/>
          <cell r="AZ388"/>
          <cell r="BA388"/>
          <cell r="BB388">
            <v>0</v>
          </cell>
          <cell r="BC388">
            <v>0</v>
          </cell>
          <cell r="BD388"/>
          <cell r="BE388">
            <v>0</v>
          </cell>
          <cell r="BF388"/>
          <cell r="BG388"/>
          <cell r="BH388"/>
          <cell r="BI388"/>
          <cell r="BJ388"/>
          <cell r="BK388"/>
          <cell r="BL388"/>
          <cell r="BM388"/>
          <cell r="BN388"/>
          <cell r="BO388"/>
          <cell r="BP388">
            <v>0</v>
          </cell>
          <cell r="BQ388"/>
          <cell r="BR388"/>
          <cell r="BS388"/>
          <cell r="BT388"/>
          <cell r="BU388"/>
          <cell r="BV388"/>
          <cell r="BW388" t="str">
            <v>Barrett</v>
          </cell>
          <cell r="BX388"/>
          <cell r="BY388" t="str">
            <v>6E</v>
          </cell>
        </row>
        <row r="389">
          <cell r="C389">
            <v>615</v>
          </cell>
          <cell r="D389">
            <v>10</v>
          </cell>
          <cell r="E389">
            <v>515</v>
          </cell>
          <cell r="F389">
            <v>10</v>
          </cell>
          <cell r="G389"/>
          <cell r="H389" t="str">
            <v/>
          </cell>
          <cell r="I389" t="str">
            <v/>
          </cell>
          <cell r="J389" t="str">
            <v/>
          </cell>
          <cell r="K389" t="str">
            <v/>
          </cell>
          <cell r="L389">
            <v>0</v>
          </cell>
          <cell r="M389" t="str">
            <v>Barrett</v>
          </cell>
          <cell r="N389" t="str">
            <v>Watermain - Replacement</v>
          </cell>
          <cell r="O389" t="str">
            <v>1650009-6</v>
          </cell>
          <cell r="P389" t="str">
            <v xml:space="preserve">No </v>
          </cell>
          <cell r="Q389">
            <v>1127</v>
          </cell>
          <cell r="R389" t="str">
            <v>Reg</v>
          </cell>
          <cell r="S389" t="str">
            <v>Exempt</v>
          </cell>
          <cell r="T389"/>
          <cell r="U389"/>
          <cell r="V389"/>
          <cell r="W389"/>
          <cell r="X389">
            <v>0</v>
          </cell>
          <cell r="Y389"/>
          <cell r="Z389"/>
          <cell r="AA389"/>
          <cell r="AB389"/>
          <cell r="AC389">
            <v>0</v>
          </cell>
          <cell r="AD389">
            <v>0</v>
          </cell>
          <cell r="AE389" t="str">
            <v>will prob be 2023 project</v>
          </cell>
          <cell r="AF389">
            <v>1292000</v>
          </cell>
          <cell r="AG389"/>
          <cell r="AH389"/>
          <cell r="AI389"/>
          <cell r="AJ389"/>
          <cell r="AK389"/>
          <cell r="AL389">
            <v>1292000</v>
          </cell>
          <cell r="AM389">
            <v>0</v>
          </cell>
          <cell r="AN389"/>
          <cell r="AO389">
            <v>0</v>
          </cell>
          <cell r="AP389">
            <v>0</v>
          </cell>
          <cell r="AQ389"/>
          <cell r="AR389">
            <v>0</v>
          </cell>
          <cell r="AS389"/>
          <cell r="AT389">
            <v>0</v>
          </cell>
          <cell r="AU389">
            <v>0</v>
          </cell>
          <cell r="AV389"/>
          <cell r="AW389"/>
          <cell r="AX389"/>
          <cell r="AY389"/>
          <cell r="AZ389"/>
          <cell r="BA389"/>
          <cell r="BB389">
            <v>0</v>
          </cell>
          <cell r="BC389">
            <v>0</v>
          </cell>
          <cell r="BD389"/>
          <cell r="BE389">
            <v>0</v>
          </cell>
          <cell r="BF389"/>
          <cell r="BG389"/>
          <cell r="BH389"/>
          <cell r="BI389"/>
          <cell r="BJ389"/>
          <cell r="BK389"/>
          <cell r="BL389"/>
          <cell r="BM389"/>
          <cell r="BN389"/>
          <cell r="BO389"/>
          <cell r="BP389">
            <v>0</v>
          </cell>
          <cell r="BQ389"/>
          <cell r="BR389"/>
          <cell r="BS389"/>
          <cell r="BT389"/>
          <cell r="BU389"/>
          <cell r="BV389"/>
          <cell r="BW389" t="str">
            <v>Barrett</v>
          </cell>
          <cell r="BX389"/>
          <cell r="BY389" t="str">
            <v>6E</v>
          </cell>
        </row>
        <row r="390">
          <cell r="C390">
            <v>740</v>
          </cell>
          <cell r="D390">
            <v>10</v>
          </cell>
          <cell r="E390">
            <v>622</v>
          </cell>
          <cell r="F390">
            <v>10</v>
          </cell>
          <cell r="G390"/>
          <cell r="H390" t="str">
            <v/>
          </cell>
          <cell r="I390" t="str">
            <v/>
          </cell>
          <cell r="J390" t="str">
            <v/>
          </cell>
          <cell r="K390" t="str">
            <v/>
          </cell>
          <cell r="L390">
            <v>0</v>
          </cell>
          <cell r="M390" t="str">
            <v>Brooksbank</v>
          </cell>
          <cell r="N390" t="str">
            <v>Treatment - New Iron Removal Plant</v>
          </cell>
          <cell r="O390" t="str">
            <v>1720006-2</v>
          </cell>
          <cell r="P390" t="str">
            <v xml:space="preserve">No </v>
          </cell>
          <cell r="Q390">
            <v>926</v>
          </cell>
          <cell r="R390" t="str">
            <v>Reg</v>
          </cell>
          <cell r="S390" t="str">
            <v>Exempt</v>
          </cell>
          <cell r="T390"/>
          <cell r="U390"/>
          <cell r="V390"/>
          <cell r="W390"/>
          <cell r="X390">
            <v>0</v>
          </cell>
          <cell r="Y390"/>
          <cell r="Z390"/>
          <cell r="AA390"/>
          <cell r="AB390"/>
          <cell r="AC390">
            <v>0</v>
          </cell>
          <cell r="AD390">
            <v>0</v>
          </cell>
          <cell r="AE390"/>
          <cell r="AF390">
            <v>5645920</v>
          </cell>
          <cell r="AG390"/>
          <cell r="AH390"/>
          <cell r="AI390"/>
          <cell r="AJ390"/>
          <cell r="AK390"/>
          <cell r="AL390">
            <v>5645920</v>
          </cell>
          <cell r="AM390">
            <v>0</v>
          </cell>
          <cell r="AN390"/>
          <cell r="AO390">
            <v>0</v>
          </cell>
          <cell r="AP390">
            <v>0</v>
          </cell>
          <cell r="AQ390"/>
          <cell r="AR390">
            <v>0</v>
          </cell>
          <cell r="AS390"/>
          <cell r="AT390">
            <v>0</v>
          </cell>
          <cell r="AU390">
            <v>0</v>
          </cell>
          <cell r="AV390"/>
          <cell r="AW390"/>
          <cell r="AX390"/>
          <cell r="AY390"/>
          <cell r="AZ390"/>
          <cell r="BA390"/>
          <cell r="BB390">
            <v>0</v>
          </cell>
          <cell r="BC390">
            <v>0</v>
          </cell>
          <cell r="BD390"/>
          <cell r="BE390">
            <v>0</v>
          </cell>
          <cell r="BF390"/>
          <cell r="BG390"/>
          <cell r="BH390"/>
          <cell r="BI390"/>
          <cell r="BJ390"/>
          <cell r="BK390"/>
          <cell r="BL390"/>
          <cell r="BM390"/>
          <cell r="BN390"/>
          <cell r="BO390"/>
          <cell r="BP390">
            <v>0</v>
          </cell>
          <cell r="BQ390"/>
          <cell r="BR390"/>
          <cell r="BS390"/>
          <cell r="BT390"/>
          <cell r="BU390"/>
          <cell r="BV390"/>
          <cell r="BW390" t="str">
            <v>Brooksbank</v>
          </cell>
          <cell r="BX390"/>
          <cell r="BY390">
            <v>9</v>
          </cell>
        </row>
        <row r="391">
          <cell r="C391">
            <v>741</v>
          </cell>
          <cell r="D391">
            <v>10</v>
          </cell>
          <cell r="E391">
            <v>623</v>
          </cell>
          <cell r="F391">
            <v>10</v>
          </cell>
          <cell r="G391"/>
          <cell r="H391" t="str">
            <v/>
          </cell>
          <cell r="I391" t="str">
            <v/>
          </cell>
          <cell r="J391" t="str">
            <v/>
          </cell>
          <cell r="K391" t="str">
            <v/>
          </cell>
          <cell r="L391">
            <v>0</v>
          </cell>
          <cell r="M391" t="str">
            <v>Brooksbank</v>
          </cell>
          <cell r="N391" t="str">
            <v>Watermain - Replacement &amp; Upgrades</v>
          </cell>
          <cell r="O391" t="str">
            <v>1720006-3</v>
          </cell>
          <cell r="P391" t="str">
            <v xml:space="preserve">No </v>
          </cell>
          <cell r="Q391">
            <v>926</v>
          </cell>
          <cell r="R391" t="str">
            <v>Reg</v>
          </cell>
          <cell r="S391" t="str">
            <v>Exempt</v>
          </cell>
          <cell r="T391"/>
          <cell r="U391"/>
          <cell r="V391"/>
          <cell r="W391"/>
          <cell r="X391">
            <v>0</v>
          </cell>
          <cell r="Y391"/>
          <cell r="Z391"/>
          <cell r="AA391"/>
          <cell r="AB391"/>
          <cell r="AC391">
            <v>0</v>
          </cell>
          <cell r="AD391">
            <v>0</v>
          </cell>
          <cell r="AE391"/>
          <cell r="AF391">
            <v>4500000</v>
          </cell>
          <cell r="AG391"/>
          <cell r="AH391"/>
          <cell r="AI391"/>
          <cell r="AJ391"/>
          <cell r="AK391"/>
          <cell r="AL391">
            <v>4500000</v>
          </cell>
          <cell r="AM391">
            <v>0</v>
          </cell>
          <cell r="AN391"/>
          <cell r="AO391">
            <v>0</v>
          </cell>
          <cell r="AP391">
            <v>0</v>
          </cell>
          <cell r="AQ391"/>
          <cell r="AR391">
            <v>0</v>
          </cell>
          <cell r="AS391"/>
          <cell r="AT391">
            <v>0</v>
          </cell>
          <cell r="AU391">
            <v>0</v>
          </cell>
          <cell r="AV391"/>
          <cell r="AW391"/>
          <cell r="AX391"/>
          <cell r="AY391"/>
          <cell r="AZ391"/>
          <cell r="BA391"/>
          <cell r="BB391">
            <v>0</v>
          </cell>
          <cell r="BC391">
            <v>0</v>
          </cell>
          <cell r="BD391"/>
          <cell r="BE391">
            <v>0</v>
          </cell>
          <cell r="BF391"/>
          <cell r="BG391"/>
          <cell r="BH391"/>
          <cell r="BI391"/>
          <cell r="BJ391"/>
          <cell r="BK391"/>
          <cell r="BL391"/>
          <cell r="BM391"/>
          <cell r="BN391"/>
          <cell r="BO391"/>
          <cell r="BP391">
            <v>0</v>
          </cell>
          <cell r="BQ391"/>
          <cell r="BR391"/>
          <cell r="BS391"/>
          <cell r="BT391"/>
          <cell r="BU391"/>
          <cell r="BV391"/>
          <cell r="BW391" t="str">
            <v>Brooksbank</v>
          </cell>
          <cell r="BX391"/>
          <cell r="BY391">
            <v>9</v>
          </cell>
        </row>
        <row r="392">
          <cell r="C392">
            <v>434</v>
          </cell>
          <cell r="D392">
            <v>10</v>
          </cell>
          <cell r="E392">
            <v>349</v>
          </cell>
          <cell r="F392">
            <v>10</v>
          </cell>
          <cell r="G392"/>
          <cell r="H392" t="str">
            <v/>
          </cell>
          <cell r="I392" t="str">
            <v/>
          </cell>
          <cell r="J392" t="str">
            <v/>
          </cell>
          <cell r="K392" t="str">
            <v/>
          </cell>
          <cell r="L392" t="str">
            <v>Referred to RD</v>
          </cell>
          <cell r="M392" t="str">
            <v>Perez</v>
          </cell>
          <cell r="N392" t="str">
            <v>Storage - Repl 50,000 Gal Tower</v>
          </cell>
          <cell r="O392" t="str">
            <v>1540004-3</v>
          </cell>
          <cell r="P392" t="str">
            <v xml:space="preserve">No </v>
          </cell>
          <cell r="Q392">
            <v>307</v>
          </cell>
          <cell r="R392" t="str">
            <v>Reg</v>
          </cell>
          <cell r="S392" t="str">
            <v>Exempt</v>
          </cell>
          <cell r="T392"/>
          <cell r="U392"/>
          <cell r="V392"/>
          <cell r="W392"/>
          <cell r="X392">
            <v>0</v>
          </cell>
          <cell r="Y392"/>
          <cell r="Z392"/>
          <cell r="AA392">
            <v>44682</v>
          </cell>
          <cell r="AB392">
            <v>44805</v>
          </cell>
          <cell r="AC392">
            <v>0</v>
          </cell>
          <cell r="AD392">
            <v>0</v>
          </cell>
          <cell r="AE392"/>
          <cell r="AF392">
            <v>1430000</v>
          </cell>
          <cell r="AG392"/>
          <cell r="AH392"/>
          <cell r="AI392"/>
          <cell r="AJ392"/>
          <cell r="AK392"/>
          <cell r="AL392">
            <v>1430000</v>
          </cell>
          <cell r="AM392">
            <v>0</v>
          </cell>
          <cell r="AN392"/>
          <cell r="AO392">
            <v>0</v>
          </cell>
          <cell r="AP392">
            <v>0</v>
          </cell>
          <cell r="AQ392"/>
          <cell r="AR392">
            <v>0</v>
          </cell>
          <cell r="AS392"/>
          <cell r="AT392">
            <v>0</v>
          </cell>
          <cell r="AU392">
            <v>0</v>
          </cell>
          <cell r="AV392"/>
          <cell r="AW392"/>
          <cell r="AX392"/>
          <cell r="AY392"/>
          <cell r="AZ392"/>
          <cell r="BA392"/>
          <cell r="BB392">
            <v>0</v>
          </cell>
          <cell r="BC392">
            <v>0</v>
          </cell>
          <cell r="BD392"/>
          <cell r="BE392">
            <v>0</v>
          </cell>
          <cell r="BF392" t="str">
            <v>Referred to RD</v>
          </cell>
          <cell r="BG392"/>
          <cell r="BH392"/>
          <cell r="BI392"/>
          <cell r="BJ392"/>
          <cell r="BK392"/>
          <cell r="BL392"/>
          <cell r="BM392"/>
          <cell r="BN392"/>
          <cell r="BO392"/>
          <cell r="BP392">
            <v>0</v>
          </cell>
          <cell r="BQ392"/>
          <cell r="BR392"/>
          <cell r="BS392"/>
          <cell r="BT392"/>
          <cell r="BU392"/>
          <cell r="BV392"/>
          <cell r="BW392" t="str">
            <v>Perez</v>
          </cell>
          <cell r="BX392"/>
          <cell r="BY392">
            <v>1</v>
          </cell>
        </row>
        <row r="393">
          <cell r="C393">
            <v>28</v>
          </cell>
          <cell r="D393">
            <v>20</v>
          </cell>
          <cell r="E393">
            <v>29</v>
          </cell>
          <cell r="F393">
            <v>20</v>
          </cell>
          <cell r="G393"/>
          <cell r="H393" t="str">
            <v/>
          </cell>
          <cell r="I393" t="str">
            <v/>
          </cell>
          <cell r="J393" t="str">
            <v/>
          </cell>
          <cell r="K393" t="str">
            <v/>
          </cell>
          <cell r="L393">
            <v>0</v>
          </cell>
          <cell r="M393" t="str">
            <v>Bradshaw</v>
          </cell>
          <cell r="N393" t="str">
            <v>Other - LSL Replacement</v>
          </cell>
          <cell r="O393" t="str">
            <v>1560016-10</v>
          </cell>
          <cell r="P393" t="str">
            <v>Yes</v>
          </cell>
          <cell r="Q393">
            <v>806</v>
          </cell>
          <cell r="R393" t="str">
            <v>LSL</v>
          </cell>
          <cell r="S393" t="str">
            <v>Exempt</v>
          </cell>
          <cell r="T393"/>
          <cell r="U393"/>
          <cell r="V393"/>
          <cell r="W393"/>
          <cell r="X393">
            <v>0</v>
          </cell>
          <cell r="Y393"/>
          <cell r="Z393"/>
          <cell r="AA393"/>
          <cell r="AB393"/>
          <cell r="AC393">
            <v>0</v>
          </cell>
          <cell r="AD393">
            <v>0</v>
          </cell>
          <cell r="AE393"/>
          <cell r="AF393">
            <v>3325000</v>
          </cell>
          <cell r="AG393"/>
          <cell r="AH393"/>
          <cell r="AI393"/>
          <cell r="AJ393"/>
          <cell r="AK393"/>
          <cell r="AL393">
            <v>3325000</v>
          </cell>
          <cell r="AM393">
            <v>0</v>
          </cell>
          <cell r="AN393"/>
          <cell r="AO393">
            <v>0</v>
          </cell>
          <cell r="AP393">
            <v>0</v>
          </cell>
          <cell r="AQ393"/>
          <cell r="AR393">
            <v>0</v>
          </cell>
          <cell r="AS393"/>
          <cell r="AT393">
            <v>0</v>
          </cell>
          <cell r="AU393">
            <v>0</v>
          </cell>
          <cell r="AV393"/>
          <cell r="AW393"/>
          <cell r="AX393"/>
          <cell r="AY393"/>
          <cell r="AZ393"/>
          <cell r="BA393"/>
          <cell r="BB393">
            <v>0</v>
          </cell>
          <cell r="BC393">
            <v>0</v>
          </cell>
          <cell r="BD393"/>
          <cell r="BE393">
            <v>0</v>
          </cell>
          <cell r="BF393"/>
          <cell r="BG393"/>
          <cell r="BH393"/>
          <cell r="BI393"/>
          <cell r="BJ393"/>
          <cell r="BK393"/>
          <cell r="BL393"/>
          <cell r="BM393"/>
          <cell r="BN393"/>
          <cell r="BO393"/>
          <cell r="BP393">
            <v>0</v>
          </cell>
          <cell r="BQ393"/>
          <cell r="BR393"/>
          <cell r="BS393"/>
          <cell r="BT393"/>
          <cell r="BU393"/>
          <cell r="BV393"/>
          <cell r="BW393" t="str">
            <v>Bradshaw</v>
          </cell>
          <cell r="BX393"/>
          <cell r="BY393">
            <v>4</v>
          </cell>
        </row>
        <row r="394">
          <cell r="C394">
            <v>409</v>
          </cell>
          <cell r="D394">
            <v>10</v>
          </cell>
          <cell r="E394"/>
          <cell r="F394"/>
          <cell r="G394"/>
          <cell r="H394" t="str">
            <v/>
          </cell>
          <cell r="I394" t="str">
            <v/>
          </cell>
          <cell r="J394" t="str">
            <v>Yes</v>
          </cell>
          <cell r="K394" t="str">
            <v/>
          </cell>
          <cell r="L394"/>
          <cell r="M394" t="str">
            <v>Bradshaw</v>
          </cell>
          <cell r="N394" t="str">
            <v>Watermain - Inman St. Underground Imprvm</v>
          </cell>
          <cell r="O394" t="str">
            <v>1560016-8</v>
          </cell>
          <cell r="P394" t="str">
            <v xml:space="preserve">No </v>
          </cell>
          <cell r="Q394">
            <v>853</v>
          </cell>
          <cell r="R394" t="str">
            <v>Reg</v>
          </cell>
          <cell r="S394"/>
          <cell r="T394"/>
          <cell r="U394"/>
          <cell r="V394"/>
          <cell r="W394"/>
          <cell r="X394">
            <v>0</v>
          </cell>
          <cell r="Y394"/>
          <cell r="Z394"/>
          <cell r="AA394"/>
          <cell r="AB394"/>
          <cell r="AC394">
            <v>0</v>
          </cell>
          <cell r="AD394">
            <v>0</v>
          </cell>
          <cell r="AE394"/>
          <cell r="AF394">
            <v>533391</v>
          </cell>
          <cell r="AG394"/>
          <cell r="AH394"/>
          <cell r="AI394"/>
          <cell r="AJ394"/>
          <cell r="AK394"/>
          <cell r="AL394">
            <v>533391</v>
          </cell>
          <cell r="AM394">
            <v>0</v>
          </cell>
          <cell r="AN394"/>
          <cell r="AO394">
            <v>0</v>
          </cell>
          <cell r="AP394">
            <v>0</v>
          </cell>
          <cell r="AQ394"/>
          <cell r="AR394">
            <v>0</v>
          </cell>
          <cell r="AS394"/>
          <cell r="AT394">
            <v>0</v>
          </cell>
          <cell r="AU394">
            <v>0</v>
          </cell>
          <cell r="AV394"/>
          <cell r="AW394"/>
          <cell r="AX394"/>
          <cell r="AY394"/>
          <cell r="AZ394"/>
          <cell r="BA394"/>
          <cell r="BB394"/>
          <cell r="BC394"/>
          <cell r="BD394"/>
          <cell r="BE394"/>
          <cell r="BF394"/>
          <cell r="BG394"/>
          <cell r="BH394"/>
          <cell r="BI394"/>
          <cell r="BJ394"/>
          <cell r="BK394"/>
          <cell r="BL394"/>
          <cell r="BM394"/>
          <cell r="BN394"/>
          <cell r="BO394"/>
          <cell r="BP394"/>
          <cell r="BQ394"/>
          <cell r="BR394"/>
          <cell r="BS394"/>
          <cell r="BT394"/>
          <cell r="BU394"/>
          <cell r="BV394"/>
          <cell r="BW394" t="str">
            <v>Bradshaw</v>
          </cell>
          <cell r="BX394"/>
          <cell r="BY394">
            <v>4</v>
          </cell>
        </row>
        <row r="395">
          <cell r="C395">
            <v>425</v>
          </cell>
          <cell r="D395">
            <v>10</v>
          </cell>
          <cell r="E395">
            <v>341</v>
          </cell>
          <cell r="F395">
            <v>10</v>
          </cell>
          <cell r="G395">
            <v>2023</v>
          </cell>
          <cell r="H395" t="str">
            <v>Yes</v>
          </cell>
          <cell r="I395" t="str">
            <v/>
          </cell>
          <cell r="J395" t="str">
            <v>Yes</v>
          </cell>
          <cell r="K395" t="str">
            <v/>
          </cell>
          <cell r="L395">
            <v>0</v>
          </cell>
          <cell r="M395" t="str">
            <v>Bradshaw</v>
          </cell>
          <cell r="N395" t="str">
            <v>Watermain - Replace Cast Iron Main</v>
          </cell>
          <cell r="O395" t="str">
            <v>1560016-9</v>
          </cell>
          <cell r="P395" t="str">
            <v xml:space="preserve">No </v>
          </cell>
          <cell r="Q395">
            <v>806</v>
          </cell>
          <cell r="R395" t="str">
            <v>Reg</v>
          </cell>
          <cell r="S395" t="str">
            <v>Exempt</v>
          </cell>
          <cell r="T395"/>
          <cell r="U395"/>
          <cell r="V395">
            <v>45446</v>
          </cell>
          <cell r="W395">
            <v>8325000</v>
          </cell>
          <cell r="X395">
            <v>8325000</v>
          </cell>
          <cell r="Y395" t="str">
            <v>23 Carryover</v>
          </cell>
          <cell r="Z395"/>
          <cell r="AA395">
            <v>45809</v>
          </cell>
          <cell r="AB395">
            <v>46174</v>
          </cell>
          <cell r="AC395">
            <v>0</v>
          </cell>
          <cell r="AD395">
            <v>0</v>
          </cell>
          <cell r="AE395"/>
          <cell r="AF395">
            <v>8325000</v>
          </cell>
          <cell r="AG395">
            <v>45083</v>
          </cell>
          <cell r="AH395">
            <v>45104</v>
          </cell>
          <cell r="AI395">
            <v>1</v>
          </cell>
          <cell r="AJ395">
            <v>8325000</v>
          </cell>
          <cell r="AK395"/>
          <cell r="AL395">
            <v>8325000</v>
          </cell>
          <cell r="AM395">
            <v>3325000</v>
          </cell>
          <cell r="AN395"/>
          <cell r="AO395">
            <v>0</v>
          </cell>
          <cell r="AP395">
            <v>0</v>
          </cell>
          <cell r="AQ395"/>
          <cell r="AR395">
            <v>0</v>
          </cell>
          <cell r="AS395"/>
          <cell r="AT395">
            <v>3325000</v>
          </cell>
          <cell r="AU395">
            <v>0</v>
          </cell>
          <cell r="AV395"/>
          <cell r="AW395"/>
          <cell r="AX395"/>
          <cell r="AY395"/>
          <cell r="AZ395">
            <v>5000000</v>
          </cell>
          <cell r="BA395">
            <v>45152</v>
          </cell>
          <cell r="BB395">
            <v>5000000</v>
          </cell>
          <cell r="BC395">
            <v>5000000</v>
          </cell>
          <cell r="BD395"/>
          <cell r="BE395">
            <v>0</v>
          </cell>
          <cell r="BF395"/>
          <cell r="BG395"/>
          <cell r="BH395"/>
          <cell r="BI395"/>
          <cell r="BJ395"/>
          <cell r="BK395"/>
          <cell r="BL395"/>
          <cell r="BM395"/>
          <cell r="BN395"/>
          <cell r="BO395"/>
          <cell r="BP395">
            <v>0</v>
          </cell>
          <cell r="BQ395"/>
          <cell r="BR395"/>
          <cell r="BS395"/>
          <cell r="BT395"/>
          <cell r="BU395"/>
          <cell r="BV395"/>
          <cell r="BW395" t="str">
            <v>Bradshaw</v>
          </cell>
          <cell r="BX395"/>
          <cell r="BY395">
            <v>4</v>
          </cell>
        </row>
        <row r="396">
          <cell r="C396">
            <v>431</v>
          </cell>
          <cell r="D396">
            <v>10</v>
          </cell>
          <cell r="E396">
            <v>347</v>
          </cell>
          <cell r="F396">
            <v>10</v>
          </cell>
          <cell r="G396">
            <v>2024</v>
          </cell>
          <cell r="H396" t="str">
            <v>Yes</v>
          </cell>
          <cell r="I396" t="str">
            <v/>
          </cell>
          <cell r="J396" t="str">
            <v/>
          </cell>
          <cell r="K396" t="str">
            <v>Yes</v>
          </cell>
          <cell r="L396">
            <v>0</v>
          </cell>
          <cell r="M396" t="str">
            <v>Bradshaw</v>
          </cell>
          <cell r="N396" t="str">
            <v>Treatment - Facility Rehab</v>
          </cell>
          <cell r="O396" t="str">
            <v>1560016-12</v>
          </cell>
          <cell r="P396" t="str">
            <v xml:space="preserve">No </v>
          </cell>
          <cell r="Q396">
            <v>776</v>
          </cell>
          <cell r="R396" t="str">
            <v>Reg</v>
          </cell>
          <cell r="S396"/>
          <cell r="T396"/>
          <cell r="U396"/>
          <cell r="V396">
            <v>45446</v>
          </cell>
          <cell r="W396">
            <v>4700000</v>
          </cell>
          <cell r="X396">
            <v>4700000</v>
          </cell>
          <cell r="Y396" t="str">
            <v>24 Carryover</v>
          </cell>
          <cell r="Z396"/>
          <cell r="AA396">
            <v>45658</v>
          </cell>
          <cell r="AB396">
            <v>46174</v>
          </cell>
          <cell r="AC396">
            <v>0</v>
          </cell>
          <cell r="AD396">
            <v>0</v>
          </cell>
          <cell r="AE396"/>
          <cell r="AF396">
            <v>4700000</v>
          </cell>
          <cell r="AG396">
            <v>45440</v>
          </cell>
          <cell r="AH396">
            <v>45467</v>
          </cell>
          <cell r="AI396">
            <v>1</v>
          </cell>
          <cell r="AJ396">
            <v>4862500</v>
          </cell>
          <cell r="AK396"/>
          <cell r="AL396">
            <v>4700000</v>
          </cell>
          <cell r="AM396">
            <v>940000</v>
          </cell>
          <cell r="AN396"/>
          <cell r="AO396">
            <v>0</v>
          </cell>
          <cell r="AP396">
            <v>0</v>
          </cell>
          <cell r="AQ396"/>
          <cell r="AR396">
            <v>0</v>
          </cell>
          <cell r="AS396"/>
          <cell r="AT396">
            <v>940000</v>
          </cell>
          <cell r="AU396">
            <v>0</v>
          </cell>
          <cell r="AV396"/>
          <cell r="AW396"/>
          <cell r="AX396"/>
          <cell r="AY396"/>
          <cell r="AZ396">
            <v>3760000</v>
          </cell>
          <cell r="BA396">
            <v>45467</v>
          </cell>
          <cell r="BB396">
            <v>3890000</v>
          </cell>
          <cell r="BC396">
            <v>3760000</v>
          </cell>
          <cell r="BD396"/>
          <cell r="BE396">
            <v>0</v>
          </cell>
          <cell r="BF396"/>
          <cell r="BG396"/>
          <cell r="BH396"/>
          <cell r="BI396"/>
          <cell r="BJ396"/>
          <cell r="BK396"/>
          <cell r="BL396"/>
          <cell r="BM396"/>
          <cell r="BN396"/>
          <cell r="BO396"/>
          <cell r="BP396"/>
          <cell r="BQ396"/>
          <cell r="BR396"/>
          <cell r="BS396"/>
          <cell r="BT396"/>
          <cell r="BU396"/>
          <cell r="BV396"/>
          <cell r="BW396" t="str">
            <v>Bradshaw</v>
          </cell>
          <cell r="BX396"/>
          <cell r="BY396">
            <v>4</v>
          </cell>
        </row>
        <row r="397">
          <cell r="C397">
            <v>412</v>
          </cell>
          <cell r="D397">
            <v>10</v>
          </cell>
          <cell r="E397">
            <v>327</v>
          </cell>
          <cell r="F397">
            <v>10</v>
          </cell>
          <cell r="G397" t="str">
            <v/>
          </cell>
          <cell r="H397" t="str">
            <v/>
          </cell>
          <cell r="I397" t="str">
            <v/>
          </cell>
          <cell r="J397" t="str">
            <v/>
          </cell>
          <cell r="K397" t="str">
            <v/>
          </cell>
          <cell r="L397">
            <v>0</v>
          </cell>
          <cell r="M397" t="str">
            <v>Bradshaw</v>
          </cell>
          <cell r="N397" t="str">
            <v>Source - New Well #2/Rehab #1</v>
          </cell>
          <cell r="O397" t="str">
            <v>1260005-2</v>
          </cell>
          <cell r="P397" t="str">
            <v xml:space="preserve">No </v>
          </cell>
          <cell r="Q397">
            <v>425</v>
          </cell>
          <cell r="R397" t="str">
            <v>Reg</v>
          </cell>
          <cell r="S397" t="str">
            <v>Exempt</v>
          </cell>
          <cell r="T397"/>
          <cell r="U397"/>
          <cell r="V397"/>
          <cell r="W397"/>
          <cell r="X397">
            <v>0</v>
          </cell>
          <cell r="Y397"/>
          <cell r="Z397"/>
          <cell r="AA397"/>
          <cell r="AB397"/>
          <cell r="AC397">
            <v>0</v>
          </cell>
          <cell r="AD397">
            <v>0</v>
          </cell>
          <cell r="AE397"/>
          <cell r="AF397">
            <v>200000</v>
          </cell>
          <cell r="AG397"/>
          <cell r="AH397"/>
          <cell r="AI397"/>
          <cell r="AJ397"/>
          <cell r="AK397"/>
          <cell r="AL397">
            <v>200000</v>
          </cell>
          <cell r="AM397">
            <v>0</v>
          </cell>
          <cell r="AN397"/>
          <cell r="AO397">
            <v>0</v>
          </cell>
          <cell r="AP397">
            <v>0</v>
          </cell>
          <cell r="AQ397"/>
          <cell r="AR397">
            <v>0</v>
          </cell>
          <cell r="AS397"/>
          <cell r="AT397">
            <v>0</v>
          </cell>
          <cell r="AU397">
            <v>0</v>
          </cell>
          <cell r="AV397"/>
          <cell r="AW397"/>
          <cell r="AX397"/>
          <cell r="AY397"/>
          <cell r="AZ397"/>
          <cell r="BA397"/>
          <cell r="BB397">
            <v>0</v>
          </cell>
          <cell r="BC397">
            <v>0</v>
          </cell>
          <cell r="BD397"/>
          <cell r="BE397">
            <v>0</v>
          </cell>
          <cell r="BF397"/>
          <cell r="BG397"/>
          <cell r="BH397"/>
          <cell r="BI397"/>
          <cell r="BJ397"/>
          <cell r="BK397"/>
          <cell r="BL397"/>
          <cell r="BM397"/>
          <cell r="BN397"/>
          <cell r="BO397"/>
          <cell r="BP397">
            <v>0</v>
          </cell>
          <cell r="BQ397"/>
          <cell r="BR397"/>
          <cell r="BS397"/>
          <cell r="BT397"/>
          <cell r="BU397"/>
          <cell r="BV397"/>
          <cell r="BW397" t="str">
            <v>Bradshaw</v>
          </cell>
          <cell r="BX397" t="str">
            <v>Lafontaine</v>
          </cell>
          <cell r="BY397">
            <v>4</v>
          </cell>
        </row>
        <row r="398">
          <cell r="C398">
            <v>413</v>
          </cell>
          <cell r="D398">
            <v>10</v>
          </cell>
          <cell r="E398">
            <v>328</v>
          </cell>
          <cell r="F398">
            <v>10</v>
          </cell>
          <cell r="G398" t="str">
            <v/>
          </cell>
          <cell r="H398" t="str">
            <v/>
          </cell>
          <cell r="I398" t="str">
            <v/>
          </cell>
          <cell r="J398" t="str">
            <v/>
          </cell>
          <cell r="K398" t="str">
            <v/>
          </cell>
          <cell r="L398">
            <v>0</v>
          </cell>
          <cell r="M398" t="str">
            <v>Bradshaw</v>
          </cell>
          <cell r="N398" t="str">
            <v>Storage - Replace Elevated Tower</v>
          </cell>
          <cell r="O398" t="str">
            <v>1260005-3</v>
          </cell>
          <cell r="P398" t="str">
            <v xml:space="preserve">No </v>
          </cell>
          <cell r="Q398">
            <v>425</v>
          </cell>
          <cell r="R398" t="str">
            <v>Reg</v>
          </cell>
          <cell r="S398" t="str">
            <v>Exempt</v>
          </cell>
          <cell r="T398"/>
          <cell r="U398"/>
          <cell r="V398"/>
          <cell r="W398"/>
          <cell r="X398">
            <v>0</v>
          </cell>
          <cell r="Y398"/>
          <cell r="Z398"/>
          <cell r="AA398"/>
          <cell r="AB398"/>
          <cell r="AC398">
            <v>0</v>
          </cell>
          <cell r="AD398">
            <v>0</v>
          </cell>
          <cell r="AE398"/>
          <cell r="AF398">
            <v>750000</v>
          </cell>
          <cell r="AG398"/>
          <cell r="AH398"/>
          <cell r="AI398"/>
          <cell r="AJ398"/>
          <cell r="AK398"/>
          <cell r="AL398">
            <v>750000</v>
          </cell>
          <cell r="AM398">
            <v>0</v>
          </cell>
          <cell r="AN398"/>
          <cell r="AO398">
            <v>0</v>
          </cell>
          <cell r="AP398">
            <v>0</v>
          </cell>
          <cell r="AQ398"/>
          <cell r="AR398">
            <v>0</v>
          </cell>
          <cell r="AS398"/>
          <cell r="AT398">
            <v>0</v>
          </cell>
          <cell r="AU398">
            <v>0</v>
          </cell>
          <cell r="AV398"/>
          <cell r="AW398"/>
          <cell r="AX398"/>
          <cell r="AY398"/>
          <cell r="AZ398"/>
          <cell r="BA398"/>
          <cell r="BB398">
            <v>0</v>
          </cell>
          <cell r="BC398">
            <v>0</v>
          </cell>
          <cell r="BD398"/>
          <cell r="BE398">
            <v>0</v>
          </cell>
          <cell r="BF398"/>
          <cell r="BG398"/>
          <cell r="BH398"/>
          <cell r="BI398"/>
          <cell r="BJ398"/>
          <cell r="BK398"/>
          <cell r="BL398"/>
          <cell r="BM398"/>
          <cell r="BN398"/>
          <cell r="BO398"/>
          <cell r="BP398">
            <v>0</v>
          </cell>
          <cell r="BQ398"/>
          <cell r="BR398"/>
          <cell r="BS398"/>
          <cell r="BT398"/>
          <cell r="BU398"/>
          <cell r="BV398"/>
          <cell r="BW398" t="str">
            <v>Bradshaw</v>
          </cell>
          <cell r="BX398" t="str">
            <v>Lafontaine</v>
          </cell>
          <cell r="BY398">
            <v>4</v>
          </cell>
        </row>
        <row r="399">
          <cell r="C399">
            <v>414</v>
          </cell>
          <cell r="D399">
            <v>10</v>
          </cell>
          <cell r="E399">
            <v>329</v>
          </cell>
          <cell r="F399">
            <v>10</v>
          </cell>
          <cell r="G399" t="str">
            <v/>
          </cell>
          <cell r="H399" t="str">
            <v/>
          </cell>
          <cell r="I399" t="str">
            <v/>
          </cell>
          <cell r="J399" t="str">
            <v/>
          </cell>
          <cell r="K399" t="str">
            <v/>
          </cell>
          <cell r="L399">
            <v>0</v>
          </cell>
          <cell r="M399" t="str">
            <v>Bradshaw</v>
          </cell>
          <cell r="N399" t="str">
            <v>Watermain - Loop and Replace</v>
          </cell>
          <cell r="O399" t="str">
            <v>1260005-4</v>
          </cell>
          <cell r="P399" t="str">
            <v xml:space="preserve">No </v>
          </cell>
          <cell r="Q399">
            <v>425</v>
          </cell>
          <cell r="R399" t="str">
            <v>Reg</v>
          </cell>
          <cell r="S399" t="str">
            <v>Exempt</v>
          </cell>
          <cell r="T399"/>
          <cell r="U399"/>
          <cell r="V399"/>
          <cell r="W399"/>
          <cell r="X399">
            <v>0</v>
          </cell>
          <cell r="Y399"/>
          <cell r="Z399"/>
          <cell r="AA399"/>
          <cell r="AB399"/>
          <cell r="AC399">
            <v>0</v>
          </cell>
          <cell r="AD399">
            <v>0</v>
          </cell>
          <cell r="AE399"/>
          <cell r="AF399">
            <v>580000</v>
          </cell>
          <cell r="AG399"/>
          <cell r="AH399"/>
          <cell r="AI399"/>
          <cell r="AJ399"/>
          <cell r="AK399"/>
          <cell r="AL399">
            <v>580000</v>
          </cell>
          <cell r="AM399">
            <v>0</v>
          </cell>
          <cell r="AN399"/>
          <cell r="AO399">
            <v>0</v>
          </cell>
          <cell r="AP399">
            <v>0</v>
          </cell>
          <cell r="AQ399"/>
          <cell r="AR399">
            <v>0</v>
          </cell>
          <cell r="AS399"/>
          <cell r="AT399">
            <v>0</v>
          </cell>
          <cell r="AU399">
            <v>0</v>
          </cell>
          <cell r="AV399"/>
          <cell r="AW399"/>
          <cell r="AX399"/>
          <cell r="AY399"/>
          <cell r="AZ399"/>
          <cell r="BA399"/>
          <cell r="BB399">
            <v>0</v>
          </cell>
          <cell r="BC399">
            <v>0</v>
          </cell>
          <cell r="BD399"/>
          <cell r="BE399">
            <v>0</v>
          </cell>
          <cell r="BF399"/>
          <cell r="BG399"/>
          <cell r="BH399"/>
          <cell r="BI399"/>
          <cell r="BJ399"/>
          <cell r="BK399"/>
          <cell r="BL399"/>
          <cell r="BM399"/>
          <cell r="BN399"/>
          <cell r="BO399"/>
          <cell r="BP399">
            <v>0</v>
          </cell>
          <cell r="BQ399"/>
          <cell r="BR399"/>
          <cell r="BS399"/>
          <cell r="BT399"/>
          <cell r="BU399"/>
          <cell r="BV399"/>
          <cell r="BW399" t="str">
            <v>Bradshaw</v>
          </cell>
          <cell r="BX399" t="str">
            <v>Lafontaine</v>
          </cell>
          <cell r="BY399">
            <v>4</v>
          </cell>
        </row>
        <row r="400">
          <cell r="C400">
            <v>391</v>
          </cell>
          <cell r="D400">
            <v>10</v>
          </cell>
          <cell r="E400">
            <v>306</v>
          </cell>
          <cell r="F400">
            <v>10</v>
          </cell>
          <cell r="G400" t="str">
            <v/>
          </cell>
          <cell r="H400" t="str">
            <v/>
          </cell>
          <cell r="I400" t="str">
            <v/>
          </cell>
          <cell r="J400" t="str">
            <v/>
          </cell>
          <cell r="K400" t="str">
            <v/>
          </cell>
          <cell r="L400" t="str">
            <v>Should apply</v>
          </cell>
          <cell r="M400" t="str">
            <v>Berrens</v>
          </cell>
          <cell r="N400" t="str">
            <v>Storage - Replace 100,000 Gal Tower</v>
          </cell>
          <cell r="O400" t="str">
            <v>1320002-3</v>
          </cell>
          <cell r="P400" t="str">
            <v xml:space="preserve">No </v>
          </cell>
          <cell r="Q400">
            <v>691</v>
          </cell>
          <cell r="R400" t="str">
            <v>Reg</v>
          </cell>
          <cell r="S400" t="str">
            <v>Exempt</v>
          </cell>
          <cell r="T400"/>
          <cell r="U400"/>
          <cell r="V400"/>
          <cell r="W400"/>
          <cell r="X400">
            <v>0</v>
          </cell>
          <cell r="Y400"/>
          <cell r="Z400"/>
          <cell r="AA400"/>
          <cell r="AB400"/>
          <cell r="AC400">
            <v>0</v>
          </cell>
          <cell r="AD400">
            <v>0</v>
          </cell>
          <cell r="AE400"/>
          <cell r="AF400">
            <v>800000</v>
          </cell>
          <cell r="AG400"/>
          <cell r="AH400"/>
          <cell r="AI400"/>
          <cell r="AJ400"/>
          <cell r="AK400"/>
          <cell r="AL400">
            <v>800000</v>
          </cell>
          <cell r="AM400">
            <v>0</v>
          </cell>
          <cell r="AN400"/>
          <cell r="AO400">
            <v>0</v>
          </cell>
          <cell r="AP400">
            <v>0</v>
          </cell>
          <cell r="AQ400"/>
          <cell r="AR400">
            <v>0</v>
          </cell>
          <cell r="AS400"/>
          <cell r="AT400">
            <v>0</v>
          </cell>
          <cell r="AU400">
            <v>0</v>
          </cell>
          <cell r="AV400"/>
          <cell r="AW400"/>
          <cell r="AX400"/>
          <cell r="AY400"/>
          <cell r="AZ400"/>
          <cell r="BA400"/>
          <cell r="BB400">
            <v>0</v>
          </cell>
          <cell r="BC400"/>
          <cell r="BD400"/>
          <cell r="BE400"/>
          <cell r="BF400" t="str">
            <v>Should apply</v>
          </cell>
          <cell r="BG400"/>
          <cell r="BH400"/>
          <cell r="BI400"/>
          <cell r="BJ400"/>
          <cell r="BK400">
            <v>351</v>
          </cell>
          <cell r="BL400"/>
          <cell r="BM400">
            <v>600000</v>
          </cell>
          <cell r="BN400"/>
          <cell r="BO400"/>
          <cell r="BP400">
            <v>0</v>
          </cell>
          <cell r="BQ400"/>
          <cell r="BR400"/>
          <cell r="BS400"/>
          <cell r="BT400"/>
          <cell r="BU400"/>
          <cell r="BV400"/>
          <cell r="BW400" t="str">
            <v>Berrens</v>
          </cell>
          <cell r="BX400" t="str">
            <v>Gallentine</v>
          </cell>
          <cell r="BY400">
            <v>8</v>
          </cell>
        </row>
        <row r="401">
          <cell r="C401">
            <v>55</v>
          </cell>
          <cell r="D401">
            <v>20</v>
          </cell>
          <cell r="E401">
            <v>46</v>
          </cell>
          <cell r="F401">
            <v>20</v>
          </cell>
          <cell r="G401">
            <v>2024</v>
          </cell>
          <cell r="H401" t="str">
            <v>Yes</v>
          </cell>
          <cell r="I401" t="str">
            <v/>
          </cell>
          <cell r="J401" t="str">
            <v/>
          </cell>
          <cell r="K401" t="str">
            <v>Yes</v>
          </cell>
          <cell r="L401">
            <v>0</v>
          </cell>
          <cell r="M401" t="str">
            <v>Bradshaw</v>
          </cell>
          <cell r="N401" t="str">
            <v>Other - LSL Replacement Phase 2</v>
          </cell>
          <cell r="O401" t="str">
            <v>1690022-13</v>
          </cell>
          <cell r="P401" t="str">
            <v>Yes</v>
          </cell>
          <cell r="Q401">
            <v>16224</v>
          </cell>
          <cell r="R401" t="str">
            <v>LSL</v>
          </cell>
          <cell r="S401"/>
          <cell r="T401"/>
          <cell r="U401"/>
          <cell r="V401" t="str">
            <v>Certified</v>
          </cell>
          <cell r="W401">
            <v>600000</v>
          </cell>
          <cell r="X401">
            <v>600000</v>
          </cell>
          <cell r="Y401" t="str">
            <v>24 Carryover</v>
          </cell>
          <cell r="Z401"/>
          <cell r="AA401">
            <v>45444</v>
          </cell>
          <cell r="AB401">
            <v>45566</v>
          </cell>
          <cell r="AC401">
            <v>300001</v>
          </cell>
          <cell r="AD401">
            <v>299999</v>
          </cell>
          <cell r="AE401" t="str">
            <v>cmt rcd; project not listed on draft</v>
          </cell>
          <cell r="AF401">
            <v>600000</v>
          </cell>
          <cell r="AG401">
            <v>45475</v>
          </cell>
          <cell r="AH401">
            <v>45468</v>
          </cell>
          <cell r="AI401"/>
          <cell r="AJ401"/>
          <cell r="AK401"/>
          <cell r="AL401">
            <v>600000</v>
          </cell>
          <cell r="AM401">
            <v>600000</v>
          </cell>
          <cell r="AN401"/>
          <cell r="AO401">
            <v>299999</v>
          </cell>
          <cell r="AP401">
            <v>0</v>
          </cell>
          <cell r="AQ401"/>
          <cell r="AR401">
            <v>299999</v>
          </cell>
          <cell r="AS401"/>
          <cell r="AT401">
            <v>300001</v>
          </cell>
          <cell r="AU401">
            <v>300001</v>
          </cell>
          <cell r="AV401"/>
          <cell r="AW401"/>
          <cell r="AX401"/>
          <cell r="AY401"/>
          <cell r="AZ401"/>
          <cell r="BA401"/>
          <cell r="BB401">
            <v>0</v>
          </cell>
          <cell r="BC401">
            <v>0</v>
          </cell>
          <cell r="BD401"/>
          <cell r="BE401">
            <v>0</v>
          </cell>
          <cell r="BF401"/>
          <cell r="BG401"/>
          <cell r="BH401"/>
          <cell r="BI401"/>
          <cell r="BJ401"/>
          <cell r="BK401"/>
          <cell r="BL401"/>
          <cell r="BM401"/>
          <cell r="BN401"/>
          <cell r="BO401"/>
          <cell r="BP401"/>
          <cell r="BQ401"/>
          <cell r="BR401"/>
          <cell r="BS401"/>
          <cell r="BT401"/>
          <cell r="BU401"/>
          <cell r="BV401"/>
          <cell r="BW401" t="str">
            <v>Bradshaw</v>
          </cell>
          <cell r="BX401"/>
          <cell r="BY401" t="str">
            <v>3c</v>
          </cell>
        </row>
        <row r="402">
          <cell r="C402">
            <v>56</v>
          </cell>
          <cell r="D402">
            <v>20</v>
          </cell>
          <cell r="E402">
            <v>47</v>
          </cell>
          <cell r="F402">
            <v>20</v>
          </cell>
          <cell r="G402"/>
          <cell r="H402" t="str">
            <v/>
          </cell>
          <cell r="I402" t="str">
            <v/>
          </cell>
          <cell r="J402" t="str">
            <v/>
          </cell>
          <cell r="K402" t="str">
            <v>Yes</v>
          </cell>
          <cell r="L402">
            <v>0</v>
          </cell>
          <cell r="M402" t="str">
            <v>Bradshaw</v>
          </cell>
          <cell r="N402" t="str">
            <v>Other - LSL Replacement  Phase 1</v>
          </cell>
          <cell r="O402" t="str">
            <v>1690022-9</v>
          </cell>
          <cell r="P402" t="str">
            <v>Yes</v>
          </cell>
          <cell r="Q402">
            <v>16224</v>
          </cell>
          <cell r="R402" t="str">
            <v>LSL</v>
          </cell>
          <cell r="S402" t="str">
            <v>Exempt</v>
          </cell>
          <cell r="T402"/>
          <cell r="U402"/>
          <cell r="V402"/>
          <cell r="W402"/>
          <cell r="X402">
            <v>0</v>
          </cell>
          <cell r="Y402"/>
          <cell r="Z402"/>
          <cell r="AA402">
            <v>45078</v>
          </cell>
          <cell r="AB402">
            <v>45200</v>
          </cell>
          <cell r="AC402">
            <v>199650</v>
          </cell>
          <cell r="AD402">
            <v>199650</v>
          </cell>
          <cell r="AE402" t="str">
            <v>cmt rcd; project not listed on draft</v>
          </cell>
          <cell r="AF402">
            <v>399300</v>
          </cell>
          <cell r="AG402"/>
          <cell r="AH402"/>
          <cell r="AI402"/>
          <cell r="AJ402"/>
          <cell r="AK402"/>
          <cell r="AL402">
            <v>399300</v>
          </cell>
          <cell r="AM402">
            <v>0</v>
          </cell>
          <cell r="AN402"/>
          <cell r="AO402">
            <v>199650</v>
          </cell>
          <cell r="AP402">
            <v>0</v>
          </cell>
          <cell r="AQ402"/>
          <cell r="AR402">
            <v>199650</v>
          </cell>
          <cell r="AS402"/>
          <cell r="AT402">
            <v>0</v>
          </cell>
          <cell r="AU402">
            <v>0</v>
          </cell>
          <cell r="AV402"/>
          <cell r="AW402"/>
          <cell r="AX402"/>
          <cell r="AY402"/>
          <cell r="AZ402"/>
          <cell r="BA402"/>
          <cell r="BB402">
            <v>0</v>
          </cell>
          <cell r="BC402">
            <v>0</v>
          </cell>
          <cell r="BD402"/>
          <cell r="BE402">
            <v>0</v>
          </cell>
          <cell r="BF402"/>
          <cell r="BG402"/>
          <cell r="BH402"/>
          <cell r="BI402"/>
          <cell r="BJ402"/>
          <cell r="BK402"/>
          <cell r="BL402"/>
          <cell r="BM402"/>
          <cell r="BN402"/>
          <cell r="BO402"/>
          <cell r="BP402">
            <v>0</v>
          </cell>
          <cell r="BQ402"/>
          <cell r="BR402"/>
          <cell r="BS402"/>
          <cell r="BT402"/>
          <cell r="BU402"/>
          <cell r="BV402"/>
          <cell r="BW402" t="str">
            <v>Bradshaw</v>
          </cell>
          <cell r="BX402"/>
          <cell r="BY402" t="str">
            <v>3c</v>
          </cell>
        </row>
        <row r="403">
          <cell r="C403">
            <v>489</v>
          </cell>
          <cell r="D403">
            <v>10</v>
          </cell>
          <cell r="E403"/>
          <cell r="F403"/>
          <cell r="G403"/>
          <cell r="H403" t="str">
            <v/>
          </cell>
          <cell r="I403" t="str">
            <v/>
          </cell>
          <cell r="J403" t="str">
            <v/>
          </cell>
          <cell r="K403" t="str">
            <v>Yes</v>
          </cell>
          <cell r="L403"/>
          <cell r="M403" t="str">
            <v>Bradshaw</v>
          </cell>
          <cell r="N403" t="str">
            <v>Source - Well Houses Rehab</v>
          </cell>
          <cell r="O403" t="str">
            <v>1690022-10</v>
          </cell>
          <cell r="P403" t="str">
            <v xml:space="preserve">No </v>
          </cell>
          <cell r="Q403">
            <v>15923</v>
          </cell>
          <cell r="R403" t="str">
            <v>Reg</v>
          </cell>
          <cell r="S403"/>
          <cell r="T403"/>
          <cell r="U403"/>
          <cell r="V403"/>
          <cell r="W403"/>
          <cell r="X403">
            <v>0</v>
          </cell>
          <cell r="Y403"/>
          <cell r="Z403"/>
          <cell r="AA403"/>
          <cell r="AB403"/>
          <cell r="AC403">
            <v>0</v>
          </cell>
          <cell r="AD403">
            <v>0</v>
          </cell>
          <cell r="AE403"/>
          <cell r="AF403">
            <v>850000</v>
          </cell>
          <cell r="AG403"/>
          <cell r="AH403"/>
          <cell r="AI403"/>
          <cell r="AJ403"/>
          <cell r="AK403"/>
          <cell r="AL403">
            <v>850000</v>
          </cell>
          <cell r="AM403">
            <v>0</v>
          </cell>
          <cell r="AN403"/>
          <cell r="AO403">
            <v>0</v>
          </cell>
          <cell r="AP403">
            <v>0</v>
          </cell>
          <cell r="AQ403"/>
          <cell r="AR403">
            <v>0</v>
          </cell>
          <cell r="AS403"/>
          <cell r="AT403">
            <v>0</v>
          </cell>
          <cell r="AU403">
            <v>0</v>
          </cell>
          <cell r="AV403"/>
          <cell r="AW403"/>
          <cell r="AX403"/>
          <cell r="AY403"/>
          <cell r="AZ403"/>
          <cell r="BA403"/>
          <cell r="BB403"/>
          <cell r="BC403"/>
          <cell r="BD403"/>
          <cell r="BE403"/>
          <cell r="BF403"/>
          <cell r="BG403"/>
          <cell r="BH403"/>
          <cell r="BI403"/>
          <cell r="BJ403"/>
          <cell r="BK403"/>
          <cell r="BL403"/>
          <cell r="BM403"/>
          <cell r="BN403"/>
          <cell r="BO403"/>
          <cell r="BP403"/>
          <cell r="BQ403"/>
          <cell r="BR403"/>
          <cell r="BS403"/>
          <cell r="BT403"/>
          <cell r="BU403"/>
          <cell r="BV403"/>
          <cell r="BW403" t="str">
            <v>Bradshaw</v>
          </cell>
          <cell r="BX403"/>
          <cell r="BY403" t="str">
            <v>3c</v>
          </cell>
        </row>
        <row r="404">
          <cell r="C404">
            <v>490</v>
          </cell>
          <cell r="D404">
            <v>10</v>
          </cell>
          <cell r="E404">
            <v>402</v>
          </cell>
          <cell r="F404">
            <v>10</v>
          </cell>
          <cell r="G404"/>
          <cell r="H404" t="str">
            <v/>
          </cell>
          <cell r="I404" t="str">
            <v>Yes</v>
          </cell>
          <cell r="J404" t="str">
            <v/>
          </cell>
          <cell r="K404" t="str">
            <v>Yes</v>
          </cell>
          <cell r="L404">
            <v>0</v>
          </cell>
          <cell r="M404" t="str">
            <v>Bradshaw</v>
          </cell>
          <cell r="N404" t="str">
            <v>Treatment - Plant for Carey Valley Well</v>
          </cell>
          <cell r="O404" t="str">
            <v>1690022-7</v>
          </cell>
          <cell r="P404" t="str">
            <v xml:space="preserve">No </v>
          </cell>
          <cell r="Q404">
            <v>15923</v>
          </cell>
          <cell r="R404" t="str">
            <v>Reg</v>
          </cell>
          <cell r="S404" t="str">
            <v>Exempt</v>
          </cell>
          <cell r="T404"/>
          <cell r="U404"/>
          <cell r="V404">
            <v>45453</v>
          </cell>
          <cell r="W404">
            <v>14000000</v>
          </cell>
          <cell r="X404">
            <v>14000000</v>
          </cell>
          <cell r="Y404" t="str">
            <v>Part B2</v>
          </cell>
          <cell r="Z404"/>
          <cell r="AA404">
            <v>45778</v>
          </cell>
          <cell r="AB404">
            <v>46631</v>
          </cell>
          <cell r="AC404">
            <v>0</v>
          </cell>
          <cell r="AD404">
            <v>0</v>
          </cell>
          <cell r="AE404"/>
          <cell r="AF404">
            <v>14000000</v>
          </cell>
          <cell r="AG404"/>
          <cell r="AH404"/>
          <cell r="AI404"/>
          <cell r="AJ404"/>
          <cell r="AK404"/>
          <cell r="AL404">
            <v>14000000</v>
          </cell>
          <cell r="AM404">
            <v>14000000</v>
          </cell>
          <cell r="AN404"/>
          <cell r="AO404">
            <v>0</v>
          </cell>
          <cell r="AP404">
            <v>0</v>
          </cell>
          <cell r="AQ404"/>
          <cell r="AR404">
            <v>0</v>
          </cell>
          <cell r="AS404"/>
          <cell r="AT404">
            <v>14000000</v>
          </cell>
          <cell r="AU404">
            <v>0</v>
          </cell>
          <cell r="AV404"/>
          <cell r="AW404"/>
          <cell r="AX404"/>
          <cell r="AY404"/>
          <cell r="AZ404"/>
          <cell r="BA404"/>
          <cell r="BB404">
            <v>0</v>
          </cell>
          <cell r="BC404">
            <v>0</v>
          </cell>
          <cell r="BD404"/>
          <cell r="BE404">
            <v>0</v>
          </cell>
          <cell r="BF404"/>
          <cell r="BG404"/>
          <cell r="BH404"/>
          <cell r="BI404"/>
          <cell r="BJ404"/>
          <cell r="BK404"/>
          <cell r="BL404"/>
          <cell r="BM404"/>
          <cell r="BN404"/>
          <cell r="BO404"/>
          <cell r="BP404">
            <v>0</v>
          </cell>
          <cell r="BQ404"/>
          <cell r="BR404"/>
          <cell r="BS404"/>
          <cell r="BT404"/>
          <cell r="BU404"/>
          <cell r="BV404"/>
          <cell r="BW404" t="str">
            <v>Bradshaw</v>
          </cell>
          <cell r="BX404"/>
          <cell r="BY404" t="str">
            <v>3c</v>
          </cell>
        </row>
        <row r="405">
          <cell r="C405">
            <v>491</v>
          </cell>
          <cell r="D405">
            <v>10</v>
          </cell>
          <cell r="E405">
            <v>403</v>
          </cell>
          <cell r="F405">
            <v>10</v>
          </cell>
          <cell r="G405"/>
          <cell r="H405" t="str">
            <v/>
          </cell>
          <cell r="I405" t="str">
            <v/>
          </cell>
          <cell r="J405" t="str">
            <v/>
          </cell>
          <cell r="K405" t="str">
            <v>Yes</v>
          </cell>
          <cell r="L405">
            <v>0</v>
          </cell>
          <cell r="M405" t="str">
            <v>Bradshaw</v>
          </cell>
          <cell r="N405" t="str">
            <v>Storage - Mesabi Tower Rehab</v>
          </cell>
          <cell r="O405" t="str">
            <v>1690022-8</v>
          </cell>
          <cell r="P405" t="str">
            <v xml:space="preserve">No </v>
          </cell>
          <cell r="Q405">
            <v>15923</v>
          </cell>
          <cell r="R405" t="str">
            <v>Reg</v>
          </cell>
          <cell r="S405" t="str">
            <v>Exempt</v>
          </cell>
          <cell r="T405"/>
          <cell r="U405"/>
          <cell r="V405"/>
          <cell r="W405"/>
          <cell r="X405">
            <v>0</v>
          </cell>
          <cell r="Y405"/>
          <cell r="Z405"/>
          <cell r="AA405">
            <v>45413</v>
          </cell>
          <cell r="AB405">
            <v>45901</v>
          </cell>
          <cell r="AC405">
            <v>0</v>
          </cell>
          <cell r="AD405">
            <v>0</v>
          </cell>
          <cell r="AE405"/>
          <cell r="AF405">
            <v>1560000</v>
          </cell>
          <cell r="AG405"/>
          <cell r="AH405"/>
          <cell r="AI405"/>
          <cell r="AJ405"/>
          <cell r="AK405"/>
          <cell r="AL405">
            <v>1560000</v>
          </cell>
          <cell r="AM405">
            <v>0</v>
          </cell>
          <cell r="AN405"/>
          <cell r="AO405">
            <v>0</v>
          </cell>
          <cell r="AP405">
            <v>0</v>
          </cell>
          <cell r="AQ405"/>
          <cell r="AR405">
            <v>0</v>
          </cell>
          <cell r="AS405"/>
          <cell r="AT405">
            <v>0</v>
          </cell>
          <cell r="AU405">
            <v>0</v>
          </cell>
          <cell r="AV405"/>
          <cell r="AW405"/>
          <cell r="AX405"/>
          <cell r="AY405"/>
          <cell r="AZ405"/>
          <cell r="BA405"/>
          <cell r="BB405">
            <v>0</v>
          </cell>
          <cell r="BC405">
            <v>0</v>
          </cell>
          <cell r="BD405"/>
          <cell r="BE405">
            <v>0</v>
          </cell>
          <cell r="BF405"/>
          <cell r="BG405"/>
          <cell r="BH405"/>
          <cell r="BI405"/>
          <cell r="BJ405"/>
          <cell r="BK405"/>
          <cell r="BL405"/>
          <cell r="BM405"/>
          <cell r="BN405"/>
          <cell r="BO405"/>
          <cell r="BP405">
            <v>0</v>
          </cell>
          <cell r="BQ405"/>
          <cell r="BR405"/>
          <cell r="BS405"/>
          <cell r="BT405"/>
          <cell r="BU405"/>
          <cell r="BV405"/>
          <cell r="BW405" t="str">
            <v>Bradshaw</v>
          </cell>
          <cell r="BX405"/>
          <cell r="BY405" t="str">
            <v>3c</v>
          </cell>
        </row>
        <row r="406">
          <cell r="C406">
            <v>522</v>
          </cell>
          <cell r="D406">
            <v>10</v>
          </cell>
          <cell r="E406">
            <v>437</v>
          </cell>
          <cell r="F406">
            <v>10</v>
          </cell>
          <cell r="G406">
            <v>2024</v>
          </cell>
          <cell r="H406" t="str">
            <v>Yes</v>
          </cell>
          <cell r="I406" t="str">
            <v/>
          </cell>
          <cell r="J406" t="str">
            <v/>
          </cell>
          <cell r="K406" t="str">
            <v>Yes</v>
          </cell>
          <cell r="L406">
            <v>0</v>
          </cell>
          <cell r="M406" t="str">
            <v>Bradshaw</v>
          </cell>
          <cell r="N406" t="str">
            <v>Watermain - Capital Imp Phase 2</v>
          </cell>
          <cell r="O406" t="str">
            <v>1690022-14</v>
          </cell>
          <cell r="P406" t="str">
            <v xml:space="preserve">No </v>
          </cell>
          <cell r="Q406">
            <v>16224</v>
          </cell>
          <cell r="R406" t="str">
            <v>Reg</v>
          </cell>
          <cell r="S406"/>
          <cell r="T406"/>
          <cell r="U406"/>
          <cell r="V406">
            <v>45418</v>
          </cell>
          <cell r="W406">
            <v>7980000</v>
          </cell>
          <cell r="X406">
            <v>7980000</v>
          </cell>
          <cell r="Y406" t="str">
            <v>24 Carryover</v>
          </cell>
          <cell r="Z406"/>
          <cell r="AA406">
            <v>45809</v>
          </cell>
          <cell r="AB406">
            <v>45931</v>
          </cell>
          <cell r="AC406">
            <v>0</v>
          </cell>
          <cell r="AD406">
            <v>0</v>
          </cell>
          <cell r="AE406" t="str">
            <v>cmt rcd; project not listed on draft</v>
          </cell>
          <cell r="AF406">
            <v>7980000</v>
          </cell>
          <cell r="AG406">
            <v>45469</v>
          </cell>
          <cell r="AH406">
            <v>45470</v>
          </cell>
          <cell r="AI406">
            <v>1</v>
          </cell>
          <cell r="AJ406">
            <v>5126000</v>
          </cell>
          <cell r="AK406"/>
          <cell r="AL406">
            <v>7980000</v>
          </cell>
          <cell r="AM406">
            <v>7980000</v>
          </cell>
          <cell r="AN406"/>
          <cell r="AO406">
            <v>0</v>
          </cell>
          <cell r="AP406">
            <v>0</v>
          </cell>
          <cell r="AQ406"/>
          <cell r="AR406">
            <v>0</v>
          </cell>
          <cell r="AS406"/>
          <cell r="AT406">
            <v>7980000</v>
          </cell>
          <cell r="AU406">
            <v>0</v>
          </cell>
          <cell r="AV406"/>
          <cell r="AW406"/>
          <cell r="AX406"/>
          <cell r="AY406"/>
          <cell r="AZ406"/>
          <cell r="BA406"/>
          <cell r="BB406">
            <v>0</v>
          </cell>
          <cell r="BC406">
            <v>0</v>
          </cell>
          <cell r="BD406"/>
          <cell r="BE406">
            <v>0</v>
          </cell>
          <cell r="BF406"/>
          <cell r="BG406"/>
          <cell r="BH406"/>
          <cell r="BI406"/>
          <cell r="BJ406"/>
          <cell r="BK406"/>
          <cell r="BL406"/>
          <cell r="BM406"/>
          <cell r="BN406"/>
          <cell r="BO406"/>
          <cell r="BP406"/>
          <cell r="BQ406"/>
          <cell r="BR406"/>
          <cell r="BS406"/>
          <cell r="BT406"/>
          <cell r="BU406"/>
          <cell r="BV406"/>
          <cell r="BW406" t="str">
            <v>Bradshaw</v>
          </cell>
          <cell r="BX406"/>
          <cell r="BY406" t="str">
            <v>3c</v>
          </cell>
        </row>
        <row r="407">
          <cell r="C407">
            <v>557</v>
          </cell>
          <cell r="D407">
            <v>10</v>
          </cell>
          <cell r="E407"/>
          <cell r="F407"/>
          <cell r="G407"/>
          <cell r="H407" t="str">
            <v/>
          </cell>
          <cell r="I407" t="str">
            <v>Yes</v>
          </cell>
          <cell r="J407"/>
          <cell r="K407"/>
          <cell r="L407"/>
          <cell r="M407" t="str">
            <v>Bradshaw</v>
          </cell>
          <cell r="N407" t="str">
            <v>Watermain - 23rd St. Replacement</v>
          </cell>
          <cell r="O407" t="str">
            <v>1690022-15</v>
          </cell>
          <cell r="P407" t="str">
            <v xml:space="preserve">No </v>
          </cell>
          <cell r="Q407">
            <v>16167</v>
          </cell>
          <cell r="R407" t="str">
            <v>Reg</v>
          </cell>
          <cell r="S407"/>
          <cell r="T407"/>
          <cell r="U407"/>
          <cell r="V407">
            <v>45415</v>
          </cell>
          <cell r="W407">
            <v>850000</v>
          </cell>
          <cell r="X407">
            <v>850000</v>
          </cell>
          <cell r="Y407" t="str">
            <v>Part B2</v>
          </cell>
          <cell r="Z407"/>
          <cell r="AA407"/>
          <cell r="AB407"/>
          <cell r="AC407">
            <v>0</v>
          </cell>
          <cell r="AD407">
            <v>0</v>
          </cell>
          <cell r="AE407"/>
          <cell r="AF407">
            <v>1105000</v>
          </cell>
          <cell r="AG407"/>
          <cell r="AH407"/>
          <cell r="AI407"/>
          <cell r="AJ407"/>
          <cell r="AK407"/>
          <cell r="AL407">
            <v>1105000</v>
          </cell>
          <cell r="AM407">
            <v>1105000</v>
          </cell>
          <cell r="AN407"/>
          <cell r="AO407">
            <v>0</v>
          </cell>
          <cell r="AP407">
            <v>0</v>
          </cell>
          <cell r="AQ407"/>
          <cell r="AR407">
            <v>0</v>
          </cell>
          <cell r="AS407"/>
          <cell r="AT407">
            <v>1105000</v>
          </cell>
          <cell r="AU407">
            <v>0</v>
          </cell>
          <cell r="AV407"/>
          <cell r="AW407"/>
          <cell r="AX407"/>
          <cell r="AY407"/>
          <cell r="AZ407"/>
          <cell r="BA407"/>
          <cell r="BB407"/>
          <cell r="BC407"/>
          <cell r="BD407"/>
          <cell r="BE407"/>
          <cell r="BF407"/>
          <cell r="BG407"/>
          <cell r="BH407"/>
          <cell r="BI407"/>
          <cell r="BJ407"/>
          <cell r="BK407"/>
          <cell r="BL407"/>
          <cell r="BM407"/>
          <cell r="BN407"/>
          <cell r="BO407"/>
          <cell r="BP407"/>
          <cell r="BQ407"/>
          <cell r="BR407"/>
          <cell r="BS407"/>
          <cell r="BT407"/>
          <cell r="BU407"/>
          <cell r="BV407"/>
          <cell r="BW407" t="str">
            <v>Bradshaw</v>
          </cell>
          <cell r="BX407"/>
          <cell r="BY407" t="str">
            <v>3c</v>
          </cell>
        </row>
        <row r="408">
          <cell r="C408">
            <v>558</v>
          </cell>
          <cell r="D408">
            <v>10</v>
          </cell>
          <cell r="E408"/>
          <cell r="F408"/>
          <cell r="G408"/>
          <cell r="H408" t="str">
            <v/>
          </cell>
          <cell r="I408" t="str">
            <v>Yes</v>
          </cell>
          <cell r="J408"/>
          <cell r="K408"/>
          <cell r="L408"/>
          <cell r="M408" t="str">
            <v>Bradshaw</v>
          </cell>
          <cell r="N408" t="str">
            <v>Watermain - 2nd Ave E Replacement</v>
          </cell>
          <cell r="O408" t="str">
            <v>1690022-16</v>
          </cell>
          <cell r="P408" t="str">
            <v xml:space="preserve">No </v>
          </cell>
          <cell r="Q408">
            <v>16167</v>
          </cell>
          <cell r="R408" t="str">
            <v>Reg</v>
          </cell>
          <cell r="S408"/>
          <cell r="T408"/>
          <cell r="U408"/>
          <cell r="V408">
            <v>45415</v>
          </cell>
          <cell r="W408">
            <v>1680000</v>
          </cell>
          <cell r="X408">
            <v>1680000</v>
          </cell>
          <cell r="Y408" t="str">
            <v>Part B2</v>
          </cell>
          <cell r="Z408"/>
          <cell r="AA408"/>
          <cell r="AB408"/>
          <cell r="AC408">
            <v>0</v>
          </cell>
          <cell r="AD408">
            <v>0</v>
          </cell>
          <cell r="AE408"/>
          <cell r="AF408">
            <v>2184000</v>
          </cell>
          <cell r="AG408"/>
          <cell r="AH408"/>
          <cell r="AI408"/>
          <cell r="AJ408"/>
          <cell r="AK408"/>
          <cell r="AL408">
            <v>2184000</v>
          </cell>
          <cell r="AM408">
            <v>2184000</v>
          </cell>
          <cell r="AN408"/>
          <cell r="AO408">
            <v>0</v>
          </cell>
          <cell r="AP408">
            <v>0</v>
          </cell>
          <cell r="AQ408"/>
          <cell r="AR408">
            <v>0</v>
          </cell>
          <cell r="AS408"/>
          <cell r="AT408">
            <v>2184000</v>
          </cell>
          <cell r="AU408">
            <v>0</v>
          </cell>
          <cell r="AV408"/>
          <cell r="AW408"/>
          <cell r="AX408"/>
          <cell r="AY408"/>
          <cell r="AZ408"/>
          <cell r="BA408"/>
          <cell r="BB408"/>
          <cell r="BC408"/>
          <cell r="BD408"/>
          <cell r="BE408"/>
          <cell r="BF408"/>
          <cell r="BG408"/>
          <cell r="BH408"/>
          <cell r="BI408"/>
          <cell r="BJ408"/>
          <cell r="BK408"/>
          <cell r="BL408"/>
          <cell r="BM408"/>
          <cell r="BN408"/>
          <cell r="BO408"/>
          <cell r="BP408"/>
          <cell r="BQ408"/>
          <cell r="BR408"/>
          <cell r="BS408"/>
          <cell r="BT408"/>
          <cell r="BU408"/>
          <cell r="BV408"/>
          <cell r="BW408" t="str">
            <v>Bradshaw</v>
          </cell>
          <cell r="BX408"/>
          <cell r="BY408" t="str">
            <v>3c</v>
          </cell>
        </row>
        <row r="409">
          <cell r="C409">
            <v>559</v>
          </cell>
          <cell r="D409">
            <v>10</v>
          </cell>
          <cell r="E409"/>
          <cell r="F409"/>
          <cell r="G409"/>
          <cell r="H409" t="str">
            <v/>
          </cell>
          <cell r="I409" t="str">
            <v>Yes</v>
          </cell>
          <cell r="J409"/>
          <cell r="K409"/>
          <cell r="L409"/>
          <cell r="M409" t="str">
            <v>Bradshaw</v>
          </cell>
          <cell r="N409" t="str">
            <v>Watermain - Town Line Sliplining</v>
          </cell>
          <cell r="O409" t="str">
            <v>1690022-17</v>
          </cell>
          <cell r="P409" t="str">
            <v xml:space="preserve">No </v>
          </cell>
          <cell r="Q409">
            <v>16167</v>
          </cell>
          <cell r="R409" t="str">
            <v>Reg</v>
          </cell>
          <cell r="S409"/>
          <cell r="T409"/>
          <cell r="U409"/>
          <cell r="V409">
            <v>45415</v>
          </cell>
          <cell r="W409">
            <v>3600000</v>
          </cell>
          <cell r="X409">
            <v>3600000</v>
          </cell>
          <cell r="Y409" t="str">
            <v>Part B2</v>
          </cell>
          <cell r="Z409"/>
          <cell r="AA409"/>
          <cell r="AB409"/>
          <cell r="AC409">
            <v>0</v>
          </cell>
          <cell r="AD409">
            <v>0</v>
          </cell>
          <cell r="AE409"/>
          <cell r="AF409">
            <v>4680000</v>
          </cell>
          <cell r="AG409"/>
          <cell r="AH409"/>
          <cell r="AI409"/>
          <cell r="AJ409"/>
          <cell r="AK409"/>
          <cell r="AL409">
            <v>4680000</v>
          </cell>
          <cell r="AM409">
            <v>4680000</v>
          </cell>
          <cell r="AN409"/>
          <cell r="AO409">
            <v>0</v>
          </cell>
          <cell r="AP409">
            <v>0</v>
          </cell>
          <cell r="AQ409"/>
          <cell r="AR409">
            <v>0</v>
          </cell>
          <cell r="AS409"/>
          <cell r="AT409">
            <v>4680000</v>
          </cell>
          <cell r="AU409">
            <v>0</v>
          </cell>
          <cell r="AV409"/>
          <cell r="AW409"/>
          <cell r="AX409"/>
          <cell r="AY409"/>
          <cell r="AZ409"/>
          <cell r="BA409"/>
          <cell r="BB409"/>
          <cell r="BC409"/>
          <cell r="BD409"/>
          <cell r="BE409"/>
          <cell r="BF409"/>
          <cell r="BG409"/>
          <cell r="BH409"/>
          <cell r="BI409"/>
          <cell r="BJ409"/>
          <cell r="BK409"/>
          <cell r="BL409"/>
          <cell r="BM409"/>
          <cell r="BN409"/>
          <cell r="BO409"/>
          <cell r="BP409"/>
          <cell r="BQ409"/>
          <cell r="BR409"/>
          <cell r="BS409"/>
          <cell r="BT409"/>
          <cell r="BU409"/>
          <cell r="BV409"/>
          <cell r="BW409" t="str">
            <v>Bradshaw</v>
          </cell>
          <cell r="BX409"/>
          <cell r="BY409" t="str">
            <v>3c</v>
          </cell>
        </row>
        <row r="410">
          <cell r="C410">
            <v>560</v>
          </cell>
          <cell r="D410">
            <v>10</v>
          </cell>
          <cell r="E410"/>
          <cell r="F410"/>
          <cell r="G410"/>
          <cell r="H410" t="str">
            <v/>
          </cell>
          <cell r="I410" t="str">
            <v/>
          </cell>
          <cell r="J410"/>
          <cell r="K410"/>
          <cell r="L410"/>
          <cell r="M410" t="str">
            <v>Bradshaw</v>
          </cell>
          <cell r="N410" t="str">
            <v>Watermain - Kelly Lake Replacement</v>
          </cell>
          <cell r="O410" t="str">
            <v>1690022-18</v>
          </cell>
          <cell r="P410" t="str">
            <v xml:space="preserve">No </v>
          </cell>
          <cell r="Q410">
            <v>16167</v>
          </cell>
          <cell r="R410" t="str">
            <v>Reg</v>
          </cell>
          <cell r="S410"/>
          <cell r="T410"/>
          <cell r="U410"/>
          <cell r="V410"/>
          <cell r="W410"/>
          <cell r="X410">
            <v>0</v>
          </cell>
          <cell r="Y410"/>
          <cell r="Z410"/>
          <cell r="AA410"/>
          <cell r="AB410"/>
          <cell r="AC410">
            <v>0</v>
          </cell>
          <cell r="AD410">
            <v>0</v>
          </cell>
          <cell r="AE410"/>
          <cell r="AF410">
            <v>8224000</v>
          </cell>
          <cell r="AG410"/>
          <cell r="AH410"/>
          <cell r="AI410"/>
          <cell r="AJ410"/>
          <cell r="AK410"/>
          <cell r="AL410">
            <v>8224000</v>
          </cell>
          <cell r="AM410">
            <v>0</v>
          </cell>
          <cell r="AN410"/>
          <cell r="AO410">
            <v>0</v>
          </cell>
          <cell r="AP410">
            <v>0</v>
          </cell>
          <cell r="AQ410"/>
          <cell r="AR410">
            <v>0</v>
          </cell>
          <cell r="AS410"/>
          <cell r="AT410">
            <v>0</v>
          </cell>
          <cell r="AU410">
            <v>0</v>
          </cell>
          <cell r="AV410"/>
          <cell r="AW410"/>
          <cell r="AX410"/>
          <cell r="AY410"/>
          <cell r="AZ410"/>
          <cell r="BA410"/>
          <cell r="BB410"/>
          <cell r="BC410"/>
          <cell r="BD410"/>
          <cell r="BE410"/>
          <cell r="BF410"/>
          <cell r="BG410"/>
          <cell r="BH410"/>
          <cell r="BI410"/>
          <cell r="BJ410"/>
          <cell r="BK410"/>
          <cell r="BL410"/>
          <cell r="BM410"/>
          <cell r="BN410"/>
          <cell r="BO410"/>
          <cell r="BP410"/>
          <cell r="BQ410"/>
          <cell r="BR410"/>
          <cell r="BS410"/>
          <cell r="BT410"/>
          <cell r="BU410"/>
          <cell r="BV410"/>
          <cell r="BW410" t="str">
            <v>Bradshaw</v>
          </cell>
          <cell r="BX410"/>
          <cell r="BY410" t="str">
            <v>3c</v>
          </cell>
        </row>
        <row r="411">
          <cell r="C411">
            <v>561</v>
          </cell>
          <cell r="D411">
            <v>10</v>
          </cell>
          <cell r="E411"/>
          <cell r="F411"/>
          <cell r="G411"/>
          <cell r="H411" t="str">
            <v/>
          </cell>
          <cell r="I411" t="str">
            <v/>
          </cell>
          <cell r="J411"/>
          <cell r="K411"/>
          <cell r="L411"/>
          <cell r="M411" t="str">
            <v>Bradshaw</v>
          </cell>
          <cell r="N411" t="str">
            <v>Watermain - 25th St. Replacement</v>
          </cell>
          <cell r="O411" t="str">
            <v>1690022-19</v>
          </cell>
          <cell r="P411" t="str">
            <v xml:space="preserve">No </v>
          </cell>
          <cell r="Q411">
            <v>16167</v>
          </cell>
          <cell r="R411" t="str">
            <v>Reg</v>
          </cell>
          <cell r="S411"/>
          <cell r="T411"/>
          <cell r="U411"/>
          <cell r="V411"/>
          <cell r="W411"/>
          <cell r="X411">
            <v>0</v>
          </cell>
          <cell r="Y411"/>
          <cell r="Z411"/>
          <cell r="AA411"/>
          <cell r="AB411"/>
          <cell r="AC411">
            <v>0</v>
          </cell>
          <cell r="AD411">
            <v>0</v>
          </cell>
          <cell r="AE411"/>
          <cell r="AF411">
            <v>1900000</v>
          </cell>
          <cell r="AG411"/>
          <cell r="AH411"/>
          <cell r="AI411"/>
          <cell r="AJ411"/>
          <cell r="AK411"/>
          <cell r="AL411">
            <v>1900000</v>
          </cell>
          <cell r="AM411">
            <v>0</v>
          </cell>
          <cell r="AN411"/>
          <cell r="AO411">
            <v>0</v>
          </cell>
          <cell r="AP411">
            <v>0</v>
          </cell>
          <cell r="AQ411"/>
          <cell r="AR411">
            <v>0</v>
          </cell>
          <cell r="AS411"/>
          <cell r="AT411">
            <v>0</v>
          </cell>
          <cell r="AU411">
            <v>0</v>
          </cell>
          <cell r="AV411"/>
          <cell r="AW411"/>
          <cell r="AX411"/>
          <cell r="AY411"/>
          <cell r="AZ411"/>
          <cell r="BA411"/>
          <cell r="BB411"/>
          <cell r="BC411"/>
          <cell r="BD411"/>
          <cell r="BE411"/>
          <cell r="BF411"/>
          <cell r="BG411"/>
          <cell r="BH411"/>
          <cell r="BI411"/>
          <cell r="BJ411"/>
          <cell r="BK411"/>
          <cell r="BL411"/>
          <cell r="BM411"/>
          <cell r="BN411"/>
          <cell r="BO411"/>
          <cell r="BP411"/>
          <cell r="BQ411"/>
          <cell r="BR411"/>
          <cell r="BS411"/>
          <cell r="BT411"/>
          <cell r="BU411"/>
          <cell r="BV411"/>
          <cell r="BW411" t="str">
            <v>Bradshaw</v>
          </cell>
          <cell r="BX411"/>
          <cell r="BY411" t="str">
            <v>3c</v>
          </cell>
        </row>
        <row r="412">
          <cell r="C412">
            <v>562</v>
          </cell>
          <cell r="D412">
            <v>10</v>
          </cell>
          <cell r="E412"/>
          <cell r="F412"/>
          <cell r="G412"/>
          <cell r="H412" t="str">
            <v/>
          </cell>
          <cell r="I412" t="str">
            <v/>
          </cell>
          <cell r="J412"/>
          <cell r="K412"/>
          <cell r="L412"/>
          <cell r="M412" t="str">
            <v>Bradshaw</v>
          </cell>
          <cell r="N412" t="str">
            <v>Watermain - 3rd Ave E Replacement</v>
          </cell>
          <cell r="O412" t="str">
            <v>1690022-20</v>
          </cell>
          <cell r="P412" t="str">
            <v xml:space="preserve">No </v>
          </cell>
          <cell r="Q412">
            <v>16167</v>
          </cell>
          <cell r="R412" t="str">
            <v>Reg</v>
          </cell>
          <cell r="S412"/>
          <cell r="T412"/>
          <cell r="U412"/>
          <cell r="V412"/>
          <cell r="W412"/>
          <cell r="X412">
            <v>0</v>
          </cell>
          <cell r="Y412"/>
          <cell r="Z412"/>
          <cell r="AA412"/>
          <cell r="AB412"/>
          <cell r="AC412">
            <v>0</v>
          </cell>
          <cell r="AD412">
            <v>0</v>
          </cell>
          <cell r="AE412"/>
          <cell r="AF412">
            <v>4900000</v>
          </cell>
          <cell r="AG412"/>
          <cell r="AH412"/>
          <cell r="AI412"/>
          <cell r="AJ412"/>
          <cell r="AK412"/>
          <cell r="AL412">
            <v>4900000</v>
          </cell>
          <cell r="AM412">
            <v>0</v>
          </cell>
          <cell r="AN412"/>
          <cell r="AO412">
            <v>0</v>
          </cell>
          <cell r="AP412">
            <v>0</v>
          </cell>
          <cell r="AQ412"/>
          <cell r="AR412">
            <v>0</v>
          </cell>
          <cell r="AS412"/>
          <cell r="AT412">
            <v>0</v>
          </cell>
          <cell r="AU412">
            <v>0</v>
          </cell>
          <cell r="AV412"/>
          <cell r="AW412"/>
          <cell r="AX412"/>
          <cell r="AY412"/>
          <cell r="AZ412"/>
          <cell r="BA412"/>
          <cell r="BB412"/>
          <cell r="BC412"/>
          <cell r="BD412"/>
          <cell r="BE412"/>
          <cell r="BF412"/>
          <cell r="BG412"/>
          <cell r="BH412"/>
          <cell r="BI412"/>
          <cell r="BJ412"/>
          <cell r="BK412"/>
          <cell r="BL412"/>
          <cell r="BM412"/>
          <cell r="BN412"/>
          <cell r="BO412"/>
          <cell r="BP412"/>
          <cell r="BQ412"/>
          <cell r="BR412"/>
          <cell r="BS412"/>
          <cell r="BT412"/>
          <cell r="BU412"/>
          <cell r="BV412"/>
          <cell r="BW412" t="str">
            <v>Bradshaw</v>
          </cell>
          <cell r="BX412"/>
          <cell r="BY412" t="str">
            <v>3c</v>
          </cell>
        </row>
        <row r="413">
          <cell r="C413">
            <v>563</v>
          </cell>
          <cell r="D413">
            <v>10</v>
          </cell>
          <cell r="E413"/>
          <cell r="F413"/>
          <cell r="G413"/>
          <cell r="H413" t="str">
            <v/>
          </cell>
          <cell r="I413" t="str">
            <v/>
          </cell>
          <cell r="J413"/>
          <cell r="K413"/>
          <cell r="L413"/>
          <cell r="M413" t="str">
            <v>Bradshaw</v>
          </cell>
          <cell r="N413" t="str">
            <v>Watermain - Ryan Addition Replacement</v>
          </cell>
          <cell r="O413" t="str">
            <v>1690022-21</v>
          </cell>
          <cell r="P413" t="str">
            <v xml:space="preserve">No </v>
          </cell>
          <cell r="Q413">
            <v>16167</v>
          </cell>
          <cell r="R413" t="str">
            <v>Reg</v>
          </cell>
          <cell r="S413"/>
          <cell r="T413"/>
          <cell r="U413"/>
          <cell r="V413"/>
          <cell r="W413"/>
          <cell r="X413">
            <v>0</v>
          </cell>
          <cell r="Y413"/>
          <cell r="Z413"/>
          <cell r="AA413"/>
          <cell r="AB413"/>
          <cell r="AC413">
            <v>0</v>
          </cell>
          <cell r="AD413">
            <v>0</v>
          </cell>
          <cell r="AE413"/>
          <cell r="AF413">
            <v>8800000</v>
          </cell>
          <cell r="AG413"/>
          <cell r="AH413"/>
          <cell r="AI413"/>
          <cell r="AJ413"/>
          <cell r="AK413"/>
          <cell r="AL413">
            <v>8800000</v>
          </cell>
          <cell r="AM413">
            <v>0</v>
          </cell>
          <cell r="AN413"/>
          <cell r="AO413">
            <v>0</v>
          </cell>
          <cell r="AP413">
            <v>0</v>
          </cell>
          <cell r="AQ413"/>
          <cell r="AR413">
            <v>0</v>
          </cell>
          <cell r="AS413"/>
          <cell r="AT413">
            <v>0</v>
          </cell>
          <cell r="AU413">
            <v>0</v>
          </cell>
          <cell r="AV413"/>
          <cell r="AW413"/>
          <cell r="AX413"/>
          <cell r="AY413"/>
          <cell r="AZ413"/>
          <cell r="BA413"/>
          <cell r="BB413"/>
          <cell r="BC413"/>
          <cell r="BD413"/>
          <cell r="BE413"/>
          <cell r="BF413"/>
          <cell r="BG413"/>
          <cell r="BH413"/>
          <cell r="BI413"/>
          <cell r="BJ413"/>
          <cell r="BK413"/>
          <cell r="BL413"/>
          <cell r="BM413"/>
          <cell r="BN413"/>
          <cell r="BO413"/>
          <cell r="BP413"/>
          <cell r="BQ413"/>
          <cell r="BR413"/>
          <cell r="BS413"/>
          <cell r="BT413"/>
          <cell r="BU413"/>
          <cell r="BV413"/>
          <cell r="BW413" t="str">
            <v>Bradshaw</v>
          </cell>
          <cell r="BX413"/>
          <cell r="BY413" t="str">
            <v>3c</v>
          </cell>
        </row>
        <row r="414">
          <cell r="C414">
            <v>564</v>
          </cell>
          <cell r="D414">
            <v>10</v>
          </cell>
          <cell r="E414"/>
          <cell r="F414"/>
          <cell r="G414"/>
          <cell r="H414" t="str">
            <v/>
          </cell>
          <cell r="I414" t="str">
            <v/>
          </cell>
          <cell r="J414"/>
          <cell r="K414"/>
          <cell r="L414"/>
          <cell r="M414" t="str">
            <v>Bradshaw</v>
          </cell>
          <cell r="N414" t="str">
            <v>Watermain - 19th Ave CIPP Lining</v>
          </cell>
          <cell r="O414" t="str">
            <v>1690022-22</v>
          </cell>
          <cell r="P414" t="str">
            <v xml:space="preserve">No </v>
          </cell>
          <cell r="Q414">
            <v>16167</v>
          </cell>
          <cell r="R414" t="str">
            <v>Reg</v>
          </cell>
          <cell r="S414"/>
          <cell r="T414"/>
          <cell r="U414"/>
          <cell r="V414"/>
          <cell r="W414"/>
          <cell r="X414">
            <v>0</v>
          </cell>
          <cell r="Y414"/>
          <cell r="Z414"/>
          <cell r="AA414"/>
          <cell r="AB414"/>
          <cell r="AC414">
            <v>0</v>
          </cell>
          <cell r="AD414">
            <v>0</v>
          </cell>
          <cell r="AE414"/>
          <cell r="AF414">
            <v>7000000</v>
          </cell>
          <cell r="AG414"/>
          <cell r="AH414"/>
          <cell r="AI414"/>
          <cell r="AJ414"/>
          <cell r="AK414"/>
          <cell r="AL414">
            <v>7000000</v>
          </cell>
          <cell r="AM414">
            <v>0</v>
          </cell>
          <cell r="AN414"/>
          <cell r="AO414">
            <v>0</v>
          </cell>
          <cell r="AP414">
            <v>0</v>
          </cell>
          <cell r="AQ414"/>
          <cell r="AR414">
            <v>0</v>
          </cell>
          <cell r="AS414"/>
          <cell r="AT414">
            <v>0</v>
          </cell>
          <cell r="AU414">
            <v>0</v>
          </cell>
          <cell r="AV414"/>
          <cell r="AW414"/>
          <cell r="AX414"/>
          <cell r="AY414"/>
          <cell r="AZ414"/>
          <cell r="BA414"/>
          <cell r="BB414"/>
          <cell r="BC414"/>
          <cell r="BD414"/>
          <cell r="BE414"/>
          <cell r="BF414"/>
          <cell r="BG414"/>
          <cell r="BH414"/>
          <cell r="BI414"/>
          <cell r="BJ414"/>
          <cell r="BK414"/>
          <cell r="BL414"/>
          <cell r="BM414"/>
          <cell r="BN414"/>
          <cell r="BO414"/>
          <cell r="BP414"/>
          <cell r="BQ414"/>
          <cell r="BR414"/>
          <cell r="BS414"/>
          <cell r="BT414"/>
          <cell r="BU414"/>
          <cell r="BV414"/>
          <cell r="BW414" t="str">
            <v>Bradshaw</v>
          </cell>
          <cell r="BX414"/>
          <cell r="BY414" t="str">
            <v>3c</v>
          </cell>
        </row>
        <row r="415">
          <cell r="C415">
            <v>565</v>
          </cell>
          <cell r="D415">
            <v>10</v>
          </cell>
          <cell r="E415"/>
          <cell r="F415"/>
          <cell r="G415"/>
          <cell r="H415" t="str">
            <v/>
          </cell>
          <cell r="I415" t="str">
            <v/>
          </cell>
          <cell r="J415"/>
          <cell r="K415"/>
          <cell r="L415"/>
          <cell r="M415" t="str">
            <v>Bradshaw</v>
          </cell>
          <cell r="N415" t="str">
            <v>Watermain - 17th St. Replacement</v>
          </cell>
          <cell r="O415" t="str">
            <v>1690022-23</v>
          </cell>
          <cell r="P415" t="str">
            <v xml:space="preserve">No </v>
          </cell>
          <cell r="Q415">
            <v>16167</v>
          </cell>
          <cell r="R415" t="str">
            <v>Reg</v>
          </cell>
          <cell r="S415"/>
          <cell r="T415"/>
          <cell r="U415"/>
          <cell r="V415"/>
          <cell r="W415"/>
          <cell r="X415">
            <v>0</v>
          </cell>
          <cell r="Y415"/>
          <cell r="Z415"/>
          <cell r="AA415"/>
          <cell r="AB415"/>
          <cell r="AC415">
            <v>0</v>
          </cell>
          <cell r="AD415">
            <v>0</v>
          </cell>
          <cell r="AE415"/>
          <cell r="AF415">
            <v>1000000</v>
          </cell>
          <cell r="AG415"/>
          <cell r="AH415"/>
          <cell r="AI415"/>
          <cell r="AJ415"/>
          <cell r="AK415"/>
          <cell r="AL415">
            <v>1000000</v>
          </cell>
          <cell r="AM415">
            <v>0</v>
          </cell>
          <cell r="AN415"/>
          <cell r="AO415">
            <v>0</v>
          </cell>
          <cell r="AP415">
            <v>0</v>
          </cell>
          <cell r="AQ415"/>
          <cell r="AR415">
            <v>0</v>
          </cell>
          <cell r="AS415"/>
          <cell r="AT415">
            <v>0</v>
          </cell>
          <cell r="AU415">
            <v>0</v>
          </cell>
          <cell r="AV415"/>
          <cell r="AW415"/>
          <cell r="AX415"/>
          <cell r="AY415"/>
          <cell r="AZ415"/>
          <cell r="BA415"/>
          <cell r="BB415"/>
          <cell r="BC415"/>
          <cell r="BD415"/>
          <cell r="BE415"/>
          <cell r="BF415"/>
          <cell r="BG415"/>
          <cell r="BH415"/>
          <cell r="BI415"/>
          <cell r="BJ415"/>
          <cell r="BK415"/>
          <cell r="BL415"/>
          <cell r="BM415"/>
          <cell r="BN415"/>
          <cell r="BO415"/>
          <cell r="BP415"/>
          <cell r="BQ415"/>
          <cell r="BR415"/>
          <cell r="BS415"/>
          <cell r="BT415"/>
          <cell r="BU415"/>
          <cell r="BV415"/>
          <cell r="BW415" t="str">
            <v>Bradshaw</v>
          </cell>
          <cell r="BX415"/>
          <cell r="BY415" t="str">
            <v>3c</v>
          </cell>
        </row>
        <row r="416">
          <cell r="C416">
            <v>24</v>
          </cell>
          <cell r="D416">
            <v>20</v>
          </cell>
          <cell r="E416">
            <v>24</v>
          </cell>
          <cell r="F416">
            <v>20</v>
          </cell>
          <cell r="G416">
            <v>2024</v>
          </cell>
          <cell r="H416" t="str">
            <v>Yes</v>
          </cell>
          <cell r="I416" t="str">
            <v/>
          </cell>
          <cell r="J416" t="str">
            <v/>
          </cell>
          <cell r="K416" t="str">
            <v>Yes</v>
          </cell>
          <cell r="L416" t="str">
            <v>Referred to RD</v>
          </cell>
          <cell r="M416" t="str">
            <v>Schultz</v>
          </cell>
          <cell r="N416" t="str">
            <v>Treatment - Manganese Treatment Plant</v>
          </cell>
          <cell r="O416" t="str">
            <v>1010011-2</v>
          </cell>
          <cell r="P416" t="str">
            <v>Yes</v>
          </cell>
          <cell r="Q416">
            <v>569</v>
          </cell>
          <cell r="R416" t="str">
            <v>EC</v>
          </cell>
          <cell r="S416"/>
          <cell r="T416"/>
          <cell r="U416"/>
          <cell r="V416" t="str">
            <v>Certified</v>
          </cell>
          <cell r="W416">
            <v>9831350</v>
          </cell>
          <cell r="X416">
            <v>9831350</v>
          </cell>
          <cell r="Y416" t="str">
            <v>24 Carryover</v>
          </cell>
          <cell r="Z416"/>
          <cell r="AA416">
            <v>45413</v>
          </cell>
          <cell r="AB416">
            <v>45931</v>
          </cell>
          <cell r="AC416">
            <v>0</v>
          </cell>
          <cell r="AD416">
            <v>0</v>
          </cell>
          <cell r="AE416" t="str">
            <v>EC?</v>
          </cell>
          <cell r="AF416">
            <v>9831350</v>
          </cell>
          <cell r="AG416">
            <v>45407</v>
          </cell>
          <cell r="AH416">
            <v>45467</v>
          </cell>
          <cell r="AI416">
            <v>1</v>
          </cell>
          <cell r="AJ416">
            <v>9831350</v>
          </cell>
          <cell r="AK416"/>
          <cell r="AL416">
            <v>9831350</v>
          </cell>
          <cell r="AM416">
            <v>9831350</v>
          </cell>
          <cell r="AN416"/>
          <cell r="AO416">
            <v>0</v>
          </cell>
          <cell r="AP416">
            <v>3000000</v>
          </cell>
          <cell r="AQ416">
            <v>5000000</v>
          </cell>
          <cell r="AR416">
            <v>8000000</v>
          </cell>
          <cell r="AS416"/>
          <cell r="AT416">
            <v>1831350</v>
          </cell>
          <cell r="AU416">
            <v>0</v>
          </cell>
          <cell r="AV416">
            <v>45540</v>
          </cell>
          <cell r="AW416">
            <v>45570</v>
          </cell>
          <cell r="AX416">
            <v>2025</v>
          </cell>
          <cell r="AY416" t="str">
            <v>DWRF/EC/PF</v>
          </cell>
          <cell r="AZ416"/>
          <cell r="BA416">
            <v>45467</v>
          </cell>
          <cell r="BB416">
            <v>5000000</v>
          </cell>
          <cell r="BC416">
            <v>5000000</v>
          </cell>
          <cell r="BD416"/>
          <cell r="BE416">
            <v>0</v>
          </cell>
          <cell r="BF416" t="str">
            <v>Referred to RD</v>
          </cell>
          <cell r="BG416"/>
          <cell r="BH416"/>
          <cell r="BI416"/>
          <cell r="BJ416"/>
          <cell r="BK416"/>
          <cell r="BL416"/>
          <cell r="BM416"/>
          <cell r="BN416"/>
          <cell r="BO416"/>
          <cell r="BP416"/>
          <cell r="BQ416"/>
          <cell r="BR416"/>
          <cell r="BS416"/>
          <cell r="BT416"/>
          <cell r="BU416"/>
          <cell r="BV416"/>
          <cell r="BW416" t="str">
            <v>Perez</v>
          </cell>
          <cell r="BX416"/>
          <cell r="BY416" t="str">
            <v>3b</v>
          </cell>
        </row>
        <row r="417">
          <cell r="C417">
            <v>276</v>
          </cell>
          <cell r="D417">
            <v>12</v>
          </cell>
          <cell r="E417">
            <v>201</v>
          </cell>
          <cell r="F417">
            <v>12</v>
          </cell>
          <cell r="G417"/>
          <cell r="H417" t="str">
            <v/>
          </cell>
          <cell r="I417" t="str">
            <v/>
          </cell>
          <cell r="J417" t="str">
            <v/>
          </cell>
          <cell r="K417" t="str">
            <v/>
          </cell>
          <cell r="L417" t="str">
            <v>Referred to RD</v>
          </cell>
          <cell r="M417" t="str">
            <v>Brooksbank</v>
          </cell>
          <cell r="N417" t="str">
            <v>Treatment - New Plant or Blend</v>
          </cell>
          <cell r="O417" t="str">
            <v>1280004-5</v>
          </cell>
          <cell r="P417" t="str">
            <v xml:space="preserve">No </v>
          </cell>
          <cell r="Q417">
            <v>572</v>
          </cell>
          <cell r="R417" t="str">
            <v>Reg</v>
          </cell>
          <cell r="S417" t="str">
            <v>Exempt</v>
          </cell>
          <cell r="T417"/>
          <cell r="U417"/>
          <cell r="V417"/>
          <cell r="W417"/>
          <cell r="X417">
            <v>0</v>
          </cell>
          <cell r="Y417"/>
          <cell r="Z417"/>
          <cell r="AA417">
            <v>45078</v>
          </cell>
          <cell r="AB417">
            <v>45778</v>
          </cell>
          <cell r="AC417">
            <v>0</v>
          </cell>
          <cell r="AD417">
            <v>0</v>
          </cell>
          <cell r="AE417" t="str">
            <v>RD?</v>
          </cell>
          <cell r="AF417">
            <v>3000000</v>
          </cell>
          <cell r="AG417"/>
          <cell r="AH417"/>
          <cell r="AI417"/>
          <cell r="AJ417"/>
          <cell r="AK417"/>
          <cell r="AL417">
            <v>3000000</v>
          </cell>
          <cell r="AM417">
            <v>0</v>
          </cell>
          <cell r="AN417"/>
          <cell r="AO417">
            <v>0</v>
          </cell>
          <cell r="AP417">
            <v>0</v>
          </cell>
          <cell r="AQ417"/>
          <cell r="AR417">
            <v>0</v>
          </cell>
          <cell r="AS417"/>
          <cell r="AT417">
            <v>0</v>
          </cell>
          <cell r="AU417">
            <v>0</v>
          </cell>
          <cell r="AV417"/>
          <cell r="AW417"/>
          <cell r="AX417"/>
          <cell r="AY417"/>
          <cell r="AZ417"/>
          <cell r="BA417"/>
          <cell r="BB417">
            <v>0</v>
          </cell>
          <cell r="BC417">
            <v>538324.11504006502</v>
          </cell>
          <cell r="BD417"/>
          <cell r="BE417">
            <v>877500</v>
          </cell>
          <cell r="BF417" t="str">
            <v>Referred to RD</v>
          </cell>
          <cell r="BG417"/>
          <cell r="BH417"/>
          <cell r="BI417"/>
          <cell r="BJ417"/>
          <cell r="BK417">
            <v>316</v>
          </cell>
          <cell r="BL417"/>
          <cell r="BM417">
            <v>1350000</v>
          </cell>
          <cell r="BN417"/>
          <cell r="BO417"/>
          <cell r="BP417">
            <v>0</v>
          </cell>
          <cell r="BQ417"/>
          <cell r="BR417"/>
          <cell r="BS417"/>
          <cell r="BT417"/>
          <cell r="BU417"/>
          <cell r="BV417"/>
          <cell r="BW417" t="str">
            <v>Brooksbank</v>
          </cell>
          <cell r="BX417" t="str">
            <v>Gallentine</v>
          </cell>
          <cell r="BY417">
            <v>10</v>
          </cell>
        </row>
        <row r="418">
          <cell r="C418">
            <v>570</v>
          </cell>
          <cell r="D418">
            <v>10</v>
          </cell>
          <cell r="E418">
            <v>473</v>
          </cell>
          <cell r="F418">
            <v>10</v>
          </cell>
          <cell r="G418"/>
          <cell r="H418" t="str">
            <v/>
          </cell>
          <cell r="I418" t="str">
            <v/>
          </cell>
          <cell r="J418" t="str">
            <v/>
          </cell>
          <cell r="K418" t="str">
            <v/>
          </cell>
          <cell r="L418" t="str">
            <v>Referred to RD</v>
          </cell>
          <cell r="M418" t="str">
            <v>Brooksbank</v>
          </cell>
          <cell r="N418" t="str">
            <v>Source - Phase 1 - Upgrade Wells &amp; Reser</v>
          </cell>
          <cell r="O418" t="str">
            <v>1280004-2</v>
          </cell>
          <cell r="P418" t="str">
            <v xml:space="preserve">No </v>
          </cell>
          <cell r="Q418">
            <v>649</v>
          </cell>
          <cell r="R418" t="str">
            <v>Reg</v>
          </cell>
          <cell r="S418" t="str">
            <v>Exempt</v>
          </cell>
          <cell r="T418"/>
          <cell r="U418"/>
          <cell r="V418"/>
          <cell r="W418"/>
          <cell r="X418">
            <v>0</v>
          </cell>
          <cell r="Y418"/>
          <cell r="Z418"/>
          <cell r="AA418">
            <v>45078</v>
          </cell>
          <cell r="AB418">
            <v>45413</v>
          </cell>
          <cell r="AC418">
            <v>0</v>
          </cell>
          <cell r="AD418">
            <v>0</v>
          </cell>
          <cell r="AE418" t="str">
            <v>RD?</v>
          </cell>
          <cell r="AF418">
            <v>1025000</v>
          </cell>
          <cell r="AG418"/>
          <cell r="AH418"/>
          <cell r="AI418"/>
          <cell r="AJ418"/>
          <cell r="AK418"/>
          <cell r="AL418">
            <v>1025000</v>
          </cell>
          <cell r="AM418">
            <v>0</v>
          </cell>
          <cell r="AN418"/>
          <cell r="AO418">
            <v>0</v>
          </cell>
          <cell r="AP418">
            <v>0</v>
          </cell>
          <cell r="AQ418"/>
          <cell r="AR418">
            <v>0</v>
          </cell>
          <cell r="AS418"/>
          <cell r="AT418">
            <v>0</v>
          </cell>
          <cell r="AU418">
            <v>0</v>
          </cell>
          <cell r="AV418"/>
          <cell r="AW418"/>
          <cell r="AX418"/>
          <cell r="AY418"/>
          <cell r="AZ418"/>
          <cell r="BA418"/>
          <cell r="BB418">
            <v>0</v>
          </cell>
          <cell r="BC418">
            <v>0</v>
          </cell>
          <cell r="BD418"/>
          <cell r="BE418">
            <v>299812.5</v>
          </cell>
          <cell r="BF418" t="str">
            <v>Referred to RD</v>
          </cell>
          <cell r="BG418"/>
          <cell r="BH418"/>
          <cell r="BI418"/>
          <cell r="BJ418"/>
          <cell r="BK418">
            <v>316</v>
          </cell>
          <cell r="BL418"/>
          <cell r="BM418">
            <v>461250</v>
          </cell>
          <cell r="BN418"/>
          <cell r="BO418"/>
          <cell r="BP418">
            <v>0</v>
          </cell>
          <cell r="BQ418"/>
          <cell r="BR418"/>
          <cell r="BS418"/>
          <cell r="BT418"/>
          <cell r="BU418"/>
          <cell r="BV418"/>
          <cell r="BW418" t="str">
            <v>Brooksbank</v>
          </cell>
          <cell r="BX418" t="str">
            <v>Gallentine</v>
          </cell>
          <cell r="BY418">
            <v>10</v>
          </cell>
        </row>
        <row r="419">
          <cell r="C419">
            <v>571</v>
          </cell>
          <cell r="D419">
            <v>10</v>
          </cell>
          <cell r="E419">
            <v>474</v>
          </cell>
          <cell r="F419">
            <v>10</v>
          </cell>
          <cell r="G419"/>
          <cell r="H419" t="str">
            <v/>
          </cell>
          <cell r="I419" t="str">
            <v/>
          </cell>
          <cell r="J419" t="str">
            <v/>
          </cell>
          <cell r="K419" t="str">
            <v/>
          </cell>
          <cell r="L419" t="str">
            <v>Referred to RD</v>
          </cell>
          <cell r="M419" t="str">
            <v>Brooksbank</v>
          </cell>
          <cell r="N419" t="str">
            <v>Source - Construction Well No. 3</v>
          </cell>
          <cell r="O419" t="str">
            <v>1280004-3</v>
          </cell>
          <cell r="P419" t="str">
            <v xml:space="preserve">No </v>
          </cell>
          <cell r="Q419">
            <v>649</v>
          </cell>
          <cell r="R419" t="str">
            <v>Reg</v>
          </cell>
          <cell r="S419" t="str">
            <v>Exempt</v>
          </cell>
          <cell r="T419"/>
          <cell r="U419"/>
          <cell r="V419"/>
          <cell r="W419"/>
          <cell r="X419">
            <v>0</v>
          </cell>
          <cell r="Y419"/>
          <cell r="Z419"/>
          <cell r="AA419">
            <v>45017</v>
          </cell>
          <cell r="AB419">
            <v>45352</v>
          </cell>
          <cell r="AC419">
            <v>0</v>
          </cell>
          <cell r="AD419">
            <v>0</v>
          </cell>
          <cell r="AE419" t="str">
            <v>RD?</v>
          </cell>
          <cell r="AF419">
            <v>565000</v>
          </cell>
          <cell r="AG419"/>
          <cell r="AH419"/>
          <cell r="AI419"/>
          <cell r="AJ419"/>
          <cell r="AK419"/>
          <cell r="AL419">
            <v>565000</v>
          </cell>
          <cell r="AM419">
            <v>0</v>
          </cell>
          <cell r="AN419"/>
          <cell r="AO419">
            <v>0</v>
          </cell>
          <cell r="AP419">
            <v>0</v>
          </cell>
          <cell r="AQ419"/>
          <cell r="AR419">
            <v>0</v>
          </cell>
          <cell r="AS419"/>
          <cell r="AT419">
            <v>0</v>
          </cell>
          <cell r="AU419">
            <v>0</v>
          </cell>
          <cell r="AV419"/>
          <cell r="AW419"/>
          <cell r="AX419"/>
          <cell r="AY419"/>
          <cell r="AZ419"/>
          <cell r="BA419"/>
          <cell r="BB419">
            <v>0</v>
          </cell>
          <cell r="BC419">
            <v>0</v>
          </cell>
          <cell r="BD419"/>
          <cell r="BE419">
            <v>165262.5</v>
          </cell>
          <cell r="BF419" t="str">
            <v>Referred to RD</v>
          </cell>
          <cell r="BG419"/>
          <cell r="BH419"/>
          <cell r="BI419"/>
          <cell r="BJ419"/>
          <cell r="BK419">
            <v>316</v>
          </cell>
          <cell r="BL419"/>
          <cell r="BM419">
            <v>254250</v>
          </cell>
          <cell r="BN419"/>
          <cell r="BO419"/>
          <cell r="BP419">
            <v>0</v>
          </cell>
          <cell r="BQ419"/>
          <cell r="BR419"/>
          <cell r="BS419"/>
          <cell r="BT419"/>
          <cell r="BU419"/>
          <cell r="BV419"/>
          <cell r="BW419" t="str">
            <v>Brooksbank</v>
          </cell>
          <cell r="BX419" t="str">
            <v>Gallentine</v>
          </cell>
          <cell r="BY419">
            <v>10</v>
          </cell>
        </row>
        <row r="420">
          <cell r="C420">
            <v>572</v>
          </cell>
          <cell r="D420">
            <v>10</v>
          </cell>
          <cell r="E420">
            <v>475</v>
          </cell>
          <cell r="F420">
            <v>10</v>
          </cell>
          <cell r="G420"/>
          <cell r="H420" t="str">
            <v/>
          </cell>
          <cell r="I420" t="str">
            <v/>
          </cell>
          <cell r="J420" t="str">
            <v/>
          </cell>
          <cell r="K420" t="str">
            <v/>
          </cell>
          <cell r="L420" t="str">
            <v>Referred to RD</v>
          </cell>
          <cell r="M420" t="str">
            <v>Brooksbank</v>
          </cell>
          <cell r="N420" t="str">
            <v>Watermain - Distribution System Imp.</v>
          </cell>
          <cell r="O420" t="str">
            <v>1280004-6</v>
          </cell>
          <cell r="P420" t="str">
            <v xml:space="preserve">No </v>
          </cell>
          <cell r="Q420">
            <v>649</v>
          </cell>
          <cell r="R420" t="str">
            <v>Reg</v>
          </cell>
          <cell r="S420" t="str">
            <v>Exempt</v>
          </cell>
          <cell r="T420"/>
          <cell r="U420"/>
          <cell r="V420"/>
          <cell r="W420"/>
          <cell r="X420">
            <v>0</v>
          </cell>
          <cell r="Y420"/>
          <cell r="Z420"/>
          <cell r="AA420">
            <v>45078</v>
          </cell>
          <cell r="AB420">
            <v>45597</v>
          </cell>
          <cell r="AC420">
            <v>0</v>
          </cell>
          <cell r="AD420">
            <v>0</v>
          </cell>
          <cell r="AE420" t="str">
            <v>RD?</v>
          </cell>
          <cell r="AF420">
            <v>3540000</v>
          </cell>
          <cell r="AG420"/>
          <cell r="AH420"/>
          <cell r="AI420"/>
          <cell r="AJ420"/>
          <cell r="AK420"/>
          <cell r="AL420">
            <v>3540000</v>
          </cell>
          <cell r="AM420">
            <v>0</v>
          </cell>
          <cell r="AN420"/>
          <cell r="AO420">
            <v>0</v>
          </cell>
          <cell r="AP420">
            <v>0</v>
          </cell>
          <cell r="AQ420"/>
          <cell r="AR420">
            <v>0</v>
          </cell>
          <cell r="AS420"/>
          <cell r="AT420">
            <v>0</v>
          </cell>
          <cell r="AU420">
            <v>0</v>
          </cell>
          <cell r="AV420"/>
          <cell r="AW420"/>
          <cell r="AX420"/>
          <cell r="AY420"/>
          <cell r="AZ420"/>
          <cell r="BA420"/>
          <cell r="BB420">
            <v>0</v>
          </cell>
          <cell r="BC420">
            <v>970324.11504006502</v>
          </cell>
          <cell r="BD420"/>
          <cell r="BE420">
            <v>1035450</v>
          </cell>
          <cell r="BF420" t="str">
            <v>Referred to RD</v>
          </cell>
          <cell r="BG420"/>
          <cell r="BH420"/>
          <cell r="BI420"/>
          <cell r="BJ420"/>
          <cell r="BK420">
            <v>316</v>
          </cell>
          <cell r="BL420"/>
          <cell r="BM420">
            <v>1593000</v>
          </cell>
          <cell r="BN420"/>
          <cell r="BO420"/>
          <cell r="BP420">
            <v>0</v>
          </cell>
          <cell r="BQ420"/>
          <cell r="BR420"/>
          <cell r="BS420"/>
          <cell r="BT420"/>
          <cell r="BU420"/>
          <cell r="BV420"/>
          <cell r="BW420" t="str">
            <v>Brooksbank</v>
          </cell>
          <cell r="BX420" t="str">
            <v>Gallentine</v>
          </cell>
          <cell r="BY420">
            <v>10</v>
          </cell>
        </row>
        <row r="421">
          <cell r="C421">
            <v>158</v>
          </cell>
          <cell r="D421">
            <v>18</v>
          </cell>
          <cell r="E421"/>
          <cell r="F421"/>
          <cell r="G421"/>
          <cell r="H421" t="str">
            <v/>
          </cell>
          <cell r="I421" t="str">
            <v/>
          </cell>
          <cell r="J421"/>
          <cell r="K421"/>
          <cell r="L421"/>
          <cell r="M421" t="str">
            <v>Brooksbank</v>
          </cell>
          <cell r="N421" t="str">
            <v xml:space="preserve">Source - Manganese New Well </v>
          </cell>
          <cell r="O421" t="str">
            <v>1730014-2</v>
          </cell>
          <cell r="P421" t="str">
            <v>Yes</v>
          </cell>
          <cell r="Q421">
            <v>697</v>
          </cell>
          <cell r="R421" t="str">
            <v>EC</v>
          </cell>
          <cell r="S421"/>
          <cell r="T421"/>
          <cell r="U421"/>
          <cell r="V421"/>
          <cell r="W421"/>
          <cell r="X421">
            <v>0</v>
          </cell>
          <cell r="Y421"/>
          <cell r="Z421"/>
          <cell r="AA421"/>
          <cell r="AB421"/>
          <cell r="AC421">
            <v>0</v>
          </cell>
          <cell r="AD421">
            <v>0</v>
          </cell>
          <cell r="AE421"/>
          <cell r="AF421">
            <v>511650</v>
          </cell>
          <cell r="AG421"/>
          <cell r="AH421"/>
          <cell r="AI421"/>
          <cell r="AJ421"/>
          <cell r="AK421"/>
          <cell r="AL421">
            <v>511650</v>
          </cell>
          <cell r="AM421">
            <v>0</v>
          </cell>
          <cell r="AN421"/>
          <cell r="AO421">
            <v>0</v>
          </cell>
          <cell r="AP421">
            <v>255825</v>
          </cell>
          <cell r="AQ421"/>
          <cell r="AR421">
            <v>255825</v>
          </cell>
          <cell r="AS421"/>
          <cell r="AT421">
            <v>0</v>
          </cell>
          <cell r="AU421">
            <v>0</v>
          </cell>
          <cell r="AV421"/>
          <cell r="AW421"/>
          <cell r="AX421"/>
          <cell r="AY421"/>
          <cell r="AZ421"/>
          <cell r="BA421"/>
          <cell r="BB421"/>
          <cell r="BC421"/>
          <cell r="BD421"/>
          <cell r="BE421"/>
          <cell r="BF421"/>
          <cell r="BG421"/>
          <cell r="BH421"/>
          <cell r="BI421"/>
          <cell r="BJ421"/>
          <cell r="BK421"/>
          <cell r="BL421"/>
          <cell r="BM421"/>
          <cell r="BN421"/>
          <cell r="BO421"/>
          <cell r="BP421"/>
          <cell r="BQ421"/>
          <cell r="BR421"/>
          <cell r="BS421"/>
          <cell r="BT421"/>
          <cell r="BU421"/>
          <cell r="BV421"/>
          <cell r="BW421" t="str">
            <v>Brooksbank</v>
          </cell>
          <cell r="BX421" t="str">
            <v>Gallentine</v>
          </cell>
          <cell r="BY421">
            <v>10</v>
          </cell>
        </row>
        <row r="422">
          <cell r="C422">
            <v>789</v>
          </cell>
          <cell r="D422">
            <v>7</v>
          </cell>
          <cell r="E422">
            <v>665</v>
          </cell>
          <cell r="F422">
            <v>7</v>
          </cell>
          <cell r="G422"/>
          <cell r="H422" t="str">
            <v/>
          </cell>
          <cell r="I422" t="str">
            <v/>
          </cell>
          <cell r="J422" t="str">
            <v/>
          </cell>
          <cell r="K422" t="str">
            <v/>
          </cell>
          <cell r="L422">
            <v>0</v>
          </cell>
          <cell r="M422" t="str">
            <v>Barrett</v>
          </cell>
          <cell r="N422" t="str">
            <v>Treatment - Well House Rehab</v>
          </cell>
          <cell r="O422" t="str">
            <v>1730014-1</v>
          </cell>
          <cell r="P422" t="str">
            <v xml:space="preserve">No </v>
          </cell>
          <cell r="Q422">
            <v>770</v>
          </cell>
          <cell r="R422" t="str">
            <v>Reg</v>
          </cell>
          <cell r="S422" t="str">
            <v>Exempt</v>
          </cell>
          <cell r="T422"/>
          <cell r="U422"/>
          <cell r="V422"/>
          <cell r="W422"/>
          <cell r="X422">
            <v>0</v>
          </cell>
          <cell r="Y422"/>
          <cell r="Z422"/>
          <cell r="AA422"/>
          <cell r="AB422"/>
          <cell r="AC422">
            <v>0</v>
          </cell>
          <cell r="AD422">
            <v>0</v>
          </cell>
          <cell r="AE422"/>
          <cell r="AF422">
            <v>181200</v>
          </cell>
          <cell r="AG422"/>
          <cell r="AH422"/>
          <cell r="AI422"/>
          <cell r="AJ422"/>
          <cell r="AK422"/>
          <cell r="AL422">
            <v>181200</v>
          </cell>
          <cell r="AM422">
            <v>0</v>
          </cell>
          <cell r="AN422"/>
          <cell r="AO422">
            <v>0</v>
          </cell>
          <cell r="AP422">
            <v>0</v>
          </cell>
          <cell r="AQ422"/>
          <cell r="AR422">
            <v>0</v>
          </cell>
          <cell r="AS422"/>
          <cell r="AT422">
            <v>0</v>
          </cell>
          <cell r="AU422">
            <v>0</v>
          </cell>
          <cell r="AV422"/>
          <cell r="AW422"/>
          <cell r="AX422"/>
          <cell r="AY422"/>
          <cell r="AZ422"/>
          <cell r="BA422"/>
          <cell r="BB422">
            <v>0</v>
          </cell>
          <cell r="BC422">
            <v>0</v>
          </cell>
          <cell r="BD422"/>
          <cell r="BE422">
            <v>0</v>
          </cell>
          <cell r="BF422"/>
          <cell r="BG422"/>
          <cell r="BH422"/>
          <cell r="BI422"/>
          <cell r="BJ422"/>
          <cell r="BK422"/>
          <cell r="BL422"/>
          <cell r="BM422"/>
          <cell r="BN422"/>
          <cell r="BO422"/>
          <cell r="BP422">
            <v>0</v>
          </cell>
          <cell r="BQ422"/>
          <cell r="BR422"/>
          <cell r="BS422"/>
          <cell r="BT422"/>
          <cell r="BU422"/>
          <cell r="BV422"/>
          <cell r="BW422" t="str">
            <v>Barrett</v>
          </cell>
          <cell r="BX422" t="str">
            <v>Barrett</v>
          </cell>
          <cell r="BY422" t="str">
            <v>7W</v>
          </cell>
        </row>
        <row r="423">
          <cell r="C423">
            <v>506</v>
          </cell>
          <cell r="D423">
            <v>10</v>
          </cell>
          <cell r="E423">
            <v>419</v>
          </cell>
          <cell r="F423">
            <v>10</v>
          </cell>
          <cell r="G423"/>
          <cell r="H423" t="str">
            <v/>
          </cell>
          <cell r="I423" t="str">
            <v/>
          </cell>
          <cell r="J423" t="str">
            <v/>
          </cell>
          <cell r="K423" t="str">
            <v/>
          </cell>
          <cell r="L423" t="str">
            <v>RD Commit</v>
          </cell>
          <cell r="M423" t="str">
            <v>Berrens</v>
          </cell>
          <cell r="N423" t="str">
            <v>Storage - Tower Rehab</v>
          </cell>
          <cell r="O423" t="str">
            <v>1590010-1</v>
          </cell>
          <cell r="P423" t="str">
            <v xml:space="preserve">No </v>
          </cell>
          <cell r="Q423">
            <v>227</v>
          </cell>
          <cell r="R423" t="str">
            <v>Reg</v>
          </cell>
          <cell r="S423" t="str">
            <v>Exempt</v>
          </cell>
          <cell r="T423"/>
          <cell r="U423"/>
          <cell r="V423"/>
          <cell r="W423"/>
          <cell r="X423">
            <v>-600000</v>
          </cell>
          <cell r="Y423"/>
          <cell r="Z423"/>
          <cell r="AA423"/>
          <cell r="AB423"/>
          <cell r="AC423">
            <v>0</v>
          </cell>
          <cell r="AD423">
            <v>0</v>
          </cell>
          <cell r="AE423"/>
          <cell r="AF423">
            <v>919000</v>
          </cell>
          <cell r="AG423"/>
          <cell r="AH423"/>
          <cell r="AI423"/>
          <cell r="AJ423"/>
          <cell r="AK423"/>
          <cell r="AL423">
            <v>919000</v>
          </cell>
          <cell r="AM423">
            <v>0</v>
          </cell>
          <cell r="AN423"/>
          <cell r="AO423">
            <v>0</v>
          </cell>
          <cell r="AP423">
            <v>0</v>
          </cell>
          <cell r="AQ423"/>
          <cell r="AR423">
            <v>0</v>
          </cell>
          <cell r="AS423"/>
          <cell r="AT423">
            <v>0</v>
          </cell>
          <cell r="AU423">
            <v>0</v>
          </cell>
          <cell r="AV423"/>
          <cell r="AW423"/>
          <cell r="AX423"/>
          <cell r="AY423"/>
          <cell r="AZ423"/>
          <cell r="BA423"/>
          <cell r="BB423">
            <v>0</v>
          </cell>
          <cell r="BC423">
            <v>0</v>
          </cell>
          <cell r="BD423"/>
          <cell r="BE423">
            <v>0</v>
          </cell>
          <cell r="BF423" t="str">
            <v>RD Commit</v>
          </cell>
          <cell r="BG423"/>
          <cell r="BH423"/>
          <cell r="BI423"/>
          <cell r="BJ423"/>
          <cell r="BK423"/>
          <cell r="BL423"/>
          <cell r="BM423"/>
          <cell r="BN423">
            <v>230000</v>
          </cell>
          <cell r="BO423">
            <v>283000</v>
          </cell>
          <cell r="BP423">
            <v>513000</v>
          </cell>
          <cell r="BQ423">
            <v>600000</v>
          </cell>
          <cell r="BR423" t="str">
            <v>2023 SCDP</v>
          </cell>
          <cell r="BS423"/>
          <cell r="BT423"/>
          <cell r="BU423"/>
          <cell r="BV423"/>
          <cell r="BW423" t="str">
            <v>Berrens</v>
          </cell>
          <cell r="BX423"/>
          <cell r="BY423">
            <v>8</v>
          </cell>
        </row>
        <row r="424">
          <cell r="C424">
            <v>507</v>
          </cell>
          <cell r="D424">
            <v>10</v>
          </cell>
          <cell r="E424">
            <v>420</v>
          </cell>
          <cell r="F424">
            <v>10</v>
          </cell>
          <cell r="G424"/>
          <cell r="H424" t="str">
            <v/>
          </cell>
          <cell r="I424" t="str">
            <v/>
          </cell>
          <cell r="J424" t="str">
            <v/>
          </cell>
          <cell r="K424" t="str">
            <v/>
          </cell>
          <cell r="L424">
            <v>0</v>
          </cell>
          <cell r="M424" t="str">
            <v>Berrens</v>
          </cell>
          <cell r="N424" t="str">
            <v>Watermain - Replacement</v>
          </cell>
          <cell r="O424" t="str">
            <v>1590010-2</v>
          </cell>
          <cell r="P424" t="str">
            <v xml:space="preserve">No </v>
          </cell>
          <cell r="Q424">
            <v>227</v>
          </cell>
          <cell r="R424" t="str">
            <v>Reg</v>
          </cell>
          <cell r="S424" t="str">
            <v>Exempt</v>
          </cell>
          <cell r="T424"/>
          <cell r="U424"/>
          <cell r="V424"/>
          <cell r="W424"/>
          <cell r="X424">
            <v>0</v>
          </cell>
          <cell r="Y424"/>
          <cell r="Z424"/>
          <cell r="AA424"/>
          <cell r="AB424"/>
          <cell r="AC424">
            <v>0</v>
          </cell>
          <cell r="AD424">
            <v>0</v>
          </cell>
          <cell r="AE424"/>
          <cell r="AF424">
            <v>8886000</v>
          </cell>
          <cell r="AG424"/>
          <cell r="AH424"/>
          <cell r="AI424"/>
          <cell r="AJ424"/>
          <cell r="AK424"/>
          <cell r="AL424">
            <v>8886000</v>
          </cell>
          <cell r="AM424">
            <v>0</v>
          </cell>
          <cell r="AN424"/>
          <cell r="AO424">
            <v>0</v>
          </cell>
          <cell r="AP424">
            <v>0</v>
          </cell>
          <cell r="AQ424"/>
          <cell r="AR424">
            <v>0</v>
          </cell>
          <cell r="AS424"/>
          <cell r="AT424">
            <v>0</v>
          </cell>
          <cell r="AU424">
            <v>0</v>
          </cell>
          <cell r="AV424"/>
          <cell r="AW424"/>
          <cell r="AX424"/>
          <cell r="AY424"/>
          <cell r="AZ424"/>
          <cell r="BA424"/>
          <cell r="BB424">
            <v>0</v>
          </cell>
          <cell r="BC424">
            <v>0</v>
          </cell>
          <cell r="BD424"/>
          <cell r="BE424">
            <v>0</v>
          </cell>
          <cell r="BF424"/>
          <cell r="BG424"/>
          <cell r="BH424"/>
          <cell r="BI424"/>
          <cell r="BJ424"/>
          <cell r="BK424"/>
          <cell r="BL424"/>
          <cell r="BM424"/>
          <cell r="BN424"/>
          <cell r="BO424"/>
          <cell r="BP424">
            <v>0</v>
          </cell>
          <cell r="BQ424"/>
          <cell r="BR424"/>
          <cell r="BS424"/>
          <cell r="BT424"/>
          <cell r="BU424"/>
          <cell r="BV424"/>
          <cell r="BW424" t="str">
            <v>Berrens</v>
          </cell>
          <cell r="BX424"/>
          <cell r="BY424">
            <v>8</v>
          </cell>
        </row>
        <row r="425">
          <cell r="C425">
            <v>508</v>
          </cell>
          <cell r="D425">
            <v>10</v>
          </cell>
          <cell r="E425">
            <v>421</v>
          </cell>
          <cell r="F425">
            <v>10</v>
          </cell>
          <cell r="G425"/>
          <cell r="H425" t="str">
            <v/>
          </cell>
          <cell r="I425" t="str">
            <v/>
          </cell>
          <cell r="J425" t="str">
            <v/>
          </cell>
          <cell r="K425" t="str">
            <v/>
          </cell>
          <cell r="L425">
            <v>0</v>
          </cell>
          <cell r="M425" t="str">
            <v>Berrens</v>
          </cell>
          <cell r="N425" t="str">
            <v>Conservation - Meter Replacement</v>
          </cell>
          <cell r="O425" t="str">
            <v>1590010-3</v>
          </cell>
          <cell r="P425" t="str">
            <v xml:space="preserve">No </v>
          </cell>
          <cell r="Q425">
            <v>227</v>
          </cell>
          <cell r="R425" t="str">
            <v>Reg</v>
          </cell>
          <cell r="S425" t="str">
            <v>Exempt</v>
          </cell>
          <cell r="T425"/>
          <cell r="U425"/>
          <cell r="V425"/>
          <cell r="W425"/>
          <cell r="X425">
            <v>0</v>
          </cell>
          <cell r="Y425"/>
          <cell r="Z425"/>
          <cell r="AA425"/>
          <cell r="AB425"/>
          <cell r="AC425">
            <v>0</v>
          </cell>
          <cell r="AD425">
            <v>0</v>
          </cell>
          <cell r="AE425"/>
          <cell r="AF425">
            <v>273000</v>
          </cell>
          <cell r="AG425"/>
          <cell r="AH425"/>
          <cell r="AI425"/>
          <cell r="AJ425"/>
          <cell r="AK425"/>
          <cell r="AL425">
            <v>273000</v>
          </cell>
          <cell r="AM425">
            <v>0</v>
          </cell>
          <cell r="AN425"/>
          <cell r="AO425">
            <v>0</v>
          </cell>
          <cell r="AP425">
            <v>0</v>
          </cell>
          <cell r="AQ425"/>
          <cell r="AR425">
            <v>0</v>
          </cell>
          <cell r="AS425"/>
          <cell r="AT425">
            <v>0</v>
          </cell>
          <cell r="AU425">
            <v>0</v>
          </cell>
          <cell r="AV425"/>
          <cell r="AW425"/>
          <cell r="AX425"/>
          <cell r="AY425"/>
          <cell r="AZ425"/>
          <cell r="BA425"/>
          <cell r="BB425">
            <v>0</v>
          </cell>
          <cell r="BC425">
            <v>0</v>
          </cell>
          <cell r="BD425"/>
          <cell r="BE425">
            <v>0</v>
          </cell>
          <cell r="BF425"/>
          <cell r="BG425"/>
          <cell r="BH425"/>
          <cell r="BI425"/>
          <cell r="BJ425"/>
          <cell r="BK425"/>
          <cell r="BL425"/>
          <cell r="BM425"/>
          <cell r="BN425"/>
          <cell r="BO425"/>
          <cell r="BP425">
            <v>0</v>
          </cell>
          <cell r="BQ425"/>
          <cell r="BR425"/>
          <cell r="BS425"/>
          <cell r="BT425"/>
          <cell r="BU425"/>
          <cell r="BV425"/>
          <cell r="BW425" t="str">
            <v>Berrens</v>
          </cell>
          <cell r="BX425"/>
          <cell r="BY425">
            <v>8</v>
          </cell>
        </row>
        <row r="426">
          <cell r="C426">
            <v>152</v>
          </cell>
          <cell r="D426">
            <v>20</v>
          </cell>
          <cell r="E426"/>
          <cell r="F426"/>
          <cell r="G426"/>
          <cell r="H426" t="str">
            <v/>
          </cell>
          <cell r="I426" t="str">
            <v/>
          </cell>
          <cell r="J426"/>
          <cell r="K426"/>
          <cell r="L426"/>
          <cell r="M426" t="str">
            <v>Brooksbank</v>
          </cell>
          <cell r="N426" t="str">
            <v>Other - LSL Replacement</v>
          </cell>
          <cell r="O426" t="str">
            <v>1240013-5</v>
          </cell>
          <cell r="P426" t="str">
            <v>Yes</v>
          </cell>
          <cell r="Q426">
            <v>338</v>
          </cell>
          <cell r="R426" t="str">
            <v>LSL</v>
          </cell>
          <cell r="S426"/>
          <cell r="T426"/>
          <cell r="U426"/>
          <cell r="V426"/>
          <cell r="W426"/>
          <cell r="X426">
            <v>0</v>
          </cell>
          <cell r="Y426"/>
          <cell r="Z426"/>
          <cell r="AA426"/>
          <cell r="AB426"/>
          <cell r="AC426">
            <v>0</v>
          </cell>
          <cell r="AD426">
            <v>0</v>
          </cell>
          <cell r="AE426"/>
          <cell r="AF426">
            <v>77000</v>
          </cell>
          <cell r="AG426"/>
          <cell r="AH426"/>
          <cell r="AI426"/>
          <cell r="AJ426"/>
          <cell r="AK426"/>
          <cell r="AL426">
            <v>77000</v>
          </cell>
          <cell r="AM426">
            <v>0</v>
          </cell>
          <cell r="AN426"/>
          <cell r="AO426">
            <v>0</v>
          </cell>
          <cell r="AP426">
            <v>0</v>
          </cell>
          <cell r="AQ426"/>
          <cell r="AR426">
            <v>0</v>
          </cell>
          <cell r="AS426"/>
          <cell r="AT426">
            <v>0</v>
          </cell>
          <cell r="AU426">
            <v>0</v>
          </cell>
          <cell r="AV426"/>
          <cell r="AW426"/>
          <cell r="AX426"/>
          <cell r="AY426"/>
          <cell r="AZ426"/>
          <cell r="BA426"/>
          <cell r="BB426"/>
          <cell r="BC426"/>
          <cell r="BD426"/>
          <cell r="BE426"/>
          <cell r="BF426"/>
          <cell r="BG426"/>
          <cell r="BH426"/>
          <cell r="BI426"/>
          <cell r="BJ426"/>
          <cell r="BK426"/>
          <cell r="BL426"/>
          <cell r="BM426"/>
          <cell r="BN426"/>
          <cell r="BO426"/>
          <cell r="BP426"/>
          <cell r="BQ426"/>
          <cell r="BR426"/>
          <cell r="BS426"/>
          <cell r="BT426"/>
          <cell r="BU426"/>
          <cell r="BV426"/>
          <cell r="BW426" t="str">
            <v>Brooksbank</v>
          </cell>
          <cell r="BX426"/>
          <cell r="BY426">
            <v>10</v>
          </cell>
        </row>
        <row r="427">
          <cell r="C427">
            <v>215</v>
          </cell>
          <cell r="D427">
            <v>13</v>
          </cell>
          <cell r="E427"/>
          <cell r="F427"/>
          <cell r="G427"/>
          <cell r="H427" t="str">
            <v/>
          </cell>
          <cell r="I427" t="str">
            <v/>
          </cell>
          <cell r="J427"/>
          <cell r="K427"/>
          <cell r="L427"/>
          <cell r="M427" t="str">
            <v>Brooksbank</v>
          </cell>
          <cell r="N427" t="str">
            <v xml:space="preserve">Source - New Well </v>
          </cell>
          <cell r="O427" t="str">
            <v>1240013-1</v>
          </cell>
          <cell r="P427" t="str">
            <v xml:space="preserve">No </v>
          </cell>
          <cell r="Q427">
            <v>338</v>
          </cell>
          <cell r="R427" t="str">
            <v>Reg</v>
          </cell>
          <cell r="S427"/>
          <cell r="T427"/>
          <cell r="U427"/>
          <cell r="V427"/>
          <cell r="W427"/>
          <cell r="X427">
            <v>0</v>
          </cell>
          <cell r="Y427"/>
          <cell r="Z427"/>
          <cell r="AA427"/>
          <cell r="AB427"/>
          <cell r="AC427">
            <v>0</v>
          </cell>
          <cell r="AD427">
            <v>0</v>
          </cell>
          <cell r="AE427"/>
          <cell r="AF427">
            <v>400000</v>
          </cell>
          <cell r="AG427"/>
          <cell r="AH427"/>
          <cell r="AI427"/>
          <cell r="AJ427"/>
          <cell r="AK427"/>
          <cell r="AL427">
            <v>400000</v>
          </cell>
          <cell r="AM427">
            <v>0</v>
          </cell>
          <cell r="AN427"/>
          <cell r="AO427">
            <v>0</v>
          </cell>
          <cell r="AP427">
            <v>0</v>
          </cell>
          <cell r="AQ427"/>
          <cell r="AR427">
            <v>0</v>
          </cell>
          <cell r="AS427"/>
          <cell r="AT427">
            <v>0</v>
          </cell>
          <cell r="AU427">
            <v>0</v>
          </cell>
          <cell r="AV427"/>
          <cell r="AW427"/>
          <cell r="AX427"/>
          <cell r="AY427"/>
          <cell r="AZ427"/>
          <cell r="BA427"/>
          <cell r="BB427"/>
          <cell r="BC427"/>
          <cell r="BD427"/>
          <cell r="BE427"/>
          <cell r="BF427"/>
          <cell r="BG427"/>
          <cell r="BH427"/>
          <cell r="BI427"/>
          <cell r="BJ427"/>
          <cell r="BK427"/>
          <cell r="BL427"/>
          <cell r="BM427"/>
          <cell r="BN427"/>
          <cell r="BO427"/>
          <cell r="BP427"/>
          <cell r="BQ427"/>
          <cell r="BR427"/>
          <cell r="BS427"/>
          <cell r="BT427"/>
          <cell r="BU427"/>
          <cell r="BV427"/>
          <cell r="BW427" t="str">
            <v>Brooksbank</v>
          </cell>
          <cell r="BX427"/>
          <cell r="BY427">
            <v>10</v>
          </cell>
        </row>
        <row r="428">
          <cell r="C428">
            <v>309</v>
          </cell>
          <cell r="D428">
            <v>12</v>
          </cell>
          <cell r="E428"/>
          <cell r="F428"/>
          <cell r="G428"/>
          <cell r="H428" t="str">
            <v/>
          </cell>
          <cell r="I428" t="str">
            <v/>
          </cell>
          <cell r="J428"/>
          <cell r="K428"/>
          <cell r="L428"/>
          <cell r="M428" t="str">
            <v>Brooksbank</v>
          </cell>
          <cell r="N428" t="str">
            <v>Treatment - New TP</v>
          </cell>
          <cell r="O428" t="str">
            <v>1240013-2</v>
          </cell>
          <cell r="P428" t="str">
            <v xml:space="preserve">No </v>
          </cell>
          <cell r="Q428">
            <v>338</v>
          </cell>
          <cell r="R428" t="str">
            <v>Reg</v>
          </cell>
          <cell r="S428"/>
          <cell r="T428"/>
          <cell r="U428"/>
          <cell r="V428"/>
          <cell r="W428"/>
          <cell r="X428">
            <v>0</v>
          </cell>
          <cell r="Y428"/>
          <cell r="Z428"/>
          <cell r="AA428"/>
          <cell r="AB428"/>
          <cell r="AC428">
            <v>0</v>
          </cell>
          <cell r="AD428">
            <v>0</v>
          </cell>
          <cell r="AE428"/>
          <cell r="AF428">
            <v>4989000</v>
          </cell>
          <cell r="AG428"/>
          <cell r="AH428"/>
          <cell r="AI428"/>
          <cell r="AJ428"/>
          <cell r="AK428"/>
          <cell r="AL428">
            <v>4989000</v>
          </cell>
          <cell r="AM428">
            <v>0</v>
          </cell>
          <cell r="AN428"/>
          <cell r="AO428">
            <v>0</v>
          </cell>
          <cell r="AP428">
            <v>0</v>
          </cell>
          <cell r="AQ428"/>
          <cell r="AR428">
            <v>0</v>
          </cell>
          <cell r="AS428"/>
          <cell r="AT428">
            <v>0</v>
          </cell>
          <cell r="AU428">
            <v>0</v>
          </cell>
          <cell r="AV428"/>
          <cell r="AW428"/>
          <cell r="AX428"/>
          <cell r="AY428"/>
          <cell r="AZ428"/>
          <cell r="BA428"/>
          <cell r="BB428"/>
          <cell r="BC428"/>
          <cell r="BD428"/>
          <cell r="BE428"/>
          <cell r="BF428"/>
          <cell r="BG428"/>
          <cell r="BH428"/>
          <cell r="BI428"/>
          <cell r="BJ428"/>
          <cell r="BK428"/>
          <cell r="BL428"/>
          <cell r="BM428"/>
          <cell r="BN428"/>
          <cell r="BO428"/>
          <cell r="BP428"/>
          <cell r="BQ428"/>
          <cell r="BR428"/>
          <cell r="BS428"/>
          <cell r="BT428"/>
          <cell r="BU428"/>
          <cell r="BV428"/>
          <cell r="BW428" t="str">
            <v>Brooksbank</v>
          </cell>
          <cell r="BX428"/>
          <cell r="BY428">
            <v>10</v>
          </cell>
        </row>
        <row r="429">
          <cell r="C429">
            <v>754</v>
          </cell>
          <cell r="D429">
            <v>10</v>
          </cell>
          <cell r="E429"/>
          <cell r="F429"/>
          <cell r="G429"/>
          <cell r="H429" t="str">
            <v/>
          </cell>
          <cell r="I429" t="str">
            <v/>
          </cell>
          <cell r="J429"/>
          <cell r="K429"/>
          <cell r="L429"/>
          <cell r="M429" t="str">
            <v>Brooksbank</v>
          </cell>
          <cell r="N429" t="str">
            <v>Storage - Tower Rehab</v>
          </cell>
          <cell r="O429" t="str">
            <v>1240013-3</v>
          </cell>
          <cell r="P429" t="str">
            <v xml:space="preserve">No </v>
          </cell>
          <cell r="Q429">
            <v>338</v>
          </cell>
          <cell r="R429" t="str">
            <v>Reg</v>
          </cell>
          <cell r="S429"/>
          <cell r="T429"/>
          <cell r="U429"/>
          <cell r="V429"/>
          <cell r="W429"/>
          <cell r="X429">
            <v>0</v>
          </cell>
          <cell r="Y429"/>
          <cell r="Z429"/>
          <cell r="AA429"/>
          <cell r="AB429"/>
          <cell r="AC429">
            <v>0</v>
          </cell>
          <cell r="AD429">
            <v>0</v>
          </cell>
          <cell r="AE429"/>
          <cell r="AF429">
            <v>802000</v>
          </cell>
          <cell r="AG429"/>
          <cell r="AH429"/>
          <cell r="AI429"/>
          <cell r="AJ429"/>
          <cell r="AK429"/>
          <cell r="AL429">
            <v>802000</v>
          </cell>
          <cell r="AM429">
            <v>0</v>
          </cell>
          <cell r="AN429"/>
          <cell r="AO429">
            <v>0</v>
          </cell>
          <cell r="AP429">
            <v>0</v>
          </cell>
          <cell r="AQ429"/>
          <cell r="AR429">
            <v>0</v>
          </cell>
          <cell r="AS429"/>
          <cell r="AT429">
            <v>0</v>
          </cell>
          <cell r="AU429">
            <v>0</v>
          </cell>
          <cell r="AV429"/>
          <cell r="AW429"/>
          <cell r="AX429"/>
          <cell r="AY429"/>
          <cell r="AZ429"/>
          <cell r="BA429"/>
          <cell r="BB429"/>
          <cell r="BC429"/>
          <cell r="BD429"/>
          <cell r="BE429"/>
          <cell r="BF429"/>
          <cell r="BG429"/>
          <cell r="BH429"/>
          <cell r="BI429"/>
          <cell r="BJ429"/>
          <cell r="BK429"/>
          <cell r="BL429"/>
          <cell r="BM429"/>
          <cell r="BN429"/>
          <cell r="BO429"/>
          <cell r="BP429"/>
          <cell r="BQ429"/>
          <cell r="BR429"/>
          <cell r="BS429"/>
          <cell r="BT429"/>
          <cell r="BU429"/>
          <cell r="BV429"/>
          <cell r="BW429" t="str">
            <v>Brooksbank</v>
          </cell>
          <cell r="BX429"/>
          <cell r="BY429">
            <v>10</v>
          </cell>
        </row>
        <row r="430">
          <cell r="C430">
            <v>755</v>
          </cell>
          <cell r="D430">
            <v>10</v>
          </cell>
          <cell r="E430"/>
          <cell r="F430"/>
          <cell r="G430"/>
          <cell r="H430" t="str">
            <v/>
          </cell>
          <cell r="I430" t="str">
            <v/>
          </cell>
          <cell r="J430"/>
          <cell r="K430"/>
          <cell r="L430"/>
          <cell r="M430" t="str">
            <v>Brooksbank</v>
          </cell>
          <cell r="N430" t="str">
            <v>Watermain - Replacement</v>
          </cell>
          <cell r="O430" t="str">
            <v>1240013-4</v>
          </cell>
          <cell r="P430" t="str">
            <v xml:space="preserve">No </v>
          </cell>
          <cell r="Q430">
            <v>338</v>
          </cell>
          <cell r="R430" t="str">
            <v>Reg</v>
          </cell>
          <cell r="S430"/>
          <cell r="T430"/>
          <cell r="U430"/>
          <cell r="V430"/>
          <cell r="W430"/>
          <cell r="X430">
            <v>0</v>
          </cell>
          <cell r="Y430"/>
          <cell r="Z430"/>
          <cell r="AA430"/>
          <cell r="AB430"/>
          <cell r="AC430">
            <v>0</v>
          </cell>
          <cell r="AD430">
            <v>0</v>
          </cell>
          <cell r="AE430"/>
          <cell r="AF430">
            <v>8172000</v>
          </cell>
          <cell r="AG430"/>
          <cell r="AH430"/>
          <cell r="AI430"/>
          <cell r="AJ430"/>
          <cell r="AK430"/>
          <cell r="AL430">
            <v>8172000</v>
          </cell>
          <cell r="AM430">
            <v>0</v>
          </cell>
          <cell r="AN430"/>
          <cell r="AO430">
            <v>0</v>
          </cell>
          <cell r="AP430">
            <v>0</v>
          </cell>
          <cell r="AQ430"/>
          <cell r="AR430">
            <v>0</v>
          </cell>
          <cell r="AS430"/>
          <cell r="AT430">
            <v>0</v>
          </cell>
          <cell r="AU430">
            <v>0</v>
          </cell>
          <cell r="AV430"/>
          <cell r="AW430"/>
          <cell r="AX430"/>
          <cell r="AY430"/>
          <cell r="AZ430"/>
          <cell r="BA430"/>
          <cell r="BB430"/>
          <cell r="BC430"/>
          <cell r="BD430"/>
          <cell r="BE430"/>
          <cell r="BF430"/>
          <cell r="BG430"/>
          <cell r="BH430"/>
          <cell r="BI430"/>
          <cell r="BJ430"/>
          <cell r="BK430"/>
          <cell r="BL430"/>
          <cell r="BM430"/>
          <cell r="BN430"/>
          <cell r="BO430"/>
          <cell r="BP430"/>
          <cell r="BQ430"/>
          <cell r="BR430"/>
          <cell r="BS430"/>
          <cell r="BT430"/>
          <cell r="BU430"/>
          <cell r="BV430"/>
          <cell r="BW430" t="str">
            <v>Brooksbank</v>
          </cell>
          <cell r="BX430"/>
          <cell r="BY430">
            <v>10</v>
          </cell>
        </row>
        <row r="431">
          <cell r="C431">
            <v>37</v>
          </cell>
          <cell r="D431">
            <v>20</v>
          </cell>
          <cell r="E431"/>
          <cell r="F431"/>
          <cell r="G431">
            <v>2025</v>
          </cell>
          <cell r="H431" t="str">
            <v/>
          </cell>
          <cell r="I431" t="str">
            <v>Yes</v>
          </cell>
          <cell r="J431"/>
          <cell r="K431"/>
          <cell r="L431"/>
          <cell r="M431" t="str">
            <v>Brooksbank</v>
          </cell>
          <cell r="N431" t="str">
            <v>Other - LSL Replacement Spruce St</v>
          </cell>
          <cell r="O431" t="str">
            <v>1280005-5</v>
          </cell>
          <cell r="P431" t="str">
            <v>Yes</v>
          </cell>
          <cell r="Q431">
            <v>892</v>
          </cell>
          <cell r="R431" t="str">
            <v>LSL</v>
          </cell>
          <cell r="S431"/>
          <cell r="T431"/>
          <cell r="U431"/>
          <cell r="V431">
            <v>45448</v>
          </cell>
          <cell r="W431">
            <v>41000</v>
          </cell>
          <cell r="X431">
            <v>41000</v>
          </cell>
          <cell r="Y431" t="str">
            <v>Part B</v>
          </cell>
          <cell r="Z431"/>
          <cell r="AA431">
            <v>45778</v>
          </cell>
          <cell r="AB431">
            <v>45870</v>
          </cell>
          <cell r="AC431">
            <v>20500</v>
          </cell>
          <cell r="AD431">
            <v>20500</v>
          </cell>
          <cell r="AE431"/>
          <cell r="AF431">
            <v>41000</v>
          </cell>
          <cell r="AG431"/>
          <cell r="AH431"/>
          <cell r="AI431"/>
          <cell r="AJ431"/>
          <cell r="AK431"/>
          <cell r="AL431">
            <v>41000</v>
          </cell>
          <cell r="AM431">
            <v>41000</v>
          </cell>
          <cell r="AN431"/>
          <cell r="AO431">
            <v>20500</v>
          </cell>
          <cell r="AP431">
            <v>0</v>
          </cell>
          <cell r="AQ431"/>
          <cell r="AR431">
            <v>20500</v>
          </cell>
          <cell r="AS431"/>
          <cell r="AT431">
            <v>20500</v>
          </cell>
          <cell r="AU431">
            <v>20500</v>
          </cell>
          <cell r="AV431"/>
          <cell r="AW431"/>
          <cell r="AX431"/>
          <cell r="AY431"/>
          <cell r="AZ431"/>
          <cell r="BA431"/>
          <cell r="BB431">
            <v>0</v>
          </cell>
          <cell r="BC431">
            <v>0</v>
          </cell>
          <cell r="BD431"/>
          <cell r="BE431">
            <v>0</v>
          </cell>
          <cell r="BF431"/>
          <cell r="BG431"/>
          <cell r="BH431"/>
          <cell r="BI431"/>
          <cell r="BJ431"/>
          <cell r="BK431"/>
          <cell r="BL431"/>
          <cell r="BM431"/>
          <cell r="BN431"/>
          <cell r="BO431"/>
          <cell r="BP431">
            <v>0</v>
          </cell>
          <cell r="BQ431"/>
          <cell r="BR431"/>
          <cell r="BS431"/>
          <cell r="BT431"/>
          <cell r="BU431"/>
          <cell r="BV431"/>
          <cell r="BW431" t="str">
            <v>Brooksbank</v>
          </cell>
          <cell r="BX431"/>
          <cell r="BY431">
            <v>10</v>
          </cell>
        </row>
        <row r="432">
          <cell r="C432">
            <v>427</v>
          </cell>
          <cell r="D432">
            <v>10</v>
          </cell>
          <cell r="E432">
            <v>343</v>
          </cell>
          <cell r="F432">
            <v>10</v>
          </cell>
          <cell r="G432"/>
          <cell r="H432" t="str">
            <v/>
          </cell>
          <cell r="I432" t="str">
            <v>Yes</v>
          </cell>
          <cell r="J432" t="str">
            <v/>
          </cell>
          <cell r="K432" t="str">
            <v/>
          </cell>
          <cell r="L432">
            <v>0</v>
          </cell>
          <cell r="M432" t="str">
            <v>Brooksbank</v>
          </cell>
          <cell r="N432" t="str">
            <v>Watermain - Jackson, Lincoln, Spruce Sts</v>
          </cell>
          <cell r="O432" t="str">
            <v>1280005-4</v>
          </cell>
          <cell r="P432" t="str">
            <v xml:space="preserve">No </v>
          </cell>
          <cell r="Q432">
            <v>980</v>
          </cell>
          <cell r="R432" t="str">
            <v>Reg</v>
          </cell>
          <cell r="S432" t="str">
            <v>Exempt</v>
          </cell>
          <cell r="T432"/>
          <cell r="U432">
            <v>0</v>
          </cell>
          <cell r="V432">
            <v>45449</v>
          </cell>
          <cell r="W432">
            <v>703000</v>
          </cell>
          <cell r="X432">
            <v>703000</v>
          </cell>
          <cell r="Y432" t="str">
            <v>Part B2</v>
          </cell>
          <cell r="Z432"/>
          <cell r="AA432">
            <v>45778</v>
          </cell>
          <cell r="AB432">
            <v>45870</v>
          </cell>
          <cell r="AC432">
            <v>0</v>
          </cell>
          <cell r="AD432">
            <v>0</v>
          </cell>
          <cell r="AE432"/>
          <cell r="AF432">
            <v>703000</v>
          </cell>
          <cell r="AG432"/>
          <cell r="AH432"/>
          <cell r="AI432"/>
          <cell r="AJ432"/>
          <cell r="AK432"/>
          <cell r="AL432">
            <v>703000</v>
          </cell>
          <cell r="AM432">
            <v>703000</v>
          </cell>
          <cell r="AN432"/>
          <cell r="AO432">
            <v>0</v>
          </cell>
          <cell r="AP432">
            <v>0</v>
          </cell>
          <cell r="AQ432"/>
          <cell r="AR432">
            <v>0</v>
          </cell>
          <cell r="AS432"/>
          <cell r="AT432">
            <v>703000</v>
          </cell>
          <cell r="AU432">
            <v>0</v>
          </cell>
          <cell r="AV432"/>
          <cell r="AW432"/>
          <cell r="AX432"/>
          <cell r="AY432"/>
          <cell r="AZ432"/>
          <cell r="BA432"/>
          <cell r="BB432">
            <v>0</v>
          </cell>
          <cell r="BC432">
            <v>0</v>
          </cell>
          <cell r="BD432"/>
          <cell r="BE432">
            <v>0</v>
          </cell>
          <cell r="BF432"/>
          <cell r="BG432"/>
          <cell r="BH432"/>
          <cell r="BI432"/>
          <cell r="BJ432"/>
          <cell r="BK432"/>
          <cell r="BL432"/>
          <cell r="BM432"/>
          <cell r="BN432"/>
          <cell r="BO432"/>
          <cell r="BP432">
            <v>0</v>
          </cell>
          <cell r="BQ432"/>
          <cell r="BR432"/>
          <cell r="BS432"/>
          <cell r="BT432"/>
          <cell r="BU432"/>
          <cell r="BV432"/>
          <cell r="BW432" t="str">
            <v>Brooksbank</v>
          </cell>
          <cell r="BX432" t="str">
            <v>Gallentine</v>
          </cell>
          <cell r="BY432">
            <v>10</v>
          </cell>
        </row>
        <row r="433">
          <cell r="C433">
            <v>108</v>
          </cell>
          <cell r="D433">
            <v>20</v>
          </cell>
          <cell r="E433">
            <v>87</v>
          </cell>
          <cell r="F433">
            <v>20</v>
          </cell>
          <cell r="G433">
            <v>2025</v>
          </cell>
          <cell r="H433" t="str">
            <v/>
          </cell>
          <cell r="I433" t="str">
            <v>Yes</v>
          </cell>
          <cell r="J433" t="str">
            <v/>
          </cell>
          <cell r="K433" t="str">
            <v/>
          </cell>
          <cell r="L433" t="str">
            <v>PER submitted</v>
          </cell>
          <cell r="M433" t="str">
            <v>Barrett</v>
          </cell>
          <cell r="N433" t="str">
            <v>Other - LSL Replacement</v>
          </cell>
          <cell r="O433" t="str">
            <v>1860010-11</v>
          </cell>
          <cell r="P433" t="str">
            <v>Yes</v>
          </cell>
          <cell r="Q433">
            <v>1897</v>
          </cell>
          <cell r="R433" t="str">
            <v>LSL</v>
          </cell>
          <cell r="S433" t="str">
            <v>Exempt</v>
          </cell>
          <cell r="T433"/>
          <cell r="U433"/>
          <cell r="V433">
            <v>45454</v>
          </cell>
          <cell r="W433">
            <v>121500</v>
          </cell>
          <cell r="X433">
            <v>121500</v>
          </cell>
          <cell r="Y433" t="str">
            <v>Part B</v>
          </cell>
          <cell r="Z433" t="str">
            <v># of LSL's not defined in IUP</v>
          </cell>
          <cell r="AA433">
            <v>45444</v>
          </cell>
          <cell r="AB433">
            <v>46174</v>
          </cell>
          <cell r="AC433">
            <v>60750</v>
          </cell>
          <cell r="AD433">
            <v>60750</v>
          </cell>
          <cell r="AE433"/>
          <cell r="AF433">
            <v>121500</v>
          </cell>
          <cell r="AG433"/>
          <cell r="AH433"/>
          <cell r="AI433"/>
          <cell r="AJ433"/>
          <cell r="AK433"/>
          <cell r="AL433">
            <v>121500</v>
          </cell>
          <cell r="AM433">
            <v>121500</v>
          </cell>
          <cell r="AN433"/>
          <cell r="AO433">
            <v>60750</v>
          </cell>
          <cell r="AP433">
            <v>0</v>
          </cell>
          <cell r="AQ433"/>
          <cell r="AR433">
            <v>60750</v>
          </cell>
          <cell r="AS433"/>
          <cell r="AT433">
            <v>60750</v>
          </cell>
          <cell r="AU433">
            <v>60750</v>
          </cell>
          <cell r="AV433"/>
          <cell r="AW433"/>
          <cell r="AX433"/>
          <cell r="AY433"/>
          <cell r="AZ433"/>
          <cell r="BA433"/>
          <cell r="BB433">
            <v>0</v>
          </cell>
          <cell r="BC433">
            <v>0</v>
          </cell>
          <cell r="BD433"/>
          <cell r="BE433">
            <v>0</v>
          </cell>
          <cell r="BF433" t="str">
            <v>PER submitted</v>
          </cell>
          <cell r="BG433"/>
          <cell r="BH433"/>
          <cell r="BI433"/>
          <cell r="BJ433"/>
          <cell r="BK433"/>
          <cell r="BL433"/>
          <cell r="BM433"/>
          <cell r="BN433"/>
          <cell r="BO433"/>
          <cell r="BP433">
            <v>0</v>
          </cell>
          <cell r="BQ433"/>
          <cell r="BR433"/>
          <cell r="BS433"/>
          <cell r="BT433"/>
          <cell r="BU433"/>
          <cell r="BV433"/>
          <cell r="BW433" t="str">
            <v>Barrett</v>
          </cell>
          <cell r="BX433"/>
          <cell r="BY433" t="str">
            <v>7W</v>
          </cell>
        </row>
        <row r="434">
          <cell r="C434">
            <v>109</v>
          </cell>
          <cell r="D434">
            <v>20</v>
          </cell>
          <cell r="E434">
            <v>88</v>
          </cell>
          <cell r="F434">
            <v>20</v>
          </cell>
          <cell r="G434">
            <v>2025</v>
          </cell>
          <cell r="H434" t="str">
            <v/>
          </cell>
          <cell r="I434" t="str">
            <v>Yes</v>
          </cell>
          <cell r="J434" t="str">
            <v/>
          </cell>
          <cell r="K434" t="str">
            <v/>
          </cell>
          <cell r="L434" t="str">
            <v>PFA</v>
          </cell>
          <cell r="M434" t="str">
            <v>Barrett</v>
          </cell>
          <cell r="N434" t="str">
            <v>Treatment - Manganese Treatment Plant</v>
          </cell>
          <cell r="O434" t="str">
            <v>1860010-8</v>
          </cell>
          <cell r="P434" t="str">
            <v>Yes</v>
          </cell>
          <cell r="Q434">
            <v>1897</v>
          </cell>
          <cell r="R434" t="str">
            <v>EC</v>
          </cell>
          <cell r="S434" t="str">
            <v>Exempt</v>
          </cell>
          <cell r="T434"/>
          <cell r="U434"/>
          <cell r="V434">
            <v>45455</v>
          </cell>
          <cell r="W434">
            <v>22262480</v>
          </cell>
          <cell r="X434">
            <v>22262480</v>
          </cell>
          <cell r="Y434" t="str">
            <v>Part B1</v>
          </cell>
          <cell r="Z434"/>
          <cell r="AA434">
            <v>45597</v>
          </cell>
          <cell r="AB434">
            <v>46327</v>
          </cell>
          <cell r="AC434">
            <v>0</v>
          </cell>
          <cell r="AD434">
            <v>0</v>
          </cell>
          <cell r="AE434"/>
          <cell r="AF434">
            <v>22262480</v>
          </cell>
          <cell r="AG434"/>
          <cell r="AH434"/>
          <cell r="AI434"/>
          <cell r="AJ434"/>
          <cell r="AK434"/>
          <cell r="AL434">
            <v>22262480</v>
          </cell>
          <cell r="AM434">
            <v>21762480</v>
          </cell>
          <cell r="AN434"/>
          <cell r="AO434">
            <v>0</v>
          </cell>
          <cell r="AP434">
            <v>3000000</v>
          </cell>
          <cell r="AQ434"/>
          <cell r="AR434">
            <v>3000000</v>
          </cell>
          <cell r="AS434"/>
          <cell r="AT434">
            <v>18762480</v>
          </cell>
          <cell r="AU434">
            <v>0</v>
          </cell>
          <cell r="AV434"/>
          <cell r="AW434"/>
          <cell r="AX434"/>
          <cell r="AY434"/>
          <cell r="AZ434"/>
          <cell r="BA434"/>
          <cell r="BB434">
            <v>0</v>
          </cell>
          <cell r="BC434">
            <v>0</v>
          </cell>
          <cell r="BD434"/>
          <cell r="BE434">
            <v>0</v>
          </cell>
          <cell r="BF434" t="str">
            <v>PFA</v>
          </cell>
          <cell r="BG434"/>
          <cell r="BH434"/>
          <cell r="BI434"/>
          <cell r="BJ434"/>
          <cell r="BK434"/>
          <cell r="BL434"/>
          <cell r="BM434"/>
          <cell r="BN434">
            <v>500000</v>
          </cell>
          <cell r="BO434"/>
          <cell r="BP434">
            <v>500000</v>
          </cell>
          <cell r="BQ434"/>
          <cell r="BR434"/>
          <cell r="BS434"/>
          <cell r="BT434"/>
          <cell r="BU434"/>
          <cell r="BV434"/>
          <cell r="BW434" t="str">
            <v>Barrett</v>
          </cell>
          <cell r="BX434"/>
          <cell r="BY434" t="str">
            <v>7W</v>
          </cell>
        </row>
        <row r="435">
          <cell r="C435">
            <v>685</v>
          </cell>
          <cell r="D435">
            <v>10</v>
          </cell>
          <cell r="E435">
            <v>582</v>
          </cell>
          <cell r="F435">
            <v>10</v>
          </cell>
          <cell r="G435"/>
          <cell r="H435" t="str">
            <v/>
          </cell>
          <cell r="I435" t="str">
            <v/>
          </cell>
          <cell r="J435" t="str">
            <v/>
          </cell>
          <cell r="K435" t="str">
            <v/>
          </cell>
          <cell r="L435" t="str">
            <v>RD Commit</v>
          </cell>
          <cell r="M435" t="str">
            <v>Barrett</v>
          </cell>
          <cell r="N435" t="str">
            <v>Watermain - Replacement</v>
          </cell>
          <cell r="O435" t="str">
            <v>1860010-10</v>
          </cell>
          <cell r="P435" t="str">
            <v xml:space="preserve">No </v>
          </cell>
          <cell r="Q435">
            <v>1897</v>
          </cell>
          <cell r="R435" t="str">
            <v>Reg</v>
          </cell>
          <cell r="S435" t="str">
            <v>Exempt</v>
          </cell>
          <cell r="T435"/>
          <cell r="U435"/>
          <cell r="V435"/>
          <cell r="W435"/>
          <cell r="X435">
            <v>0</v>
          </cell>
          <cell r="Y435"/>
          <cell r="Z435"/>
          <cell r="AA435"/>
          <cell r="AB435"/>
          <cell r="AC435">
            <v>0</v>
          </cell>
          <cell r="AD435">
            <v>0</v>
          </cell>
          <cell r="AE435"/>
          <cell r="AF435">
            <v>2875500</v>
          </cell>
          <cell r="AG435"/>
          <cell r="AH435"/>
          <cell r="AI435"/>
          <cell r="AJ435"/>
          <cell r="AK435"/>
          <cell r="AL435">
            <v>2875500</v>
          </cell>
          <cell r="AM435">
            <v>0</v>
          </cell>
          <cell r="AN435"/>
          <cell r="AO435">
            <v>0</v>
          </cell>
          <cell r="AP435">
            <v>0</v>
          </cell>
          <cell r="AQ435"/>
          <cell r="AR435">
            <v>0</v>
          </cell>
          <cell r="AS435"/>
          <cell r="AT435">
            <v>0</v>
          </cell>
          <cell r="AU435">
            <v>0</v>
          </cell>
          <cell r="AV435"/>
          <cell r="AW435"/>
          <cell r="AX435"/>
          <cell r="AY435"/>
          <cell r="AZ435"/>
          <cell r="BA435"/>
          <cell r="BB435">
            <v>0</v>
          </cell>
          <cell r="BC435">
            <v>0</v>
          </cell>
          <cell r="BD435"/>
          <cell r="BE435">
            <v>0</v>
          </cell>
          <cell r="BF435" t="str">
            <v>RD Commit</v>
          </cell>
          <cell r="BG435"/>
          <cell r="BH435"/>
          <cell r="BI435"/>
          <cell r="BJ435"/>
          <cell r="BK435"/>
          <cell r="BL435"/>
          <cell r="BM435"/>
          <cell r="BN435"/>
          <cell r="BO435"/>
          <cell r="BP435">
            <v>3607000</v>
          </cell>
          <cell r="BQ435"/>
          <cell r="BR435"/>
          <cell r="BS435"/>
          <cell r="BT435"/>
          <cell r="BU435"/>
          <cell r="BV435"/>
          <cell r="BW435" t="str">
            <v>Barrett</v>
          </cell>
          <cell r="BX435"/>
          <cell r="BY435" t="str">
            <v>7W</v>
          </cell>
        </row>
        <row r="436">
          <cell r="C436">
            <v>686</v>
          </cell>
          <cell r="D436">
            <v>10</v>
          </cell>
          <cell r="E436">
            <v>583</v>
          </cell>
          <cell r="F436">
            <v>10</v>
          </cell>
          <cell r="G436"/>
          <cell r="H436" t="str">
            <v/>
          </cell>
          <cell r="I436" t="str">
            <v>Yes</v>
          </cell>
          <cell r="J436" t="str">
            <v/>
          </cell>
          <cell r="K436" t="str">
            <v/>
          </cell>
          <cell r="L436" t="str">
            <v>PER submitted</v>
          </cell>
          <cell r="M436" t="str">
            <v>Barrett</v>
          </cell>
          <cell r="N436" t="str">
            <v>Storage - Replace Tower No. 1</v>
          </cell>
          <cell r="O436" t="str">
            <v>1860010-9</v>
          </cell>
          <cell r="P436" t="str">
            <v xml:space="preserve">No </v>
          </cell>
          <cell r="Q436">
            <v>1897</v>
          </cell>
          <cell r="R436" t="str">
            <v>Reg</v>
          </cell>
          <cell r="S436" t="str">
            <v>Exempt</v>
          </cell>
          <cell r="T436"/>
          <cell r="U436"/>
          <cell r="V436">
            <v>45455</v>
          </cell>
          <cell r="W436">
            <v>4270981</v>
          </cell>
          <cell r="X436">
            <v>4270981</v>
          </cell>
          <cell r="Y436" t="str">
            <v>Part B2</v>
          </cell>
          <cell r="Z436"/>
          <cell r="AA436">
            <v>45809</v>
          </cell>
          <cell r="AB436">
            <v>46174</v>
          </cell>
          <cell r="AC436">
            <v>0</v>
          </cell>
          <cell r="AD436">
            <v>0</v>
          </cell>
          <cell r="AE436"/>
          <cell r="AF436">
            <v>4270981</v>
          </cell>
          <cell r="AG436"/>
          <cell r="AH436"/>
          <cell r="AI436"/>
          <cell r="AJ436"/>
          <cell r="AK436"/>
          <cell r="AL436">
            <v>4270981</v>
          </cell>
          <cell r="AM436">
            <v>4270981</v>
          </cell>
          <cell r="AN436"/>
          <cell r="AO436">
            <v>0</v>
          </cell>
          <cell r="AP436">
            <v>0</v>
          </cell>
          <cell r="AQ436"/>
          <cell r="AR436">
            <v>0</v>
          </cell>
          <cell r="AS436"/>
          <cell r="AT436">
            <v>4270981</v>
          </cell>
          <cell r="AU436">
            <v>0</v>
          </cell>
          <cell r="AV436"/>
          <cell r="AW436"/>
          <cell r="AX436"/>
          <cell r="AY436"/>
          <cell r="AZ436"/>
          <cell r="BA436"/>
          <cell r="BB436">
            <v>0</v>
          </cell>
          <cell r="BC436">
            <v>0</v>
          </cell>
          <cell r="BD436"/>
          <cell r="BE436">
            <v>0</v>
          </cell>
          <cell r="BF436" t="str">
            <v>PER submitted</v>
          </cell>
          <cell r="BG436"/>
          <cell r="BH436"/>
          <cell r="BI436"/>
          <cell r="BJ436"/>
          <cell r="BK436"/>
          <cell r="BL436"/>
          <cell r="BM436"/>
          <cell r="BN436"/>
          <cell r="BO436"/>
          <cell r="BP436">
            <v>0</v>
          </cell>
          <cell r="BQ436"/>
          <cell r="BR436"/>
          <cell r="BS436"/>
          <cell r="BT436"/>
          <cell r="BU436"/>
          <cell r="BV436"/>
          <cell r="BW436" t="str">
            <v>Barrett</v>
          </cell>
          <cell r="BX436"/>
          <cell r="BY436" t="str">
            <v>7W</v>
          </cell>
        </row>
        <row r="437">
          <cell r="C437">
            <v>731</v>
          </cell>
          <cell r="D437">
            <v>10</v>
          </cell>
          <cell r="E437"/>
          <cell r="F437"/>
          <cell r="G437"/>
          <cell r="H437" t="str">
            <v/>
          </cell>
          <cell r="I437" t="str">
            <v>Yes</v>
          </cell>
          <cell r="J437"/>
          <cell r="K437"/>
          <cell r="L437"/>
          <cell r="M437" t="str">
            <v>Bradshaw</v>
          </cell>
          <cell r="N437" t="str">
            <v>Other - Connect to ERWB</v>
          </cell>
          <cell r="O437" t="str">
            <v>1690028-2</v>
          </cell>
          <cell r="P437" t="str">
            <v xml:space="preserve">No </v>
          </cell>
          <cell r="Q437">
            <v>2095</v>
          </cell>
          <cell r="R437" t="str">
            <v>Reg</v>
          </cell>
          <cell r="S437"/>
          <cell r="T437"/>
          <cell r="U437"/>
          <cell r="V437">
            <v>45414</v>
          </cell>
          <cell r="W437">
            <v>18640000</v>
          </cell>
          <cell r="X437">
            <v>18640000</v>
          </cell>
          <cell r="Y437" t="str">
            <v>Part B2</v>
          </cell>
          <cell r="Z437"/>
          <cell r="AA437">
            <v>45809</v>
          </cell>
          <cell r="AB437">
            <v>46569</v>
          </cell>
          <cell r="AC437">
            <v>0</v>
          </cell>
          <cell r="AD437">
            <v>0</v>
          </cell>
          <cell r="AE437"/>
          <cell r="AF437">
            <v>18640000</v>
          </cell>
          <cell r="AG437"/>
          <cell r="AH437"/>
          <cell r="AI437"/>
          <cell r="AJ437"/>
          <cell r="AK437"/>
          <cell r="AL437">
            <v>18640000</v>
          </cell>
          <cell r="AM437">
            <v>18640000</v>
          </cell>
          <cell r="AN437"/>
          <cell r="AO437">
            <v>0</v>
          </cell>
          <cell r="AP437">
            <v>0</v>
          </cell>
          <cell r="AQ437"/>
          <cell r="AR437">
            <v>0</v>
          </cell>
          <cell r="AS437"/>
          <cell r="AT437">
            <v>18640000</v>
          </cell>
          <cell r="AU437">
            <v>0</v>
          </cell>
          <cell r="AV437"/>
          <cell r="AW437"/>
          <cell r="AX437"/>
          <cell r="AY437"/>
          <cell r="AZ437"/>
          <cell r="BA437"/>
          <cell r="BB437">
            <v>0</v>
          </cell>
          <cell r="BC437">
            <v>0</v>
          </cell>
          <cell r="BD437"/>
          <cell r="BE437">
            <v>0</v>
          </cell>
          <cell r="BF437"/>
          <cell r="BG437"/>
          <cell r="BH437"/>
          <cell r="BI437"/>
          <cell r="BJ437"/>
          <cell r="BK437"/>
          <cell r="BL437"/>
          <cell r="BM437"/>
          <cell r="BN437"/>
          <cell r="BO437"/>
          <cell r="BP437">
            <v>0</v>
          </cell>
          <cell r="BQ437"/>
          <cell r="BR437"/>
          <cell r="BS437"/>
          <cell r="BT437"/>
          <cell r="BU437"/>
          <cell r="BV437"/>
          <cell r="BW437" t="str">
            <v>Bradshaw</v>
          </cell>
          <cell r="BX437"/>
          <cell r="BY437" t="str">
            <v>3c</v>
          </cell>
        </row>
        <row r="438">
          <cell r="C438">
            <v>61</v>
          </cell>
          <cell r="D438">
            <v>20</v>
          </cell>
          <cell r="E438">
            <v>51</v>
          </cell>
          <cell r="F438">
            <v>20</v>
          </cell>
          <cell r="G438">
            <v>2024</v>
          </cell>
          <cell r="H438" t="str">
            <v>Yes</v>
          </cell>
          <cell r="I438" t="str">
            <v/>
          </cell>
          <cell r="J438" t="str">
            <v/>
          </cell>
          <cell r="K438" t="str">
            <v>Yes</v>
          </cell>
          <cell r="L438">
            <v>0</v>
          </cell>
          <cell r="M438" t="str">
            <v>Perez</v>
          </cell>
          <cell r="N438" t="str">
            <v>Other - LSL Replacement</v>
          </cell>
          <cell r="O438" t="str">
            <v>1360002-4</v>
          </cell>
          <cell r="P438" t="str">
            <v>Yes</v>
          </cell>
          <cell r="Q438">
            <v>5859</v>
          </cell>
          <cell r="R438" t="str">
            <v>LSL</v>
          </cell>
          <cell r="S438" t="str">
            <v>Exempt</v>
          </cell>
          <cell r="T438"/>
          <cell r="U438"/>
          <cell r="V438" t="str">
            <v>Certified</v>
          </cell>
          <cell r="W438">
            <v>3143400</v>
          </cell>
          <cell r="X438">
            <v>3143400</v>
          </cell>
          <cell r="Y438" t="str">
            <v>24 Carryover</v>
          </cell>
          <cell r="Z438" t="str">
            <v>app lists 301 lines vs 167 on cert</v>
          </cell>
          <cell r="AA438">
            <v>45413</v>
          </cell>
          <cell r="AB438">
            <v>45689</v>
          </cell>
          <cell r="AC438">
            <v>1571701</v>
          </cell>
          <cell r="AD438">
            <v>1571699</v>
          </cell>
          <cell r="AE438" t="str">
            <v>cmt rcd; updated costs</v>
          </cell>
          <cell r="AF438">
            <v>3143400</v>
          </cell>
          <cell r="AG438">
            <v>45450</v>
          </cell>
          <cell r="AH438">
            <v>45468</v>
          </cell>
          <cell r="AI438"/>
          <cell r="AJ438"/>
          <cell r="AK438"/>
          <cell r="AL438">
            <v>3143400</v>
          </cell>
          <cell r="AM438">
            <v>3143400</v>
          </cell>
          <cell r="AN438"/>
          <cell r="AO438">
            <v>1571699</v>
          </cell>
          <cell r="AP438">
            <v>0</v>
          </cell>
          <cell r="AQ438"/>
          <cell r="AR438">
            <v>1571699</v>
          </cell>
          <cell r="AS438"/>
          <cell r="AT438">
            <v>1571701</v>
          </cell>
          <cell r="AU438">
            <v>1571701</v>
          </cell>
          <cell r="AV438"/>
          <cell r="AW438"/>
          <cell r="AX438"/>
          <cell r="AY438"/>
          <cell r="AZ438"/>
          <cell r="BA438"/>
          <cell r="BB438">
            <v>0</v>
          </cell>
          <cell r="BC438">
            <v>0</v>
          </cell>
          <cell r="BD438"/>
          <cell r="BE438">
            <v>0</v>
          </cell>
          <cell r="BF438"/>
          <cell r="BG438"/>
          <cell r="BH438"/>
          <cell r="BI438"/>
          <cell r="BJ438"/>
          <cell r="BK438"/>
          <cell r="BL438"/>
          <cell r="BM438"/>
          <cell r="BN438"/>
          <cell r="BO438"/>
          <cell r="BP438">
            <v>0</v>
          </cell>
          <cell r="BQ438"/>
          <cell r="BR438"/>
          <cell r="BS438"/>
          <cell r="BT438"/>
          <cell r="BU438"/>
          <cell r="BV438"/>
          <cell r="BW438" t="str">
            <v>Perez</v>
          </cell>
          <cell r="BX438"/>
          <cell r="BY438" t="str">
            <v>3a</v>
          </cell>
        </row>
        <row r="439">
          <cell r="C439">
            <v>255</v>
          </cell>
          <cell r="D439">
            <v>12</v>
          </cell>
          <cell r="E439">
            <v>183</v>
          </cell>
          <cell r="F439">
            <v>12</v>
          </cell>
          <cell r="G439">
            <v>2023</v>
          </cell>
          <cell r="H439" t="str">
            <v>Yes</v>
          </cell>
          <cell r="I439" t="str">
            <v/>
          </cell>
          <cell r="J439" t="str">
            <v>Yes</v>
          </cell>
          <cell r="K439" t="str">
            <v/>
          </cell>
          <cell r="L439">
            <v>0</v>
          </cell>
          <cell r="M439" t="str">
            <v>Perez</v>
          </cell>
          <cell r="N439" t="str">
            <v>Treatment - Plant Rehab</v>
          </cell>
          <cell r="O439" t="str">
            <v>1360002-1</v>
          </cell>
          <cell r="P439" t="str">
            <v xml:space="preserve">No </v>
          </cell>
          <cell r="Q439">
            <v>5816</v>
          </cell>
          <cell r="R439" t="str">
            <v>Reg</v>
          </cell>
          <cell r="S439" t="str">
            <v>Exempt</v>
          </cell>
          <cell r="T439"/>
          <cell r="U439"/>
          <cell r="V439" t="str">
            <v>Certified</v>
          </cell>
          <cell r="W439">
            <v>11660000</v>
          </cell>
          <cell r="X439">
            <v>11660000</v>
          </cell>
          <cell r="Y439" t="str">
            <v>23 Carryover</v>
          </cell>
          <cell r="Z439"/>
          <cell r="AA439">
            <v>45078</v>
          </cell>
          <cell r="AB439">
            <v>45565</v>
          </cell>
          <cell r="AC439">
            <v>0</v>
          </cell>
          <cell r="AD439">
            <v>0</v>
          </cell>
          <cell r="AE439"/>
          <cell r="AF439">
            <v>11660000</v>
          </cell>
          <cell r="AG439">
            <v>45014</v>
          </cell>
          <cell r="AH439">
            <v>45106</v>
          </cell>
          <cell r="AI439">
            <v>1</v>
          </cell>
          <cell r="AJ439">
            <v>11660000</v>
          </cell>
          <cell r="AK439"/>
          <cell r="AL439">
            <v>11660000</v>
          </cell>
          <cell r="AM439">
            <v>11660000</v>
          </cell>
          <cell r="AN439"/>
          <cell r="AO439">
            <v>0</v>
          </cell>
          <cell r="AP439">
            <v>0</v>
          </cell>
          <cell r="AQ439"/>
          <cell r="AR439">
            <v>0</v>
          </cell>
          <cell r="AS439"/>
          <cell r="AT439">
            <v>11660000</v>
          </cell>
          <cell r="AU439">
            <v>0</v>
          </cell>
          <cell r="AV439"/>
          <cell r="AW439"/>
          <cell r="AX439"/>
          <cell r="AY439"/>
          <cell r="AZ439"/>
          <cell r="BA439"/>
          <cell r="BB439">
            <v>0</v>
          </cell>
          <cell r="BC439">
            <v>0</v>
          </cell>
          <cell r="BD439"/>
          <cell r="BE439">
            <v>0</v>
          </cell>
          <cell r="BF439"/>
          <cell r="BG439"/>
          <cell r="BH439"/>
          <cell r="BI439"/>
          <cell r="BJ439"/>
          <cell r="BK439"/>
          <cell r="BL439"/>
          <cell r="BM439"/>
          <cell r="BN439"/>
          <cell r="BO439"/>
          <cell r="BP439">
            <v>0</v>
          </cell>
          <cell r="BQ439"/>
          <cell r="BR439"/>
          <cell r="BS439"/>
          <cell r="BT439"/>
          <cell r="BU439"/>
          <cell r="BV439"/>
          <cell r="BW439" t="str">
            <v>Perez</v>
          </cell>
          <cell r="BX439"/>
          <cell r="BY439" t="str">
            <v>3a</v>
          </cell>
        </row>
        <row r="440">
          <cell r="C440">
            <v>492</v>
          </cell>
          <cell r="D440">
            <v>10</v>
          </cell>
          <cell r="E440">
            <v>404</v>
          </cell>
          <cell r="F440">
            <v>10</v>
          </cell>
          <cell r="G440">
            <v>2024</v>
          </cell>
          <cell r="H440" t="str">
            <v>Yes</v>
          </cell>
          <cell r="I440" t="str">
            <v/>
          </cell>
          <cell r="J440" t="str">
            <v/>
          </cell>
          <cell r="K440" t="str">
            <v>Yes</v>
          </cell>
          <cell r="L440">
            <v>0</v>
          </cell>
          <cell r="M440" t="str">
            <v>Perez</v>
          </cell>
          <cell r="N440" t="str">
            <v>Watermain - Replace 9th Street</v>
          </cell>
          <cell r="O440" t="str">
            <v>1360002-3</v>
          </cell>
          <cell r="P440" t="str">
            <v xml:space="preserve">No </v>
          </cell>
          <cell r="Q440">
            <v>5816</v>
          </cell>
          <cell r="R440" t="str">
            <v>Reg</v>
          </cell>
          <cell r="S440" t="str">
            <v>Exempt</v>
          </cell>
          <cell r="T440"/>
          <cell r="U440"/>
          <cell r="V440" t="str">
            <v>Certified</v>
          </cell>
          <cell r="W440">
            <v>1625950</v>
          </cell>
          <cell r="X440">
            <v>1625950</v>
          </cell>
          <cell r="Y440" t="str">
            <v>24 Carryover</v>
          </cell>
          <cell r="Z440"/>
          <cell r="AA440">
            <v>45413</v>
          </cell>
          <cell r="AB440">
            <v>45689</v>
          </cell>
          <cell r="AC440">
            <v>0</v>
          </cell>
          <cell r="AD440">
            <v>0</v>
          </cell>
          <cell r="AE440" t="str">
            <v>cmt rcd; updated costs</v>
          </cell>
          <cell r="AF440">
            <v>1625950</v>
          </cell>
          <cell r="AG440">
            <v>45449</v>
          </cell>
          <cell r="AH440">
            <v>45470</v>
          </cell>
          <cell r="AI440">
            <v>1</v>
          </cell>
          <cell r="AJ440">
            <v>4769352</v>
          </cell>
          <cell r="AK440"/>
          <cell r="AL440">
            <v>1625950</v>
          </cell>
          <cell r="AM440">
            <v>1625950</v>
          </cell>
          <cell r="AN440"/>
          <cell r="AO440">
            <v>0</v>
          </cell>
          <cell r="AP440">
            <v>0</v>
          </cell>
          <cell r="AQ440"/>
          <cell r="AR440">
            <v>0</v>
          </cell>
          <cell r="AS440"/>
          <cell r="AT440">
            <v>1625950</v>
          </cell>
          <cell r="AU440">
            <v>0</v>
          </cell>
          <cell r="AV440"/>
          <cell r="AW440"/>
          <cell r="AX440"/>
          <cell r="AY440"/>
          <cell r="AZ440"/>
          <cell r="BA440"/>
          <cell r="BB440">
            <v>0</v>
          </cell>
          <cell r="BC440">
            <v>0</v>
          </cell>
          <cell r="BD440"/>
          <cell r="BE440">
            <v>0</v>
          </cell>
          <cell r="BF440"/>
          <cell r="BG440"/>
          <cell r="BH440"/>
          <cell r="BI440"/>
          <cell r="BJ440"/>
          <cell r="BK440"/>
          <cell r="BL440"/>
          <cell r="BM440"/>
          <cell r="BN440"/>
          <cell r="BO440"/>
          <cell r="BP440">
            <v>0</v>
          </cell>
          <cell r="BQ440"/>
          <cell r="BR440"/>
          <cell r="BS440"/>
          <cell r="BT440"/>
          <cell r="BU440"/>
          <cell r="BV440"/>
          <cell r="BW440" t="str">
            <v>Perez</v>
          </cell>
          <cell r="BX440"/>
          <cell r="BY440" t="str">
            <v>3a</v>
          </cell>
        </row>
        <row r="441">
          <cell r="C441">
            <v>187</v>
          </cell>
          <cell r="D441">
            <v>15</v>
          </cell>
          <cell r="E441">
            <v>134</v>
          </cell>
          <cell r="F441">
            <v>15</v>
          </cell>
          <cell r="G441">
            <v>2024</v>
          </cell>
          <cell r="H441" t="str">
            <v>Yes</v>
          </cell>
          <cell r="I441" t="str">
            <v/>
          </cell>
          <cell r="J441" t="str">
            <v/>
          </cell>
          <cell r="K441" t="str">
            <v>Yes</v>
          </cell>
          <cell r="L441">
            <v>0</v>
          </cell>
          <cell r="M441" t="str">
            <v>Montoya</v>
          </cell>
          <cell r="N441" t="str">
            <v>Treatment - Radium Treatment Plant Rehab</v>
          </cell>
          <cell r="O441" t="str">
            <v>1190014-2</v>
          </cell>
          <cell r="P441" t="str">
            <v>Yes</v>
          </cell>
          <cell r="Q441">
            <v>35539</v>
          </cell>
          <cell r="R441" t="str">
            <v>Reg</v>
          </cell>
          <cell r="S441"/>
          <cell r="T441"/>
          <cell r="U441"/>
          <cell r="V441" t="str">
            <v>Certified</v>
          </cell>
          <cell r="W441">
            <v>4792201</v>
          </cell>
          <cell r="X441">
            <v>4792201</v>
          </cell>
          <cell r="Y441" t="str">
            <v>24 Carryover</v>
          </cell>
          <cell r="Z441"/>
          <cell r="AA441">
            <v>45458</v>
          </cell>
          <cell r="AB441">
            <v>45807</v>
          </cell>
          <cell r="AC441">
            <v>0</v>
          </cell>
          <cell r="AD441">
            <v>0</v>
          </cell>
          <cell r="AE441"/>
          <cell r="AF441">
            <v>4792901</v>
          </cell>
          <cell r="AG441">
            <v>45416</v>
          </cell>
          <cell r="AH441">
            <v>45456</v>
          </cell>
          <cell r="AI441">
            <v>1</v>
          </cell>
          <cell r="AJ441">
            <v>4792901</v>
          </cell>
          <cell r="AK441"/>
          <cell r="AL441">
            <v>4792901</v>
          </cell>
          <cell r="AM441">
            <v>2165171</v>
          </cell>
          <cell r="AN441"/>
          <cell r="AO441">
            <v>0</v>
          </cell>
          <cell r="AP441">
            <v>0</v>
          </cell>
          <cell r="AR441">
            <v>0</v>
          </cell>
          <cell r="AS441"/>
          <cell r="AT441">
            <v>2165171</v>
          </cell>
          <cell r="AU441">
            <v>0</v>
          </cell>
          <cell r="AV441">
            <v>45475</v>
          </cell>
          <cell r="AW441">
            <v>45506</v>
          </cell>
          <cell r="AX441">
            <v>2025</v>
          </cell>
          <cell r="AY441" t="str">
            <v>DWRF/city</v>
          </cell>
          <cell r="AZ441"/>
          <cell r="BA441"/>
          <cell r="BB441">
            <v>0</v>
          </cell>
          <cell r="BC441">
            <v>0</v>
          </cell>
          <cell r="BD441"/>
          <cell r="BE441">
            <v>0</v>
          </cell>
          <cell r="BF441"/>
          <cell r="BG441"/>
          <cell r="BH441"/>
          <cell r="BI441"/>
          <cell r="BJ441"/>
          <cell r="BK441"/>
          <cell r="BL441"/>
          <cell r="BM441"/>
          <cell r="BN441"/>
          <cell r="BO441"/>
          <cell r="BP441"/>
          <cell r="BQ441"/>
          <cell r="BR441"/>
          <cell r="BS441"/>
          <cell r="BT441"/>
          <cell r="BU441">
            <v>2627730</v>
          </cell>
          <cell r="BV441" t="str">
            <v>ARPA and city funds</v>
          </cell>
          <cell r="BW441" t="str">
            <v>Montoya</v>
          </cell>
          <cell r="BX441"/>
          <cell r="BY441">
            <v>11</v>
          </cell>
        </row>
        <row r="442">
          <cell r="C442">
            <v>334</v>
          </cell>
          <cell r="D442">
            <v>10</v>
          </cell>
          <cell r="E442"/>
          <cell r="F442"/>
          <cell r="G442"/>
          <cell r="H442" t="str">
            <v/>
          </cell>
          <cell r="I442" t="str">
            <v/>
          </cell>
          <cell r="J442" t="str">
            <v/>
          </cell>
          <cell r="K442" t="str">
            <v/>
          </cell>
          <cell r="L442"/>
          <cell r="M442" t="str">
            <v>Montoya</v>
          </cell>
          <cell r="N442" t="str">
            <v>Watermain - Replacement</v>
          </cell>
          <cell r="O442" t="str">
            <v>1480001-5</v>
          </cell>
          <cell r="P442" t="str">
            <v xml:space="preserve">No </v>
          </cell>
          <cell r="Q442">
            <v>745</v>
          </cell>
          <cell r="R442" t="str">
            <v>Reg</v>
          </cell>
          <cell r="S442"/>
          <cell r="T442"/>
          <cell r="U442"/>
          <cell r="V442"/>
          <cell r="W442"/>
          <cell r="X442">
            <v>0</v>
          </cell>
          <cell r="Y442"/>
          <cell r="Z442"/>
          <cell r="AA442"/>
          <cell r="AB442"/>
          <cell r="AC442">
            <v>0</v>
          </cell>
          <cell r="AD442">
            <v>0</v>
          </cell>
          <cell r="AE442"/>
          <cell r="AF442">
            <v>2469800</v>
          </cell>
          <cell r="AG442"/>
          <cell r="AH442"/>
          <cell r="AI442"/>
          <cell r="AJ442"/>
          <cell r="AK442"/>
          <cell r="AL442">
            <v>2469800</v>
          </cell>
          <cell r="AM442">
            <v>0</v>
          </cell>
          <cell r="AN442"/>
          <cell r="AO442">
            <v>0</v>
          </cell>
          <cell r="AP442">
            <v>0</v>
          </cell>
          <cell r="AQ442"/>
          <cell r="AR442">
            <v>0</v>
          </cell>
          <cell r="AS442"/>
          <cell r="AT442">
            <v>0</v>
          </cell>
          <cell r="AU442">
            <v>0</v>
          </cell>
          <cell r="AV442"/>
          <cell r="AW442"/>
          <cell r="AX442"/>
          <cell r="AY442"/>
          <cell r="AZ442"/>
          <cell r="BA442"/>
          <cell r="BB442"/>
          <cell r="BC442"/>
          <cell r="BD442"/>
          <cell r="BE442"/>
          <cell r="BF442"/>
          <cell r="BG442"/>
          <cell r="BH442"/>
          <cell r="BI442"/>
          <cell r="BJ442"/>
          <cell r="BK442"/>
          <cell r="BL442"/>
          <cell r="BM442"/>
          <cell r="BN442"/>
          <cell r="BO442"/>
          <cell r="BP442"/>
          <cell r="BQ442"/>
          <cell r="BR442"/>
          <cell r="BS442"/>
          <cell r="BT442"/>
          <cell r="BU442"/>
          <cell r="BV442"/>
          <cell r="BW442" t="str">
            <v>Montoya</v>
          </cell>
          <cell r="BX442"/>
          <cell r="BY442" t="str">
            <v>7E</v>
          </cell>
        </row>
        <row r="443">
          <cell r="C443">
            <v>335</v>
          </cell>
          <cell r="D443">
            <v>10</v>
          </cell>
          <cell r="E443"/>
          <cell r="F443"/>
          <cell r="G443"/>
          <cell r="H443" t="str">
            <v/>
          </cell>
          <cell r="I443" t="str">
            <v/>
          </cell>
          <cell r="J443" t="str">
            <v/>
          </cell>
          <cell r="K443" t="str">
            <v/>
          </cell>
          <cell r="L443"/>
          <cell r="M443" t="str">
            <v>Montoya</v>
          </cell>
          <cell r="N443" t="str">
            <v>Source - Improvements</v>
          </cell>
          <cell r="O443" t="str">
            <v>1480001-6</v>
          </cell>
          <cell r="P443" t="str">
            <v xml:space="preserve">No </v>
          </cell>
          <cell r="Q443">
            <v>745</v>
          </cell>
          <cell r="R443" t="str">
            <v>Reg</v>
          </cell>
          <cell r="S443"/>
          <cell r="T443"/>
          <cell r="U443"/>
          <cell r="V443"/>
          <cell r="W443"/>
          <cell r="X443">
            <v>0</v>
          </cell>
          <cell r="Y443"/>
          <cell r="Z443"/>
          <cell r="AA443"/>
          <cell r="AB443"/>
          <cell r="AC443">
            <v>0</v>
          </cell>
          <cell r="AD443">
            <v>0</v>
          </cell>
          <cell r="AE443"/>
          <cell r="AF443">
            <v>307700</v>
          </cell>
          <cell r="AG443"/>
          <cell r="AH443"/>
          <cell r="AI443"/>
          <cell r="AJ443"/>
          <cell r="AK443"/>
          <cell r="AL443">
            <v>307700</v>
          </cell>
          <cell r="AM443">
            <v>0</v>
          </cell>
          <cell r="AN443"/>
          <cell r="AO443">
            <v>0</v>
          </cell>
          <cell r="AP443">
            <v>0</v>
          </cell>
          <cell r="AQ443"/>
          <cell r="AR443">
            <v>0</v>
          </cell>
          <cell r="AS443"/>
          <cell r="AT443">
            <v>0</v>
          </cell>
          <cell r="AU443">
            <v>0</v>
          </cell>
          <cell r="AV443"/>
          <cell r="AW443"/>
          <cell r="AX443"/>
          <cell r="AY443"/>
          <cell r="AZ443"/>
          <cell r="BA443"/>
          <cell r="BB443"/>
          <cell r="BC443"/>
          <cell r="BD443"/>
          <cell r="BE443"/>
          <cell r="BF443"/>
          <cell r="BG443"/>
          <cell r="BH443"/>
          <cell r="BI443"/>
          <cell r="BJ443"/>
          <cell r="BK443"/>
          <cell r="BL443"/>
          <cell r="BM443"/>
          <cell r="BN443"/>
          <cell r="BO443"/>
          <cell r="BP443"/>
          <cell r="BQ443"/>
          <cell r="BR443"/>
          <cell r="BS443"/>
          <cell r="BT443"/>
          <cell r="BU443"/>
          <cell r="BV443"/>
          <cell r="BW443" t="str">
            <v>Montoya</v>
          </cell>
          <cell r="BX443"/>
          <cell r="BY443" t="str">
            <v>7E</v>
          </cell>
        </row>
        <row r="444">
          <cell r="C444">
            <v>336</v>
          </cell>
          <cell r="D444">
            <v>10</v>
          </cell>
          <cell r="E444"/>
          <cell r="F444"/>
          <cell r="G444"/>
          <cell r="H444" t="str">
            <v/>
          </cell>
          <cell r="I444" t="str">
            <v/>
          </cell>
          <cell r="J444" t="str">
            <v/>
          </cell>
          <cell r="K444" t="str">
            <v/>
          </cell>
          <cell r="L444"/>
          <cell r="M444" t="str">
            <v>Montoya</v>
          </cell>
          <cell r="N444" t="str">
            <v>Storage - Tower Rehab</v>
          </cell>
          <cell r="O444" t="str">
            <v>1480001-7</v>
          </cell>
          <cell r="P444" t="str">
            <v xml:space="preserve">No </v>
          </cell>
          <cell r="Q444">
            <v>745</v>
          </cell>
          <cell r="R444" t="str">
            <v>Reg</v>
          </cell>
          <cell r="S444"/>
          <cell r="T444"/>
          <cell r="U444"/>
          <cell r="V444"/>
          <cell r="W444"/>
          <cell r="X444">
            <v>0</v>
          </cell>
          <cell r="Y444"/>
          <cell r="Z444"/>
          <cell r="AA444"/>
          <cell r="AB444"/>
          <cell r="AC444">
            <v>0</v>
          </cell>
          <cell r="AD444">
            <v>0</v>
          </cell>
          <cell r="AE444"/>
          <cell r="AF444">
            <v>294500</v>
          </cell>
          <cell r="AG444"/>
          <cell r="AH444"/>
          <cell r="AI444"/>
          <cell r="AJ444"/>
          <cell r="AK444"/>
          <cell r="AL444">
            <v>294500</v>
          </cell>
          <cell r="AM444">
            <v>0</v>
          </cell>
          <cell r="AN444"/>
          <cell r="AO444">
            <v>0</v>
          </cell>
          <cell r="AP444">
            <v>0</v>
          </cell>
          <cell r="AQ444"/>
          <cell r="AR444">
            <v>0</v>
          </cell>
          <cell r="AS444"/>
          <cell r="AT444">
            <v>0</v>
          </cell>
          <cell r="AU444">
            <v>0</v>
          </cell>
          <cell r="AV444"/>
          <cell r="AW444"/>
          <cell r="AX444"/>
          <cell r="AY444"/>
          <cell r="AZ444"/>
          <cell r="BA444"/>
          <cell r="BB444"/>
          <cell r="BC444"/>
          <cell r="BD444"/>
          <cell r="BE444"/>
          <cell r="BF444"/>
          <cell r="BG444"/>
          <cell r="BH444"/>
          <cell r="BI444"/>
          <cell r="BJ444"/>
          <cell r="BK444"/>
          <cell r="BL444"/>
          <cell r="BM444"/>
          <cell r="BN444"/>
          <cell r="BO444"/>
          <cell r="BP444"/>
          <cell r="BQ444"/>
          <cell r="BR444"/>
          <cell r="BS444"/>
          <cell r="BT444"/>
          <cell r="BU444"/>
          <cell r="BV444"/>
          <cell r="BW444" t="str">
            <v>Montoya</v>
          </cell>
          <cell r="BX444"/>
          <cell r="BY444" t="str">
            <v>7E</v>
          </cell>
        </row>
        <row r="445">
          <cell r="C445">
            <v>797</v>
          </cell>
          <cell r="D445">
            <v>7</v>
          </cell>
          <cell r="E445">
            <v>673</v>
          </cell>
          <cell r="F445">
            <v>7</v>
          </cell>
          <cell r="G445"/>
          <cell r="H445" t="str">
            <v/>
          </cell>
          <cell r="I445" t="str">
            <v>Yes</v>
          </cell>
          <cell r="J445" t="str">
            <v/>
          </cell>
          <cell r="K445" t="str">
            <v>Yes</v>
          </cell>
          <cell r="L445">
            <v>0</v>
          </cell>
          <cell r="M445" t="str">
            <v>Berrens</v>
          </cell>
          <cell r="N445" t="str">
            <v>Watermain - River Crossing</v>
          </cell>
          <cell r="O445" t="str">
            <v>1320003-5</v>
          </cell>
          <cell r="P445" t="str">
            <v xml:space="preserve">No </v>
          </cell>
          <cell r="Q445">
            <v>3208</v>
          </cell>
          <cell r="R445" t="str">
            <v>Reg</v>
          </cell>
          <cell r="S445" t="str">
            <v>Exempt</v>
          </cell>
          <cell r="T445"/>
          <cell r="U445"/>
          <cell r="V445">
            <v>45443</v>
          </cell>
          <cell r="W445">
            <v>554750</v>
          </cell>
          <cell r="X445">
            <v>554750</v>
          </cell>
          <cell r="Y445" t="str">
            <v>Part B2</v>
          </cell>
          <cell r="Z445"/>
          <cell r="AA445">
            <v>45778</v>
          </cell>
          <cell r="AB445">
            <v>45962</v>
          </cell>
          <cell r="AC445">
            <v>0</v>
          </cell>
          <cell r="AD445">
            <v>0</v>
          </cell>
          <cell r="AE445"/>
          <cell r="AF445">
            <v>554750</v>
          </cell>
          <cell r="AG445"/>
          <cell r="AH445"/>
          <cell r="AI445"/>
          <cell r="AJ445"/>
          <cell r="AK445"/>
          <cell r="AL445">
            <v>554750</v>
          </cell>
          <cell r="AM445">
            <v>554750</v>
          </cell>
          <cell r="AN445"/>
          <cell r="AO445">
            <v>0</v>
          </cell>
          <cell r="AP445">
            <v>0</v>
          </cell>
          <cell r="AQ445"/>
          <cell r="AR445">
            <v>0</v>
          </cell>
          <cell r="AS445"/>
          <cell r="AT445">
            <v>554750</v>
          </cell>
          <cell r="AU445">
            <v>0</v>
          </cell>
          <cell r="AV445"/>
          <cell r="AW445"/>
          <cell r="AX445"/>
          <cell r="AY445"/>
          <cell r="AZ445"/>
          <cell r="BA445"/>
          <cell r="BB445">
            <v>0</v>
          </cell>
          <cell r="BC445">
            <v>0</v>
          </cell>
          <cell r="BD445"/>
          <cell r="BE445">
            <v>0</v>
          </cell>
          <cell r="BF445"/>
          <cell r="BG445"/>
          <cell r="BH445"/>
          <cell r="BI445"/>
          <cell r="BJ445"/>
          <cell r="BK445"/>
          <cell r="BL445"/>
          <cell r="BM445"/>
          <cell r="BN445"/>
          <cell r="BO445"/>
          <cell r="BP445">
            <v>0</v>
          </cell>
          <cell r="BQ445"/>
          <cell r="BR445"/>
          <cell r="BS445"/>
          <cell r="BT445"/>
          <cell r="BU445"/>
          <cell r="BV445"/>
          <cell r="BW445" t="str">
            <v>Berrens</v>
          </cell>
          <cell r="BX445"/>
          <cell r="BY445">
            <v>8</v>
          </cell>
        </row>
        <row r="446">
          <cell r="C446">
            <v>175</v>
          </cell>
          <cell r="D446">
            <v>15</v>
          </cell>
          <cell r="E446"/>
          <cell r="F446"/>
          <cell r="G446">
            <v>2025</v>
          </cell>
          <cell r="H446" t="str">
            <v/>
          </cell>
          <cell r="I446" t="str">
            <v>Yes</v>
          </cell>
          <cell r="J446"/>
          <cell r="K446"/>
          <cell r="L446"/>
          <cell r="M446" t="str">
            <v>Brooksbank</v>
          </cell>
          <cell r="N446" t="str">
            <v>Other - LSL Replacement</v>
          </cell>
          <cell r="O446" t="str">
            <v>1810001-3</v>
          </cell>
          <cell r="P446" t="str">
            <v>Yes</v>
          </cell>
          <cell r="Q446">
            <v>2455</v>
          </cell>
          <cell r="R446" t="str">
            <v>LSL</v>
          </cell>
          <cell r="S446"/>
          <cell r="T446"/>
          <cell r="U446"/>
          <cell r="V446">
            <v>45450</v>
          </cell>
          <cell r="W446">
            <v>582748</v>
          </cell>
          <cell r="X446">
            <v>582748</v>
          </cell>
          <cell r="Y446" t="str">
            <v>Part B</v>
          </cell>
          <cell r="Z446" t="str">
            <v>28 LSL's</v>
          </cell>
          <cell r="AA446">
            <v>45809</v>
          </cell>
          <cell r="AB446">
            <v>45901</v>
          </cell>
          <cell r="AC446">
            <v>0</v>
          </cell>
          <cell r="AD446">
            <v>582748</v>
          </cell>
          <cell r="AE446" t="str">
            <v>HH owns line from main to meter</v>
          </cell>
          <cell r="AF446">
            <v>582748</v>
          </cell>
          <cell r="AG446"/>
          <cell r="AH446"/>
          <cell r="AI446"/>
          <cell r="AJ446"/>
          <cell r="AK446"/>
          <cell r="AL446">
            <v>582748</v>
          </cell>
          <cell r="AM446">
            <v>582748</v>
          </cell>
          <cell r="AN446"/>
          <cell r="AO446">
            <v>582748</v>
          </cell>
          <cell r="AP446">
            <v>0</v>
          </cell>
          <cell r="AQ446"/>
          <cell r="AR446">
            <v>582748</v>
          </cell>
          <cell r="AS446"/>
          <cell r="AT446">
            <v>0</v>
          </cell>
          <cell r="AU446">
            <v>0</v>
          </cell>
          <cell r="AV446"/>
          <cell r="AW446"/>
          <cell r="AX446"/>
          <cell r="AY446"/>
          <cell r="AZ446"/>
          <cell r="BA446"/>
          <cell r="BB446">
            <v>0</v>
          </cell>
          <cell r="BC446">
            <v>0</v>
          </cell>
          <cell r="BD446"/>
          <cell r="BE446">
            <v>0</v>
          </cell>
          <cell r="BF446"/>
          <cell r="BG446"/>
          <cell r="BH446"/>
          <cell r="BI446"/>
          <cell r="BJ446"/>
          <cell r="BK446"/>
          <cell r="BL446"/>
          <cell r="BM446"/>
          <cell r="BN446"/>
          <cell r="BO446"/>
          <cell r="BP446">
            <v>0</v>
          </cell>
          <cell r="BQ446"/>
          <cell r="BR446"/>
          <cell r="BS446"/>
          <cell r="BT446"/>
          <cell r="BU446"/>
          <cell r="BV446"/>
          <cell r="BW446" t="str">
            <v>Brooksbank</v>
          </cell>
          <cell r="BX446"/>
          <cell r="BY446">
            <v>9</v>
          </cell>
        </row>
        <row r="447">
          <cell r="C447">
            <v>408</v>
          </cell>
          <cell r="D447">
            <v>10</v>
          </cell>
          <cell r="E447">
            <v>322</v>
          </cell>
          <cell r="F447">
            <v>10</v>
          </cell>
          <cell r="G447"/>
          <cell r="H447" t="str">
            <v/>
          </cell>
          <cell r="I447" t="str">
            <v/>
          </cell>
          <cell r="J447" t="str">
            <v/>
          </cell>
          <cell r="K447" t="str">
            <v/>
          </cell>
          <cell r="L447" t="str">
            <v>Referred to RD</v>
          </cell>
          <cell r="M447" t="str">
            <v>Berrens</v>
          </cell>
          <cell r="N447" t="str">
            <v>Storage - Tower Rehab</v>
          </cell>
          <cell r="O447" t="str">
            <v>1170002-1</v>
          </cell>
          <cell r="P447" t="str">
            <v xml:space="preserve">No </v>
          </cell>
          <cell r="Q447">
            <v>342</v>
          </cell>
          <cell r="R447" t="str">
            <v>Reg</v>
          </cell>
          <cell r="S447" t="str">
            <v>Exempt</v>
          </cell>
          <cell r="T447"/>
          <cell r="U447"/>
          <cell r="V447">
            <v>45414</v>
          </cell>
          <cell r="W447">
            <v>740000</v>
          </cell>
          <cell r="X447">
            <v>740000</v>
          </cell>
          <cell r="Y447" t="str">
            <v>Refer to RD</v>
          </cell>
          <cell r="Z447"/>
          <cell r="AA447">
            <v>45809</v>
          </cell>
          <cell r="AB447">
            <v>45930</v>
          </cell>
          <cell r="AC447">
            <v>0</v>
          </cell>
          <cell r="AD447">
            <v>0</v>
          </cell>
          <cell r="AE447"/>
          <cell r="AF447">
            <v>740000</v>
          </cell>
          <cell r="AG447"/>
          <cell r="AH447"/>
          <cell r="AI447"/>
          <cell r="AJ447"/>
          <cell r="AK447"/>
          <cell r="AL447">
            <v>740000</v>
          </cell>
          <cell r="AM447">
            <v>0</v>
          </cell>
          <cell r="AN447"/>
          <cell r="AO447">
            <v>0</v>
          </cell>
          <cell r="AP447">
            <v>0</v>
          </cell>
          <cell r="AQ447"/>
          <cell r="AR447">
            <v>0</v>
          </cell>
          <cell r="AS447"/>
          <cell r="AT447">
            <v>0</v>
          </cell>
          <cell r="AU447">
            <v>0</v>
          </cell>
          <cell r="AV447"/>
          <cell r="AW447"/>
          <cell r="AX447"/>
          <cell r="AY447"/>
          <cell r="AZ447"/>
          <cell r="BA447"/>
          <cell r="BB447">
            <v>0</v>
          </cell>
          <cell r="BC447">
            <v>0</v>
          </cell>
          <cell r="BD447"/>
          <cell r="BE447">
            <v>0</v>
          </cell>
          <cell r="BF447" t="str">
            <v>Referred to RD</v>
          </cell>
          <cell r="BG447"/>
          <cell r="BH447"/>
          <cell r="BI447"/>
          <cell r="BJ447"/>
          <cell r="BK447"/>
          <cell r="BL447"/>
          <cell r="BM447"/>
          <cell r="BN447"/>
          <cell r="BO447"/>
          <cell r="BP447">
            <v>0</v>
          </cell>
          <cell r="BQ447"/>
          <cell r="BR447"/>
          <cell r="BS447"/>
          <cell r="BT447"/>
          <cell r="BU447"/>
          <cell r="BV447"/>
          <cell r="BW447" t="str">
            <v>Berrens</v>
          </cell>
          <cell r="BX447"/>
          <cell r="BY447">
            <v>8</v>
          </cell>
        </row>
        <row r="448">
          <cell r="C448">
            <v>739</v>
          </cell>
          <cell r="D448">
            <v>10</v>
          </cell>
          <cell r="E448">
            <v>621</v>
          </cell>
          <cell r="F448">
            <v>10</v>
          </cell>
          <cell r="G448"/>
          <cell r="H448" t="str">
            <v/>
          </cell>
          <cell r="I448" t="str">
            <v/>
          </cell>
          <cell r="J448" t="str">
            <v/>
          </cell>
          <cell r="K448" t="str">
            <v/>
          </cell>
          <cell r="L448">
            <v>0</v>
          </cell>
          <cell r="M448" t="str">
            <v>Montoya</v>
          </cell>
          <cell r="N448" t="str">
            <v>Storage -Tower Imprvmnts &amp; Booster Rehab</v>
          </cell>
          <cell r="O448" t="str">
            <v>1700003-3</v>
          </cell>
          <cell r="P448" t="str">
            <v xml:space="preserve">No </v>
          </cell>
          <cell r="Q448">
            <v>6230</v>
          </cell>
          <cell r="R448" t="str">
            <v>Reg</v>
          </cell>
          <cell r="S448" t="str">
            <v>Exempt</v>
          </cell>
          <cell r="T448"/>
          <cell r="U448"/>
          <cell r="V448"/>
          <cell r="W448"/>
          <cell r="X448">
            <v>0</v>
          </cell>
          <cell r="Y448"/>
          <cell r="Z448"/>
          <cell r="AA448">
            <v>44958</v>
          </cell>
          <cell r="AB448">
            <v>45352</v>
          </cell>
          <cell r="AC448">
            <v>0</v>
          </cell>
          <cell r="AD448">
            <v>0</v>
          </cell>
          <cell r="AE448"/>
          <cell r="AF448">
            <v>4800000</v>
          </cell>
          <cell r="AG448"/>
          <cell r="AH448"/>
          <cell r="AI448"/>
          <cell r="AJ448"/>
          <cell r="AK448"/>
          <cell r="AL448">
            <v>4800000</v>
          </cell>
          <cell r="AM448">
            <v>0</v>
          </cell>
          <cell r="AN448"/>
          <cell r="AO448">
            <v>0</v>
          </cell>
          <cell r="AP448">
            <v>0</v>
          </cell>
          <cell r="AQ448"/>
          <cell r="AR448">
            <v>0</v>
          </cell>
          <cell r="AS448"/>
          <cell r="AT448">
            <v>0</v>
          </cell>
          <cell r="AU448">
            <v>0</v>
          </cell>
          <cell r="AV448"/>
          <cell r="AW448"/>
          <cell r="AX448"/>
          <cell r="AY448"/>
          <cell r="AZ448"/>
          <cell r="BA448"/>
          <cell r="BB448">
            <v>0</v>
          </cell>
          <cell r="BC448">
            <v>0</v>
          </cell>
          <cell r="BD448"/>
          <cell r="BE448">
            <v>0</v>
          </cell>
          <cell r="BF448"/>
          <cell r="BG448"/>
          <cell r="BH448"/>
          <cell r="BI448"/>
          <cell r="BJ448"/>
          <cell r="BK448"/>
          <cell r="BL448"/>
          <cell r="BM448"/>
          <cell r="BN448"/>
          <cell r="BO448"/>
          <cell r="BP448">
            <v>0</v>
          </cell>
          <cell r="BQ448"/>
          <cell r="BR448"/>
          <cell r="BS448"/>
          <cell r="BT448"/>
          <cell r="BU448"/>
          <cell r="BV448"/>
          <cell r="BW448" t="str">
            <v>Montoya</v>
          </cell>
          <cell r="BX448"/>
          <cell r="BY448">
            <v>11</v>
          </cell>
        </row>
        <row r="449">
          <cell r="C449">
            <v>291</v>
          </cell>
          <cell r="D449">
            <v>12</v>
          </cell>
          <cell r="E449">
            <v>216</v>
          </cell>
          <cell r="F449">
            <v>12</v>
          </cell>
          <cell r="G449"/>
          <cell r="H449" t="str">
            <v/>
          </cell>
          <cell r="I449" t="str">
            <v/>
          </cell>
          <cell r="J449" t="str">
            <v/>
          </cell>
          <cell r="K449" t="str">
            <v/>
          </cell>
          <cell r="L449" t="str">
            <v>PER submitted</v>
          </cell>
          <cell r="M449" t="str">
            <v>Barrett</v>
          </cell>
          <cell r="N449" t="str">
            <v>Treatment - New Fe/Mn Plant &amp; Wells</v>
          </cell>
          <cell r="O449" t="str">
            <v>1340003-3</v>
          </cell>
          <cell r="P449" t="str">
            <v xml:space="preserve">No </v>
          </cell>
          <cell r="Q449">
            <v>554</v>
          </cell>
          <cell r="R449" t="str">
            <v>Reg</v>
          </cell>
          <cell r="S449" t="str">
            <v>Exempt</v>
          </cell>
          <cell r="T449"/>
          <cell r="U449"/>
          <cell r="V449"/>
          <cell r="W449"/>
          <cell r="X449">
            <v>0</v>
          </cell>
          <cell r="Y449"/>
          <cell r="Z449"/>
          <cell r="AA449">
            <v>44682</v>
          </cell>
          <cell r="AB449">
            <v>44834</v>
          </cell>
          <cell r="AC449">
            <v>0</v>
          </cell>
          <cell r="AD449">
            <v>0</v>
          </cell>
          <cell r="AE449"/>
          <cell r="AF449">
            <v>3620000</v>
          </cell>
          <cell r="AG449"/>
          <cell r="AH449"/>
          <cell r="AI449"/>
          <cell r="AJ449"/>
          <cell r="AK449"/>
          <cell r="AL449">
            <v>3620000</v>
          </cell>
          <cell r="AM449">
            <v>0</v>
          </cell>
          <cell r="AN449"/>
          <cell r="AO449">
            <v>0</v>
          </cell>
          <cell r="AP449">
            <v>0</v>
          </cell>
          <cell r="AQ449"/>
          <cell r="AR449">
            <v>0</v>
          </cell>
          <cell r="AS449"/>
          <cell r="AT449">
            <v>0</v>
          </cell>
          <cell r="AU449">
            <v>0</v>
          </cell>
          <cell r="AV449"/>
          <cell r="AW449"/>
          <cell r="AX449"/>
          <cell r="AY449"/>
          <cell r="AZ449"/>
          <cell r="BA449"/>
          <cell r="BB449">
            <v>0</v>
          </cell>
          <cell r="BC449">
            <v>0</v>
          </cell>
          <cell r="BD449"/>
          <cell r="BE449">
            <v>0</v>
          </cell>
          <cell r="BF449" t="str">
            <v>PER submitted</v>
          </cell>
          <cell r="BG449"/>
          <cell r="BH449"/>
          <cell r="BI449"/>
          <cell r="BJ449"/>
          <cell r="BK449">
            <v>208</v>
          </cell>
          <cell r="BL449"/>
          <cell r="BM449"/>
          <cell r="BN449"/>
          <cell r="BO449"/>
          <cell r="BP449">
            <v>0</v>
          </cell>
          <cell r="BQ449"/>
          <cell r="BR449"/>
          <cell r="BS449"/>
          <cell r="BT449"/>
          <cell r="BU449"/>
          <cell r="BV449"/>
          <cell r="BW449" t="str">
            <v>Barrett</v>
          </cell>
          <cell r="BX449" t="str">
            <v>Barrett</v>
          </cell>
          <cell r="BY449" t="str">
            <v>6E</v>
          </cell>
        </row>
        <row r="450">
          <cell r="C450">
            <v>292</v>
          </cell>
          <cell r="D450">
            <v>12</v>
          </cell>
          <cell r="E450">
            <v>217</v>
          </cell>
          <cell r="F450">
            <v>12</v>
          </cell>
          <cell r="G450"/>
          <cell r="H450" t="str">
            <v/>
          </cell>
          <cell r="I450" t="str">
            <v/>
          </cell>
          <cell r="J450" t="str">
            <v/>
          </cell>
          <cell r="K450" t="str">
            <v/>
          </cell>
          <cell r="L450" t="str">
            <v>PER submitted</v>
          </cell>
          <cell r="M450" t="str">
            <v>Barrett</v>
          </cell>
          <cell r="N450" t="str">
            <v>Watermain - Looping</v>
          </cell>
          <cell r="O450" t="str">
            <v>1340003-5</v>
          </cell>
          <cell r="P450" t="str">
            <v xml:space="preserve">No </v>
          </cell>
          <cell r="Q450">
            <v>554</v>
          </cell>
          <cell r="R450" t="str">
            <v>Reg</v>
          </cell>
          <cell r="S450" t="str">
            <v>Exempt</v>
          </cell>
          <cell r="T450"/>
          <cell r="U450"/>
          <cell r="V450"/>
          <cell r="W450"/>
          <cell r="X450">
            <v>0</v>
          </cell>
          <cell r="Y450"/>
          <cell r="Z450"/>
          <cell r="AA450">
            <v>44682</v>
          </cell>
          <cell r="AB450">
            <v>44834</v>
          </cell>
          <cell r="AC450">
            <v>0</v>
          </cell>
          <cell r="AD450">
            <v>0</v>
          </cell>
          <cell r="AE450"/>
          <cell r="AF450">
            <v>433000</v>
          </cell>
          <cell r="AG450"/>
          <cell r="AH450"/>
          <cell r="AI450"/>
          <cell r="AJ450"/>
          <cell r="AK450"/>
          <cell r="AL450">
            <v>433000</v>
          </cell>
          <cell r="AM450">
            <v>0</v>
          </cell>
          <cell r="AN450"/>
          <cell r="AO450">
            <v>0</v>
          </cell>
          <cell r="AP450">
            <v>0</v>
          </cell>
          <cell r="AQ450"/>
          <cell r="AR450">
            <v>0</v>
          </cell>
          <cell r="AS450"/>
          <cell r="AT450">
            <v>0</v>
          </cell>
          <cell r="AU450">
            <v>0</v>
          </cell>
          <cell r="AV450"/>
          <cell r="AW450"/>
          <cell r="AX450"/>
          <cell r="AY450"/>
          <cell r="AZ450"/>
          <cell r="BA450"/>
          <cell r="BB450">
            <v>0</v>
          </cell>
          <cell r="BC450">
            <v>0</v>
          </cell>
          <cell r="BD450"/>
          <cell r="BE450">
            <v>0</v>
          </cell>
          <cell r="BF450" t="str">
            <v>PER submitted</v>
          </cell>
          <cell r="BG450"/>
          <cell r="BH450"/>
          <cell r="BI450"/>
          <cell r="BJ450"/>
          <cell r="BK450">
            <v>208</v>
          </cell>
          <cell r="BL450"/>
          <cell r="BM450"/>
          <cell r="BN450"/>
          <cell r="BO450"/>
          <cell r="BP450">
            <v>0</v>
          </cell>
          <cell r="BQ450"/>
          <cell r="BR450"/>
          <cell r="BS450"/>
          <cell r="BT450"/>
          <cell r="BU450"/>
          <cell r="BV450"/>
          <cell r="BW450" t="str">
            <v>Barrett</v>
          </cell>
          <cell r="BX450" t="str">
            <v>Barrett</v>
          </cell>
          <cell r="BY450" t="str">
            <v>6E</v>
          </cell>
        </row>
        <row r="451">
          <cell r="C451">
            <v>322</v>
          </cell>
          <cell r="D451">
            <v>11</v>
          </cell>
          <cell r="E451">
            <v>241</v>
          </cell>
          <cell r="F451">
            <v>11</v>
          </cell>
          <cell r="G451"/>
          <cell r="H451" t="str">
            <v/>
          </cell>
          <cell r="I451" t="str">
            <v/>
          </cell>
          <cell r="J451" t="str">
            <v/>
          </cell>
          <cell r="K451" t="str">
            <v/>
          </cell>
          <cell r="L451" t="str">
            <v>PER approved</v>
          </cell>
          <cell r="M451" t="str">
            <v>Barrett</v>
          </cell>
          <cell r="N451" t="str">
            <v>Storage - Repl Tower w/75,000 Gal Tower</v>
          </cell>
          <cell r="O451" t="str">
            <v>1340003-4</v>
          </cell>
          <cell r="P451" t="str">
            <v xml:space="preserve">No </v>
          </cell>
          <cell r="Q451">
            <v>554</v>
          </cell>
          <cell r="R451" t="str">
            <v>Reg</v>
          </cell>
          <cell r="S451" t="str">
            <v>Exempt</v>
          </cell>
          <cell r="T451"/>
          <cell r="U451"/>
          <cell r="V451"/>
          <cell r="W451"/>
          <cell r="X451">
            <v>0</v>
          </cell>
          <cell r="Y451"/>
          <cell r="Z451"/>
          <cell r="AA451">
            <v>44682</v>
          </cell>
          <cell r="AB451">
            <v>44834</v>
          </cell>
          <cell r="AC451">
            <v>0</v>
          </cell>
          <cell r="AD451">
            <v>0</v>
          </cell>
          <cell r="AE451" t="str">
            <v>RD Ph 1</v>
          </cell>
          <cell r="AF451">
            <v>1726700</v>
          </cell>
          <cell r="AG451"/>
          <cell r="AH451"/>
          <cell r="AI451"/>
          <cell r="AJ451"/>
          <cell r="AK451"/>
          <cell r="AL451">
            <v>1726700</v>
          </cell>
          <cell r="AM451">
            <v>0</v>
          </cell>
          <cell r="AN451"/>
          <cell r="AO451">
            <v>0</v>
          </cell>
          <cell r="AP451">
            <v>0</v>
          </cell>
          <cell r="AQ451"/>
          <cell r="AR451">
            <v>0</v>
          </cell>
          <cell r="AS451"/>
          <cell r="AT451">
            <v>0</v>
          </cell>
          <cell r="AU451">
            <v>0</v>
          </cell>
          <cell r="AV451"/>
          <cell r="AW451"/>
          <cell r="AX451"/>
          <cell r="AY451"/>
          <cell r="AZ451">
            <v>1122000</v>
          </cell>
          <cell r="BA451">
            <v>45467</v>
          </cell>
          <cell r="BB451">
            <v>0</v>
          </cell>
          <cell r="BC451">
            <v>1381360</v>
          </cell>
          <cell r="BD451">
            <v>1122000</v>
          </cell>
          <cell r="BE451">
            <v>1122355</v>
          </cell>
          <cell r="BF451" t="str">
            <v>PER approved</v>
          </cell>
          <cell r="BG451">
            <v>2024</v>
          </cell>
          <cell r="BH451">
            <v>45467</v>
          </cell>
          <cell r="BI451">
            <v>1726700</v>
          </cell>
          <cell r="BJ451"/>
          <cell r="BK451">
            <v>208</v>
          </cell>
          <cell r="BL451"/>
          <cell r="BM451">
            <v>1726700</v>
          </cell>
          <cell r="BN451">
            <v>830086.56900844129</v>
          </cell>
          <cell r="BO451"/>
          <cell r="BP451">
            <v>830086.56900844129</v>
          </cell>
          <cell r="BQ451"/>
          <cell r="BR451"/>
          <cell r="BS451"/>
          <cell r="BT451"/>
          <cell r="BU451"/>
          <cell r="BV451"/>
          <cell r="BW451" t="str">
            <v>Barrett</v>
          </cell>
          <cell r="BX451" t="str">
            <v>Barrett</v>
          </cell>
          <cell r="BY451" t="str">
            <v>6E</v>
          </cell>
        </row>
        <row r="452">
          <cell r="C452">
            <v>662</v>
          </cell>
          <cell r="D452">
            <v>10</v>
          </cell>
          <cell r="E452">
            <v>560</v>
          </cell>
          <cell r="F452">
            <v>10</v>
          </cell>
          <cell r="G452"/>
          <cell r="H452" t="str">
            <v/>
          </cell>
          <cell r="I452" t="str">
            <v/>
          </cell>
          <cell r="J452" t="str">
            <v/>
          </cell>
          <cell r="K452" t="str">
            <v/>
          </cell>
          <cell r="L452" t="str">
            <v>PER submitted</v>
          </cell>
          <cell r="M452" t="str">
            <v>Barrett</v>
          </cell>
          <cell r="N452" t="str">
            <v>Watermain - Repl McLaughlin &amp; 3rd St.</v>
          </cell>
          <cell r="O452" t="str">
            <v>1340003-6</v>
          </cell>
          <cell r="P452" t="str">
            <v xml:space="preserve">No </v>
          </cell>
          <cell r="Q452">
            <v>554</v>
          </cell>
          <cell r="R452" t="str">
            <v>Reg</v>
          </cell>
          <cell r="S452" t="str">
            <v>Exempt</v>
          </cell>
          <cell r="T452"/>
          <cell r="U452"/>
          <cell r="V452"/>
          <cell r="W452"/>
          <cell r="X452">
            <v>0</v>
          </cell>
          <cell r="Y452"/>
          <cell r="Z452"/>
          <cell r="AA452">
            <v>44682</v>
          </cell>
          <cell r="AB452">
            <v>44834</v>
          </cell>
          <cell r="AC452">
            <v>0</v>
          </cell>
          <cell r="AD452">
            <v>0</v>
          </cell>
          <cell r="AE452"/>
          <cell r="AF452">
            <v>473000</v>
          </cell>
          <cell r="AG452"/>
          <cell r="AH452"/>
          <cell r="AI452"/>
          <cell r="AJ452"/>
          <cell r="AK452"/>
          <cell r="AL452">
            <v>473000</v>
          </cell>
          <cell r="AM452">
            <v>0</v>
          </cell>
          <cell r="AN452"/>
          <cell r="AO452">
            <v>0</v>
          </cell>
          <cell r="AP452">
            <v>0</v>
          </cell>
          <cell r="AQ452"/>
          <cell r="AR452">
            <v>0</v>
          </cell>
          <cell r="AS452"/>
          <cell r="AT452">
            <v>0</v>
          </cell>
          <cell r="AU452">
            <v>0</v>
          </cell>
          <cell r="AV452"/>
          <cell r="AW452"/>
          <cell r="AX452"/>
          <cell r="AY452"/>
          <cell r="AZ452"/>
          <cell r="BA452"/>
          <cell r="BB452">
            <v>0</v>
          </cell>
          <cell r="BC452">
            <v>0</v>
          </cell>
          <cell r="BD452"/>
          <cell r="BE452">
            <v>0</v>
          </cell>
          <cell r="BF452" t="str">
            <v>PER submitted</v>
          </cell>
          <cell r="BG452"/>
          <cell r="BH452"/>
          <cell r="BI452"/>
          <cell r="BJ452"/>
          <cell r="BK452">
            <v>208</v>
          </cell>
          <cell r="BL452"/>
          <cell r="BM452"/>
          <cell r="BN452"/>
          <cell r="BO452"/>
          <cell r="BP452">
            <v>0</v>
          </cell>
          <cell r="BQ452"/>
          <cell r="BR452"/>
          <cell r="BS452"/>
          <cell r="BT452"/>
          <cell r="BU452"/>
          <cell r="BV452"/>
          <cell r="BW452" t="str">
            <v>Barrett</v>
          </cell>
          <cell r="BX452"/>
          <cell r="BY452" t="str">
            <v>6E</v>
          </cell>
        </row>
        <row r="453">
          <cell r="C453">
            <v>663</v>
          </cell>
          <cell r="D453">
            <v>10</v>
          </cell>
          <cell r="E453">
            <v>561</v>
          </cell>
          <cell r="F453">
            <v>10</v>
          </cell>
          <cell r="G453"/>
          <cell r="H453" t="str">
            <v/>
          </cell>
          <cell r="I453" t="str">
            <v/>
          </cell>
          <cell r="J453" t="str">
            <v/>
          </cell>
          <cell r="K453" t="str">
            <v/>
          </cell>
          <cell r="L453" t="str">
            <v>PER approved</v>
          </cell>
          <cell r="M453" t="str">
            <v>Barrett</v>
          </cell>
          <cell r="N453" t="str">
            <v>Watermain - Phase 1 - Replacement</v>
          </cell>
          <cell r="O453" t="str">
            <v>1340003-7</v>
          </cell>
          <cell r="P453" t="str">
            <v xml:space="preserve">No </v>
          </cell>
          <cell r="Q453">
            <v>554</v>
          </cell>
          <cell r="R453" t="str">
            <v>Reg</v>
          </cell>
          <cell r="S453" t="str">
            <v>Exempt</v>
          </cell>
          <cell r="T453"/>
          <cell r="U453"/>
          <cell r="V453"/>
          <cell r="W453"/>
          <cell r="X453">
            <v>0</v>
          </cell>
          <cell r="Y453"/>
          <cell r="Z453"/>
          <cell r="AA453"/>
          <cell r="AB453"/>
          <cell r="AC453">
            <v>0</v>
          </cell>
          <cell r="AD453">
            <v>0</v>
          </cell>
          <cell r="AE453" t="str">
            <v>RD Ph 1</v>
          </cell>
          <cell r="AF453">
            <v>2332300</v>
          </cell>
          <cell r="AG453"/>
          <cell r="AH453"/>
          <cell r="AI453"/>
          <cell r="AJ453"/>
          <cell r="AK453"/>
          <cell r="AL453">
            <v>2332300</v>
          </cell>
          <cell r="AM453">
            <v>0</v>
          </cell>
          <cell r="AN453"/>
          <cell r="AO453">
            <v>0</v>
          </cell>
          <cell r="AP453">
            <v>0</v>
          </cell>
          <cell r="AQ453"/>
          <cell r="AR453">
            <v>0</v>
          </cell>
          <cell r="AS453"/>
          <cell r="AT453">
            <v>0</v>
          </cell>
          <cell r="AU453">
            <v>0</v>
          </cell>
          <cell r="AV453"/>
          <cell r="AW453"/>
          <cell r="AX453"/>
          <cell r="AY453"/>
          <cell r="AZ453">
            <v>1319000</v>
          </cell>
          <cell r="BA453">
            <v>45467</v>
          </cell>
          <cell r="BB453">
            <v>0</v>
          </cell>
          <cell r="BC453">
            <v>1865840</v>
          </cell>
          <cell r="BD453">
            <v>1319000</v>
          </cell>
          <cell r="BE453">
            <v>1319045</v>
          </cell>
          <cell r="BF453" t="str">
            <v>PER approved</v>
          </cell>
          <cell r="BG453">
            <v>2024</v>
          </cell>
          <cell r="BH453">
            <v>45467</v>
          </cell>
          <cell r="BI453">
            <v>2332300</v>
          </cell>
          <cell r="BJ453"/>
          <cell r="BK453">
            <v>208</v>
          </cell>
          <cell r="BL453"/>
          <cell r="BM453">
            <v>2029300</v>
          </cell>
          <cell r="BN453">
            <v>1121220.1916362932</v>
          </cell>
          <cell r="BO453">
            <v>303000</v>
          </cell>
          <cell r="BP453">
            <v>1424220.1916362932</v>
          </cell>
          <cell r="BQ453"/>
          <cell r="BR453"/>
          <cell r="BS453"/>
          <cell r="BT453"/>
          <cell r="BU453"/>
          <cell r="BV453"/>
          <cell r="BW453" t="str">
            <v>Barrett</v>
          </cell>
          <cell r="BX453"/>
          <cell r="BY453" t="str">
            <v>6E</v>
          </cell>
        </row>
        <row r="454">
          <cell r="C454">
            <v>664</v>
          </cell>
          <cell r="D454">
            <v>10</v>
          </cell>
          <cell r="E454">
            <v>562</v>
          </cell>
          <cell r="F454">
            <v>10</v>
          </cell>
          <cell r="G454"/>
          <cell r="H454" t="str">
            <v/>
          </cell>
          <cell r="I454" t="str">
            <v/>
          </cell>
          <cell r="J454" t="str">
            <v/>
          </cell>
          <cell r="K454" t="str">
            <v/>
          </cell>
          <cell r="L454" t="str">
            <v>PER submitted</v>
          </cell>
          <cell r="M454" t="str">
            <v>Barrett</v>
          </cell>
          <cell r="N454" t="str">
            <v>Watermain - Phase 2 - Replacement</v>
          </cell>
          <cell r="O454" t="str">
            <v>1340003-8</v>
          </cell>
          <cell r="P454" t="str">
            <v xml:space="preserve">No </v>
          </cell>
          <cell r="Q454">
            <v>554</v>
          </cell>
          <cell r="R454" t="str">
            <v>Reg</v>
          </cell>
          <cell r="S454" t="str">
            <v>Exempt</v>
          </cell>
          <cell r="T454"/>
          <cell r="U454"/>
          <cell r="V454"/>
          <cell r="W454"/>
          <cell r="X454">
            <v>0</v>
          </cell>
          <cell r="Y454"/>
          <cell r="Z454"/>
          <cell r="AA454"/>
          <cell r="AB454"/>
          <cell r="AC454">
            <v>0</v>
          </cell>
          <cell r="AD454">
            <v>0</v>
          </cell>
          <cell r="AE454" t="str">
            <v>RD</v>
          </cell>
          <cell r="AF454">
            <v>2584000</v>
          </cell>
          <cell r="AG454"/>
          <cell r="AH454"/>
          <cell r="AI454"/>
          <cell r="AJ454"/>
          <cell r="AK454"/>
          <cell r="AL454">
            <v>2584000</v>
          </cell>
          <cell r="AM454">
            <v>0</v>
          </cell>
          <cell r="AN454"/>
          <cell r="AO454">
            <v>0</v>
          </cell>
          <cell r="AP454">
            <v>0</v>
          </cell>
          <cell r="AQ454"/>
          <cell r="AR454">
            <v>0</v>
          </cell>
          <cell r="AS454"/>
          <cell r="AT454">
            <v>0</v>
          </cell>
          <cell r="AU454">
            <v>0</v>
          </cell>
          <cell r="AV454"/>
          <cell r="AW454"/>
          <cell r="AX454"/>
          <cell r="AY454"/>
          <cell r="AZ454"/>
          <cell r="BA454"/>
          <cell r="BB454">
            <v>0</v>
          </cell>
          <cell r="BC454">
            <v>0</v>
          </cell>
          <cell r="BD454"/>
          <cell r="BE454">
            <v>0</v>
          </cell>
          <cell r="BF454" t="str">
            <v>PER submitted</v>
          </cell>
          <cell r="BG454"/>
          <cell r="BH454"/>
          <cell r="BI454"/>
          <cell r="BJ454"/>
          <cell r="BK454">
            <v>208</v>
          </cell>
          <cell r="BL454"/>
          <cell r="BM454"/>
          <cell r="BN454"/>
          <cell r="BO454"/>
          <cell r="BP454">
            <v>0</v>
          </cell>
          <cell r="BQ454"/>
          <cell r="BR454"/>
          <cell r="BS454"/>
          <cell r="BT454"/>
          <cell r="BU454"/>
          <cell r="BV454"/>
          <cell r="BW454" t="str">
            <v>Barrett</v>
          </cell>
          <cell r="BX454"/>
          <cell r="BY454" t="str">
            <v>6E</v>
          </cell>
        </row>
        <row r="455">
          <cell r="C455">
            <v>665</v>
          </cell>
          <cell r="D455">
            <v>10</v>
          </cell>
          <cell r="E455">
            <v>563</v>
          </cell>
          <cell r="F455">
            <v>10</v>
          </cell>
          <cell r="G455"/>
          <cell r="H455" t="str">
            <v/>
          </cell>
          <cell r="I455" t="str">
            <v/>
          </cell>
          <cell r="J455" t="str">
            <v/>
          </cell>
          <cell r="K455" t="str">
            <v/>
          </cell>
          <cell r="L455" t="str">
            <v>PER submitted</v>
          </cell>
          <cell r="M455" t="str">
            <v>Barrett</v>
          </cell>
          <cell r="N455" t="str">
            <v>Watermain - Phase 3 - Replacement</v>
          </cell>
          <cell r="O455" t="str">
            <v>1340003-9</v>
          </cell>
          <cell r="P455" t="str">
            <v xml:space="preserve">No </v>
          </cell>
          <cell r="Q455">
            <v>554</v>
          </cell>
          <cell r="R455" t="str">
            <v>Reg</v>
          </cell>
          <cell r="S455" t="str">
            <v>Exempt</v>
          </cell>
          <cell r="T455"/>
          <cell r="U455"/>
          <cell r="V455"/>
          <cell r="W455"/>
          <cell r="X455">
            <v>0</v>
          </cell>
          <cell r="Y455"/>
          <cell r="Z455"/>
          <cell r="AA455"/>
          <cell r="AB455"/>
          <cell r="AC455">
            <v>0</v>
          </cell>
          <cell r="AD455">
            <v>0</v>
          </cell>
          <cell r="AE455" t="str">
            <v>RD</v>
          </cell>
          <cell r="AF455">
            <v>609000</v>
          </cell>
          <cell r="AG455"/>
          <cell r="AH455"/>
          <cell r="AI455"/>
          <cell r="AJ455"/>
          <cell r="AK455"/>
          <cell r="AL455">
            <v>609000</v>
          </cell>
          <cell r="AM455">
            <v>0</v>
          </cell>
          <cell r="AN455"/>
          <cell r="AO455">
            <v>0</v>
          </cell>
          <cell r="AP455">
            <v>0</v>
          </cell>
          <cell r="AQ455"/>
          <cell r="AR455">
            <v>0</v>
          </cell>
          <cell r="AS455"/>
          <cell r="AT455">
            <v>0</v>
          </cell>
          <cell r="AU455">
            <v>0</v>
          </cell>
          <cell r="AV455"/>
          <cell r="AW455"/>
          <cell r="AX455"/>
          <cell r="AY455"/>
          <cell r="AZ455"/>
          <cell r="BA455"/>
          <cell r="BB455">
            <v>0</v>
          </cell>
          <cell r="BC455">
            <v>0</v>
          </cell>
          <cell r="BD455"/>
          <cell r="BE455">
            <v>0</v>
          </cell>
          <cell r="BF455" t="str">
            <v>PER submitted</v>
          </cell>
          <cell r="BG455"/>
          <cell r="BH455"/>
          <cell r="BI455"/>
          <cell r="BJ455"/>
          <cell r="BK455">
            <v>208</v>
          </cell>
          <cell r="BL455"/>
          <cell r="BM455"/>
          <cell r="BN455"/>
          <cell r="BO455"/>
          <cell r="BP455">
            <v>0</v>
          </cell>
          <cell r="BQ455"/>
          <cell r="BR455"/>
          <cell r="BS455"/>
          <cell r="BT455"/>
          <cell r="BU455"/>
          <cell r="BV455"/>
          <cell r="BW455" t="str">
            <v>Barrett</v>
          </cell>
          <cell r="BX455"/>
          <cell r="BY455" t="str">
            <v>6E</v>
          </cell>
        </row>
        <row r="456">
          <cell r="C456">
            <v>555</v>
          </cell>
          <cell r="D456">
            <v>10</v>
          </cell>
          <cell r="E456">
            <v>468</v>
          </cell>
          <cell r="F456">
            <v>10</v>
          </cell>
          <cell r="G456"/>
          <cell r="H456" t="str">
            <v/>
          </cell>
          <cell r="I456" t="str">
            <v/>
          </cell>
          <cell r="J456" t="str">
            <v/>
          </cell>
          <cell r="K456" t="str">
            <v/>
          </cell>
          <cell r="L456" t="str">
            <v>RD Commit</v>
          </cell>
          <cell r="M456" t="str">
            <v>Perez</v>
          </cell>
          <cell r="N456" t="str">
            <v>Storage - Booster Stat., Gen. Demo Tower</v>
          </cell>
          <cell r="O456" t="str">
            <v>1350003-4</v>
          </cell>
          <cell r="P456" t="str">
            <v xml:space="preserve">No </v>
          </cell>
          <cell r="Q456">
            <v>165</v>
          </cell>
          <cell r="R456" t="str">
            <v>Reg</v>
          </cell>
          <cell r="S456" t="str">
            <v>Exempt</v>
          </cell>
          <cell r="T456"/>
          <cell r="U456"/>
          <cell r="V456"/>
          <cell r="W456"/>
          <cell r="X456">
            <v>0</v>
          </cell>
          <cell r="Y456"/>
          <cell r="Z456"/>
          <cell r="AA456"/>
          <cell r="AB456"/>
          <cell r="AC456">
            <v>0</v>
          </cell>
          <cell r="AD456">
            <v>0</v>
          </cell>
          <cell r="AE456"/>
          <cell r="AF456">
            <v>1925500</v>
          </cell>
          <cell r="AG456"/>
          <cell r="AH456"/>
          <cell r="AI456"/>
          <cell r="AJ456"/>
          <cell r="AK456"/>
          <cell r="AL456">
            <v>1925500</v>
          </cell>
          <cell r="AM456">
            <v>0</v>
          </cell>
          <cell r="AN456"/>
          <cell r="AO456">
            <v>0</v>
          </cell>
          <cell r="AP456">
            <v>0</v>
          </cell>
          <cell r="AQ456"/>
          <cell r="AR456">
            <v>0</v>
          </cell>
          <cell r="AS456"/>
          <cell r="AT456">
            <v>0</v>
          </cell>
          <cell r="AU456">
            <v>0</v>
          </cell>
          <cell r="AV456"/>
          <cell r="AW456"/>
          <cell r="AX456"/>
          <cell r="AY456"/>
          <cell r="AZ456">
            <v>350000</v>
          </cell>
          <cell r="BA456">
            <v>44459</v>
          </cell>
          <cell r="BB456">
            <v>0</v>
          </cell>
          <cell r="BC456">
            <v>1408773.8987203073</v>
          </cell>
          <cell r="BD456">
            <v>350000</v>
          </cell>
          <cell r="BE456">
            <v>1255150</v>
          </cell>
          <cell r="BF456" t="str">
            <v>RD Commit</v>
          </cell>
          <cell r="BG456">
            <v>2021</v>
          </cell>
          <cell r="BH456">
            <v>44459</v>
          </cell>
          <cell r="BI456">
            <v>2253000</v>
          </cell>
          <cell r="BJ456"/>
          <cell r="BK456">
            <v>110</v>
          </cell>
          <cell r="BL456">
            <v>5</v>
          </cell>
          <cell r="BM456">
            <v>1931000</v>
          </cell>
          <cell r="BN456">
            <v>1581000</v>
          </cell>
          <cell r="BO456">
            <v>322000</v>
          </cell>
          <cell r="BP456">
            <v>1903000</v>
          </cell>
          <cell r="BQ456"/>
          <cell r="BR456"/>
          <cell r="BS456"/>
          <cell r="BT456"/>
          <cell r="BU456"/>
          <cell r="BV456"/>
          <cell r="BW456" t="str">
            <v>Perez</v>
          </cell>
          <cell r="BX456"/>
          <cell r="BY456">
            <v>1</v>
          </cell>
        </row>
        <row r="457">
          <cell r="C457">
            <v>856</v>
          </cell>
          <cell r="D457">
            <v>5</v>
          </cell>
          <cell r="E457">
            <v>727</v>
          </cell>
          <cell r="F457">
            <v>5</v>
          </cell>
          <cell r="G457" t="str">
            <v/>
          </cell>
          <cell r="H457" t="str">
            <v/>
          </cell>
          <cell r="I457" t="str">
            <v/>
          </cell>
          <cell r="J457" t="str">
            <v/>
          </cell>
          <cell r="K457" t="str">
            <v/>
          </cell>
          <cell r="L457" t="str">
            <v>Applied</v>
          </cell>
          <cell r="M457" t="str">
            <v>Perez</v>
          </cell>
          <cell r="N457" t="str">
            <v>Watermain - Replace Various Areas</v>
          </cell>
          <cell r="O457" t="str">
            <v>1350003-3</v>
          </cell>
          <cell r="P457" t="str">
            <v xml:space="preserve">No </v>
          </cell>
          <cell r="Q457">
            <v>191</v>
          </cell>
          <cell r="R457" t="str">
            <v>Reg</v>
          </cell>
          <cell r="S457" t="str">
            <v>Exempt</v>
          </cell>
          <cell r="T457"/>
          <cell r="U457"/>
          <cell r="V457"/>
          <cell r="W457"/>
          <cell r="X457">
            <v>0</v>
          </cell>
          <cell r="Y457"/>
          <cell r="Z457"/>
          <cell r="AA457"/>
          <cell r="AB457"/>
          <cell r="AC457">
            <v>0</v>
          </cell>
          <cell r="AD457">
            <v>0</v>
          </cell>
          <cell r="AE457"/>
          <cell r="AF457">
            <v>1282500</v>
          </cell>
          <cell r="AG457"/>
          <cell r="AH457"/>
          <cell r="AI457"/>
          <cell r="AJ457"/>
          <cell r="AK457"/>
          <cell r="AL457">
            <v>1282500</v>
          </cell>
          <cell r="AM457">
            <v>0</v>
          </cell>
          <cell r="AN457"/>
          <cell r="AO457">
            <v>0</v>
          </cell>
          <cell r="AP457">
            <v>0</v>
          </cell>
          <cell r="AQ457"/>
          <cell r="AR457">
            <v>0</v>
          </cell>
          <cell r="AS457"/>
          <cell r="AT457">
            <v>0</v>
          </cell>
          <cell r="AU457">
            <v>0</v>
          </cell>
          <cell r="AV457"/>
          <cell r="AW457"/>
          <cell r="AX457"/>
          <cell r="AY457"/>
          <cell r="AZ457"/>
          <cell r="BA457"/>
          <cell r="BB457">
            <v>0</v>
          </cell>
          <cell r="BC457"/>
          <cell r="BD457"/>
          <cell r="BE457"/>
          <cell r="BF457" t="str">
            <v>Applied</v>
          </cell>
          <cell r="BG457"/>
          <cell r="BH457"/>
          <cell r="BI457"/>
          <cell r="BJ457"/>
          <cell r="BK457">
            <v>110</v>
          </cell>
          <cell r="BL457">
            <v>9</v>
          </cell>
          <cell r="BM457">
            <v>961875</v>
          </cell>
          <cell r="BN457"/>
          <cell r="BO457"/>
          <cell r="BP457">
            <v>0</v>
          </cell>
          <cell r="BQ457"/>
          <cell r="BR457"/>
          <cell r="BS457"/>
          <cell r="BT457"/>
          <cell r="BU457"/>
          <cell r="BV457"/>
          <cell r="BW457" t="str">
            <v>Perez</v>
          </cell>
          <cell r="BX457" t="str">
            <v>Schultz</v>
          </cell>
          <cell r="BY457">
            <v>1</v>
          </cell>
        </row>
        <row r="458">
          <cell r="C458">
            <v>884</v>
          </cell>
          <cell r="D458">
            <v>5</v>
          </cell>
          <cell r="E458">
            <v>756</v>
          </cell>
          <cell r="F458">
            <v>5</v>
          </cell>
          <cell r="G458" t="str">
            <v/>
          </cell>
          <cell r="H458" t="str">
            <v/>
          </cell>
          <cell r="I458" t="str">
            <v/>
          </cell>
          <cell r="J458" t="str">
            <v/>
          </cell>
          <cell r="K458" t="str">
            <v/>
          </cell>
          <cell r="L458">
            <v>0</v>
          </cell>
          <cell r="M458" t="str">
            <v>Bradshaw</v>
          </cell>
          <cell r="N458" t="str">
            <v>Source - New Pumphouse &amp; Equipment</v>
          </cell>
          <cell r="O458" t="str">
            <v>1840004-1</v>
          </cell>
          <cell r="P458" t="str">
            <v xml:space="preserve">No </v>
          </cell>
          <cell r="Q458">
            <v>90</v>
          </cell>
          <cell r="R458" t="str">
            <v>Reg</v>
          </cell>
          <cell r="S458" t="str">
            <v>Exempt</v>
          </cell>
          <cell r="T458"/>
          <cell r="U458"/>
          <cell r="V458"/>
          <cell r="W458"/>
          <cell r="X458">
            <v>0</v>
          </cell>
          <cell r="Y458"/>
          <cell r="Z458"/>
          <cell r="AA458"/>
          <cell r="AB458"/>
          <cell r="AC458">
            <v>0</v>
          </cell>
          <cell r="AD458">
            <v>0</v>
          </cell>
          <cell r="AE458"/>
          <cell r="AF458">
            <v>427000</v>
          </cell>
          <cell r="AG458"/>
          <cell r="AH458"/>
          <cell r="AI458"/>
          <cell r="AJ458"/>
          <cell r="AK458"/>
          <cell r="AL458">
            <v>427000</v>
          </cell>
          <cell r="AM458">
            <v>0</v>
          </cell>
          <cell r="AN458"/>
          <cell r="AO458">
            <v>0</v>
          </cell>
          <cell r="AP458">
            <v>0</v>
          </cell>
          <cell r="AQ458"/>
          <cell r="AR458">
            <v>0</v>
          </cell>
          <cell r="AS458"/>
          <cell r="AT458">
            <v>0</v>
          </cell>
          <cell r="AU458">
            <v>0</v>
          </cell>
          <cell r="AV458"/>
          <cell r="AW458"/>
          <cell r="AX458"/>
          <cell r="AY458"/>
          <cell r="AZ458"/>
          <cell r="BA458"/>
          <cell r="BB458">
            <v>0</v>
          </cell>
          <cell r="BC458">
            <v>0</v>
          </cell>
          <cell r="BD458"/>
          <cell r="BE458">
            <v>0</v>
          </cell>
          <cell r="BF458"/>
          <cell r="BG458"/>
          <cell r="BH458"/>
          <cell r="BI458"/>
          <cell r="BJ458"/>
          <cell r="BK458"/>
          <cell r="BL458"/>
          <cell r="BM458"/>
          <cell r="BN458"/>
          <cell r="BO458"/>
          <cell r="BP458">
            <v>0</v>
          </cell>
          <cell r="BQ458"/>
          <cell r="BR458"/>
          <cell r="BS458"/>
          <cell r="BT458"/>
          <cell r="BU458"/>
          <cell r="BV458"/>
          <cell r="BW458" t="str">
            <v>Bradshaw</v>
          </cell>
          <cell r="BX458" t="str">
            <v>Lafontaine</v>
          </cell>
          <cell r="BY458">
            <v>4</v>
          </cell>
        </row>
        <row r="459">
          <cell r="C459">
            <v>776</v>
          </cell>
          <cell r="D459">
            <v>7</v>
          </cell>
          <cell r="E459">
            <v>651</v>
          </cell>
          <cell r="F459">
            <v>7</v>
          </cell>
          <cell r="G459"/>
          <cell r="H459" t="str">
            <v/>
          </cell>
          <cell r="I459" t="str">
            <v/>
          </cell>
          <cell r="J459" t="str">
            <v/>
          </cell>
          <cell r="K459" t="str">
            <v/>
          </cell>
          <cell r="L459" t="str">
            <v>Referred to RD</v>
          </cell>
          <cell r="M459" t="str">
            <v>Berrens</v>
          </cell>
          <cell r="N459" t="str">
            <v>Treatment - Remove Fe/Mn/As</v>
          </cell>
          <cell r="O459" t="str">
            <v>1760006-1</v>
          </cell>
          <cell r="P459" t="str">
            <v xml:space="preserve">No </v>
          </cell>
          <cell r="Q459">
            <v>714</v>
          </cell>
          <cell r="R459" t="str">
            <v>Reg</v>
          </cell>
          <cell r="S459" t="str">
            <v>Exempt</v>
          </cell>
          <cell r="T459"/>
          <cell r="U459"/>
          <cell r="V459"/>
          <cell r="W459"/>
          <cell r="X459">
            <v>0</v>
          </cell>
          <cell r="Y459"/>
          <cell r="Z459"/>
          <cell r="AA459">
            <v>45108</v>
          </cell>
          <cell r="AB459">
            <v>45566</v>
          </cell>
          <cell r="AC459">
            <v>0</v>
          </cell>
          <cell r="AD459">
            <v>0</v>
          </cell>
          <cell r="AE459" t="str">
            <v>Referred to RD</v>
          </cell>
          <cell r="AF459">
            <v>3537460</v>
          </cell>
          <cell r="AG459"/>
          <cell r="AH459"/>
          <cell r="AI459"/>
          <cell r="AJ459"/>
          <cell r="AK459"/>
          <cell r="AL459">
            <v>3537460</v>
          </cell>
          <cell r="AM459">
            <v>0</v>
          </cell>
          <cell r="AN459"/>
          <cell r="AO459">
            <v>0</v>
          </cell>
          <cell r="AP459">
            <v>0</v>
          </cell>
          <cell r="AQ459"/>
          <cell r="AR459">
            <v>0</v>
          </cell>
          <cell r="AS459"/>
          <cell r="AT459">
            <v>0</v>
          </cell>
          <cell r="AU459">
            <v>0</v>
          </cell>
          <cell r="AV459"/>
          <cell r="AW459"/>
          <cell r="AX459"/>
          <cell r="AY459"/>
          <cell r="AZ459"/>
          <cell r="BA459"/>
          <cell r="BB459">
            <v>0</v>
          </cell>
          <cell r="BC459"/>
          <cell r="BD459"/>
          <cell r="BE459">
            <v>0</v>
          </cell>
          <cell r="BF459" t="str">
            <v>Referred to RD</v>
          </cell>
          <cell r="BG459"/>
          <cell r="BH459"/>
          <cell r="BI459"/>
          <cell r="BJ459"/>
          <cell r="BK459">
            <v>359</v>
          </cell>
          <cell r="BL459"/>
          <cell r="BM459"/>
          <cell r="BN459"/>
          <cell r="BO459"/>
          <cell r="BP459">
            <v>0</v>
          </cell>
          <cell r="BQ459"/>
          <cell r="BR459"/>
          <cell r="BS459"/>
          <cell r="BT459"/>
          <cell r="BU459"/>
          <cell r="BV459"/>
          <cell r="BW459" t="str">
            <v>Berrens</v>
          </cell>
          <cell r="BX459" t="str">
            <v>Lafontaine</v>
          </cell>
          <cell r="BY459" t="str">
            <v>6W</v>
          </cell>
        </row>
        <row r="460">
          <cell r="C460">
            <v>209</v>
          </cell>
          <cell r="D460">
            <v>13</v>
          </cell>
          <cell r="E460"/>
          <cell r="F460"/>
          <cell r="G460"/>
          <cell r="H460" t="str">
            <v/>
          </cell>
          <cell r="I460" t="str">
            <v/>
          </cell>
          <cell r="J460"/>
          <cell r="K460"/>
          <cell r="L460"/>
          <cell r="M460" t="str">
            <v>Perez</v>
          </cell>
          <cell r="N460" t="str">
            <v>Source - New Well</v>
          </cell>
          <cell r="O460" t="str">
            <v>1090008-1</v>
          </cell>
          <cell r="P460" t="str">
            <v xml:space="preserve">No </v>
          </cell>
          <cell r="Q460">
            <v>117</v>
          </cell>
          <cell r="R460" t="str">
            <v>Reg</v>
          </cell>
          <cell r="S460"/>
          <cell r="T460"/>
          <cell r="U460"/>
          <cell r="V460">
            <v>45449</v>
          </cell>
          <cell r="W460">
            <v>392000</v>
          </cell>
          <cell r="X460">
            <v>-208000</v>
          </cell>
          <cell r="Y460" t="str">
            <v>Refer to RD</v>
          </cell>
          <cell r="Z460"/>
          <cell r="AA460">
            <v>45809</v>
          </cell>
          <cell r="AB460" t="str">
            <v>6/31/26</v>
          </cell>
          <cell r="AC460">
            <v>0</v>
          </cell>
          <cell r="AD460">
            <v>0</v>
          </cell>
          <cell r="AE460"/>
          <cell r="AF460">
            <v>392000</v>
          </cell>
          <cell r="AG460"/>
          <cell r="AH460"/>
          <cell r="AI460"/>
          <cell r="AJ460"/>
          <cell r="AK460"/>
          <cell r="AL460">
            <v>392000</v>
          </cell>
          <cell r="AM460">
            <v>0</v>
          </cell>
          <cell r="AN460"/>
          <cell r="AO460">
            <v>0</v>
          </cell>
          <cell r="AP460">
            <v>0</v>
          </cell>
          <cell r="AQ460"/>
          <cell r="AR460">
            <v>0</v>
          </cell>
          <cell r="AS460"/>
          <cell r="AT460">
            <v>0</v>
          </cell>
          <cell r="AU460">
            <v>0</v>
          </cell>
          <cell r="AV460"/>
          <cell r="AW460"/>
          <cell r="AX460"/>
          <cell r="AY460"/>
          <cell r="AZ460"/>
          <cell r="BA460"/>
          <cell r="BB460">
            <v>0</v>
          </cell>
          <cell r="BC460">
            <v>0</v>
          </cell>
          <cell r="BD460"/>
          <cell r="BE460">
            <v>0</v>
          </cell>
          <cell r="BF460"/>
          <cell r="BG460"/>
          <cell r="BH460"/>
          <cell r="BI460"/>
          <cell r="BJ460"/>
          <cell r="BK460"/>
          <cell r="BL460"/>
          <cell r="BM460"/>
          <cell r="BN460"/>
          <cell r="BO460"/>
          <cell r="BP460">
            <v>0</v>
          </cell>
          <cell r="BQ460">
            <v>600000</v>
          </cell>
          <cell r="BR460" t="str">
            <v>24 SCDP</v>
          </cell>
          <cell r="BS460"/>
          <cell r="BT460"/>
          <cell r="BU460"/>
          <cell r="BV460"/>
          <cell r="BW460" t="str">
            <v>Perez</v>
          </cell>
          <cell r="BX460"/>
          <cell r="BY460" t="str">
            <v>3b</v>
          </cell>
        </row>
        <row r="461">
          <cell r="C461">
            <v>268</v>
          </cell>
          <cell r="D461">
            <v>12</v>
          </cell>
          <cell r="E461"/>
          <cell r="F461"/>
          <cell r="G461"/>
          <cell r="H461" t="str">
            <v/>
          </cell>
          <cell r="I461" t="str">
            <v/>
          </cell>
          <cell r="J461"/>
          <cell r="K461"/>
          <cell r="L461"/>
          <cell r="M461" t="str">
            <v>Perez</v>
          </cell>
          <cell r="N461" t="str">
            <v>Treatment - TP Rehab</v>
          </cell>
          <cell r="O461" t="str">
            <v>1090008-2</v>
          </cell>
          <cell r="P461" t="str">
            <v xml:space="preserve">No </v>
          </cell>
          <cell r="Q461">
            <v>117</v>
          </cell>
          <cell r="R461" t="str">
            <v>Reg</v>
          </cell>
          <cell r="S461"/>
          <cell r="T461"/>
          <cell r="U461"/>
          <cell r="V461">
            <v>45449</v>
          </cell>
          <cell r="W461">
            <v>686000</v>
          </cell>
          <cell r="X461">
            <v>686000</v>
          </cell>
          <cell r="Y461" t="str">
            <v>Refer to RD</v>
          </cell>
          <cell r="Z461"/>
          <cell r="AA461">
            <v>45809</v>
          </cell>
          <cell r="AB461" t="str">
            <v>6/31/26</v>
          </cell>
          <cell r="AC461">
            <v>0</v>
          </cell>
          <cell r="AD461">
            <v>0</v>
          </cell>
          <cell r="AE461"/>
          <cell r="AF461">
            <v>686000</v>
          </cell>
          <cell r="AG461"/>
          <cell r="AH461"/>
          <cell r="AI461"/>
          <cell r="AJ461"/>
          <cell r="AK461"/>
          <cell r="AL461">
            <v>686000</v>
          </cell>
          <cell r="AM461">
            <v>0</v>
          </cell>
          <cell r="AN461"/>
          <cell r="AO461">
            <v>0</v>
          </cell>
          <cell r="AP461">
            <v>0</v>
          </cell>
          <cell r="AQ461"/>
          <cell r="AR461">
            <v>0</v>
          </cell>
          <cell r="AS461"/>
          <cell r="AT461">
            <v>0</v>
          </cell>
          <cell r="AU461">
            <v>0</v>
          </cell>
          <cell r="AV461"/>
          <cell r="AW461"/>
          <cell r="AX461"/>
          <cell r="AY461"/>
          <cell r="AZ461"/>
          <cell r="BA461"/>
          <cell r="BB461">
            <v>0</v>
          </cell>
          <cell r="BC461">
            <v>0</v>
          </cell>
          <cell r="BD461"/>
          <cell r="BE461">
            <v>0</v>
          </cell>
          <cell r="BF461"/>
          <cell r="BG461"/>
          <cell r="BH461"/>
          <cell r="BI461"/>
          <cell r="BJ461"/>
          <cell r="BK461"/>
          <cell r="BL461"/>
          <cell r="BM461"/>
          <cell r="BN461"/>
          <cell r="BO461"/>
          <cell r="BP461">
            <v>0</v>
          </cell>
          <cell r="BQ461"/>
          <cell r="BR461"/>
          <cell r="BS461"/>
          <cell r="BT461"/>
          <cell r="BU461"/>
          <cell r="BV461"/>
          <cell r="BW461" t="str">
            <v>Perez</v>
          </cell>
          <cell r="BX461"/>
          <cell r="BY461" t="str">
            <v>3b</v>
          </cell>
        </row>
        <row r="462">
          <cell r="C462">
            <v>543</v>
          </cell>
          <cell r="D462">
            <v>10</v>
          </cell>
          <cell r="E462"/>
          <cell r="F462"/>
          <cell r="G462"/>
          <cell r="H462" t="str">
            <v/>
          </cell>
          <cell r="I462" t="str">
            <v/>
          </cell>
          <cell r="J462"/>
          <cell r="K462"/>
          <cell r="L462"/>
          <cell r="M462" t="str">
            <v>Perez</v>
          </cell>
          <cell r="N462" t="str">
            <v>Watermain - Replacement</v>
          </cell>
          <cell r="O462" t="str">
            <v>1090008-3</v>
          </cell>
          <cell r="P462" t="str">
            <v xml:space="preserve">No </v>
          </cell>
          <cell r="Q462">
            <v>117</v>
          </cell>
          <cell r="R462" t="str">
            <v>Reg</v>
          </cell>
          <cell r="S462"/>
          <cell r="T462"/>
          <cell r="U462"/>
          <cell r="V462"/>
          <cell r="W462"/>
          <cell r="X462">
            <v>0</v>
          </cell>
          <cell r="Y462"/>
          <cell r="Z462"/>
          <cell r="AA462"/>
          <cell r="AB462"/>
          <cell r="AC462">
            <v>0</v>
          </cell>
          <cell r="AD462">
            <v>0</v>
          </cell>
          <cell r="AE462"/>
          <cell r="AF462">
            <v>2523000</v>
          </cell>
          <cell r="AG462"/>
          <cell r="AH462"/>
          <cell r="AI462"/>
          <cell r="AJ462"/>
          <cell r="AK462"/>
          <cell r="AL462">
            <v>2523000</v>
          </cell>
          <cell r="AM462">
            <v>0</v>
          </cell>
          <cell r="AN462"/>
          <cell r="AO462">
            <v>0</v>
          </cell>
          <cell r="AP462">
            <v>0</v>
          </cell>
          <cell r="AQ462"/>
          <cell r="AR462">
            <v>0</v>
          </cell>
          <cell r="AS462"/>
          <cell r="AT462">
            <v>0</v>
          </cell>
          <cell r="AU462">
            <v>0</v>
          </cell>
          <cell r="AV462"/>
          <cell r="AW462"/>
          <cell r="AX462"/>
          <cell r="AY462"/>
          <cell r="AZ462"/>
          <cell r="BA462"/>
          <cell r="BB462"/>
          <cell r="BC462"/>
          <cell r="BD462"/>
          <cell r="BE462"/>
          <cell r="BF462"/>
          <cell r="BG462"/>
          <cell r="BH462"/>
          <cell r="BI462"/>
          <cell r="BJ462"/>
          <cell r="BK462"/>
          <cell r="BL462"/>
          <cell r="BM462"/>
          <cell r="BN462"/>
          <cell r="BO462"/>
          <cell r="BP462"/>
          <cell r="BQ462"/>
          <cell r="BR462"/>
          <cell r="BS462"/>
          <cell r="BT462"/>
          <cell r="BU462"/>
          <cell r="BV462"/>
          <cell r="BW462" t="str">
            <v>Perez</v>
          </cell>
          <cell r="BX462"/>
          <cell r="BY462" t="str">
            <v>3b</v>
          </cell>
        </row>
        <row r="463">
          <cell r="C463">
            <v>544</v>
          </cell>
          <cell r="D463">
            <v>10</v>
          </cell>
          <cell r="E463"/>
          <cell r="F463"/>
          <cell r="G463"/>
          <cell r="H463" t="str">
            <v/>
          </cell>
          <cell r="I463" t="str">
            <v/>
          </cell>
          <cell r="J463"/>
          <cell r="K463"/>
          <cell r="L463"/>
          <cell r="M463" t="str">
            <v>Perez</v>
          </cell>
          <cell r="N463" t="str">
            <v>Storage - Tower Rehab</v>
          </cell>
          <cell r="O463" t="str">
            <v>1090008-4</v>
          </cell>
          <cell r="P463" t="str">
            <v xml:space="preserve">No </v>
          </cell>
          <cell r="Q463">
            <v>117</v>
          </cell>
          <cell r="R463" t="str">
            <v>Reg</v>
          </cell>
          <cell r="S463"/>
          <cell r="T463"/>
          <cell r="U463"/>
          <cell r="V463"/>
          <cell r="W463"/>
          <cell r="X463">
            <v>0</v>
          </cell>
          <cell r="Y463"/>
          <cell r="Z463"/>
          <cell r="AA463"/>
          <cell r="AB463"/>
          <cell r="AC463">
            <v>0</v>
          </cell>
          <cell r="AD463">
            <v>0</v>
          </cell>
          <cell r="AE463"/>
          <cell r="AF463">
            <v>1083000</v>
          </cell>
          <cell r="AG463"/>
          <cell r="AH463"/>
          <cell r="AI463"/>
          <cell r="AJ463"/>
          <cell r="AK463"/>
          <cell r="AL463">
            <v>1083000</v>
          </cell>
          <cell r="AM463">
            <v>0</v>
          </cell>
          <cell r="AN463"/>
          <cell r="AO463">
            <v>0</v>
          </cell>
          <cell r="AP463">
            <v>0</v>
          </cell>
          <cell r="AQ463"/>
          <cell r="AR463">
            <v>0</v>
          </cell>
          <cell r="AS463"/>
          <cell r="AT463">
            <v>0</v>
          </cell>
          <cell r="AU463">
            <v>0</v>
          </cell>
          <cell r="AV463"/>
          <cell r="AW463"/>
          <cell r="AX463"/>
          <cell r="AY463"/>
          <cell r="AZ463"/>
          <cell r="BA463"/>
          <cell r="BB463"/>
          <cell r="BC463"/>
          <cell r="BD463"/>
          <cell r="BE463"/>
          <cell r="BF463"/>
          <cell r="BG463"/>
          <cell r="BH463"/>
          <cell r="BI463"/>
          <cell r="BJ463"/>
          <cell r="BK463"/>
          <cell r="BL463"/>
          <cell r="BM463"/>
          <cell r="BN463"/>
          <cell r="BO463"/>
          <cell r="BP463"/>
          <cell r="BQ463"/>
          <cell r="BR463"/>
          <cell r="BS463"/>
          <cell r="BT463"/>
          <cell r="BU463"/>
          <cell r="BV463"/>
          <cell r="BW463" t="str">
            <v>Perez</v>
          </cell>
          <cell r="BX463"/>
          <cell r="BY463" t="str">
            <v>3b</v>
          </cell>
        </row>
        <row r="464">
          <cell r="C464">
            <v>545</v>
          </cell>
          <cell r="D464">
            <v>10</v>
          </cell>
          <cell r="E464"/>
          <cell r="F464"/>
          <cell r="G464"/>
          <cell r="H464" t="str">
            <v/>
          </cell>
          <cell r="I464" t="str">
            <v/>
          </cell>
          <cell r="J464"/>
          <cell r="K464"/>
          <cell r="L464"/>
          <cell r="M464" t="str">
            <v>Perez</v>
          </cell>
          <cell r="N464" t="str">
            <v>Conservation - Meters</v>
          </cell>
          <cell r="O464" t="str">
            <v>1090008-5</v>
          </cell>
          <cell r="P464" t="str">
            <v xml:space="preserve">No </v>
          </cell>
          <cell r="Q464">
            <v>117</v>
          </cell>
          <cell r="R464" t="str">
            <v>Reg</v>
          </cell>
          <cell r="S464"/>
          <cell r="T464"/>
          <cell r="U464"/>
          <cell r="V464"/>
          <cell r="W464"/>
          <cell r="X464">
            <v>0</v>
          </cell>
          <cell r="Y464"/>
          <cell r="Z464"/>
          <cell r="AA464"/>
          <cell r="AB464"/>
          <cell r="AC464">
            <v>0</v>
          </cell>
          <cell r="AD464">
            <v>0</v>
          </cell>
          <cell r="AE464"/>
          <cell r="AF464">
            <v>181000</v>
          </cell>
          <cell r="AG464"/>
          <cell r="AH464"/>
          <cell r="AI464"/>
          <cell r="AJ464"/>
          <cell r="AK464"/>
          <cell r="AL464">
            <v>181000</v>
          </cell>
          <cell r="AM464">
            <v>0</v>
          </cell>
          <cell r="AN464"/>
          <cell r="AO464">
            <v>0</v>
          </cell>
          <cell r="AP464">
            <v>0</v>
          </cell>
          <cell r="AQ464"/>
          <cell r="AR464">
            <v>0</v>
          </cell>
          <cell r="AS464"/>
          <cell r="AT464">
            <v>0</v>
          </cell>
          <cell r="AU464">
            <v>0</v>
          </cell>
          <cell r="AV464"/>
          <cell r="AW464"/>
          <cell r="AX464"/>
          <cell r="AY464"/>
          <cell r="AZ464"/>
          <cell r="BA464"/>
          <cell r="BB464"/>
          <cell r="BC464"/>
          <cell r="BD464"/>
          <cell r="BE464"/>
          <cell r="BF464"/>
          <cell r="BG464"/>
          <cell r="BH464"/>
          <cell r="BI464"/>
          <cell r="BJ464"/>
          <cell r="BK464"/>
          <cell r="BL464"/>
          <cell r="BM464"/>
          <cell r="BN464"/>
          <cell r="BO464"/>
          <cell r="BP464"/>
          <cell r="BQ464"/>
          <cell r="BR464"/>
          <cell r="BS464"/>
          <cell r="BT464"/>
          <cell r="BU464"/>
          <cell r="BV464"/>
          <cell r="BW464" t="str">
            <v>Perez</v>
          </cell>
          <cell r="BX464"/>
          <cell r="BY464" t="str">
            <v>3b</v>
          </cell>
        </row>
        <row r="465">
          <cell r="C465">
            <v>27</v>
          </cell>
          <cell r="D465">
            <v>20</v>
          </cell>
          <cell r="E465">
            <v>28</v>
          </cell>
          <cell r="F465">
            <v>20</v>
          </cell>
          <cell r="G465"/>
          <cell r="H465" t="str">
            <v/>
          </cell>
          <cell r="I465" t="str">
            <v/>
          </cell>
          <cell r="J465" t="str">
            <v/>
          </cell>
          <cell r="K465" t="str">
            <v>Yes</v>
          </cell>
          <cell r="L465">
            <v>0</v>
          </cell>
          <cell r="M465" t="str">
            <v>Brooksbank</v>
          </cell>
          <cell r="N465" t="str">
            <v>Other - LSL Replacement</v>
          </cell>
          <cell r="O465" t="str">
            <v>1220008-6</v>
          </cell>
          <cell r="P465" t="str">
            <v>Yes</v>
          </cell>
          <cell r="Q465">
            <v>589</v>
          </cell>
          <cell r="R465" t="str">
            <v>LSL</v>
          </cell>
          <cell r="S465"/>
          <cell r="T465"/>
          <cell r="U465"/>
          <cell r="V465"/>
          <cell r="W465"/>
          <cell r="X465">
            <v>0</v>
          </cell>
          <cell r="Y465"/>
          <cell r="Z465"/>
          <cell r="AA465">
            <v>45352</v>
          </cell>
          <cell r="AB465">
            <v>45931</v>
          </cell>
          <cell r="AC465">
            <v>101500</v>
          </cell>
          <cell r="AD465">
            <v>101500</v>
          </cell>
          <cell r="AE465" t="str">
            <v>Private/Public cost breakdown?</v>
          </cell>
          <cell r="AF465">
            <v>203000</v>
          </cell>
          <cell r="AG465"/>
          <cell r="AH465"/>
          <cell r="AI465"/>
          <cell r="AJ465"/>
          <cell r="AK465"/>
          <cell r="AL465">
            <v>203000</v>
          </cell>
          <cell r="AM465">
            <v>0</v>
          </cell>
          <cell r="AN465"/>
          <cell r="AO465">
            <v>101500</v>
          </cell>
          <cell r="AP465">
            <v>0</v>
          </cell>
          <cell r="AQ465"/>
          <cell r="AR465">
            <v>101500</v>
          </cell>
          <cell r="AS465"/>
          <cell r="AT465">
            <v>0</v>
          </cell>
          <cell r="AU465">
            <v>0</v>
          </cell>
          <cell r="AV465"/>
          <cell r="AW465"/>
          <cell r="AX465"/>
          <cell r="AY465"/>
          <cell r="AZ465"/>
          <cell r="BA465"/>
          <cell r="BB465">
            <v>0</v>
          </cell>
          <cell r="BC465">
            <v>0</v>
          </cell>
          <cell r="BD465"/>
          <cell r="BE465">
            <v>0</v>
          </cell>
          <cell r="BF465"/>
          <cell r="BG465"/>
          <cell r="BH465"/>
          <cell r="BI465"/>
          <cell r="BJ465"/>
          <cell r="BK465"/>
          <cell r="BL465"/>
          <cell r="BM465"/>
          <cell r="BN465"/>
          <cell r="BO465"/>
          <cell r="BP465"/>
          <cell r="BQ465"/>
          <cell r="BR465"/>
          <cell r="BS465"/>
          <cell r="BT465"/>
          <cell r="BU465"/>
          <cell r="BV465"/>
          <cell r="BW465" t="str">
            <v>Brooksbank</v>
          </cell>
          <cell r="BX465"/>
          <cell r="BY465">
            <v>9</v>
          </cell>
        </row>
        <row r="466">
          <cell r="C466">
            <v>502</v>
          </cell>
          <cell r="D466">
            <v>10</v>
          </cell>
          <cell r="E466">
            <v>415</v>
          </cell>
          <cell r="F466">
            <v>10</v>
          </cell>
          <cell r="G466" t="str">
            <v/>
          </cell>
          <cell r="H466" t="str">
            <v/>
          </cell>
          <cell r="I466" t="str">
            <v/>
          </cell>
          <cell r="J466" t="str">
            <v/>
          </cell>
          <cell r="K466" t="str">
            <v/>
          </cell>
          <cell r="L466" t="str">
            <v>RD Commit</v>
          </cell>
          <cell r="M466" t="str">
            <v>Brooksbank</v>
          </cell>
          <cell r="N466" t="str">
            <v>Watermain - Distribution Improvements</v>
          </cell>
          <cell r="O466" t="str">
            <v>1220008-3</v>
          </cell>
          <cell r="P466" t="str">
            <v xml:space="preserve">No </v>
          </cell>
          <cell r="Q466">
            <v>549</v>
          </cell>
          <cell r="R466" t="str">
            <v>Reg</v>
          </cell>
          <cell r="S466" t="str">
            <v>Exempt</v>
          </cell>
          <cell r="T466"/>
          <cell r="U466"/>
          <cell r="V466"/>
          <cell r="W466"/>
          <cell r="X466">
            <v>0</v>
          </cell>
          <cell r="Y466"/>
          <cell r="Z466"/>
          <cell r="AA466"/>
          <cell r="AB466"/>
          <cell r="AC466">
            <v>0</v>
          </cell>
          <cell r="AD466">
            <v>0</v>
          </cell>
          <cell r="AE466" t="str">
            <v>Referred to RD</v>
          </cell>
          <cell r="AF466">
            <v>5231330</v>
          </cell>
          <cell r="AG466"/>
          <cell r="AH466"/>
          <cell r="AI466"/>
          <cell r="AJ466"/>
          <cell r="AK466"/>
          <cell r="AL466">
            <v>5231330</v>
          </cell>
          <cell r="AM466">
            <v>0</v>
          </cell>
          <cell r="AN466"/>
          <cell r="AO466">
            <v>0</v>
          </cell>
          <cell r="AP466">
            <v>0</v>
          </cell>
          <cell r="AQ466"/>
          <cell r="AR466">
            <v>0</v>
          </cell>
          <cell r="AS466"/>
          <cell r="AT466">
            <v>0</v>
          </cell>
          <cell r="AU466">
            <v>0</v>
          </cell>
          <cell r="AV466"/>
          <cell r="AW466"/>
          <cell r="AX466"/>
          <cell r="AY466"/>
          <cell r="AZ466">
            <v>1695000</v>
          </cell>
          <cell r="BA466">
            <v>45079</v>
          </cell>
          <cell r="BB466">
            <v>0</v>
          </cell>
          <cell r="BC466">
            <v>0</v>
          </cell>
          <cell r="BD466">
            <v>1695000</v>
          </cell>
          <cell r="BE466">
            <v>-3007402.022644456</v>
          </cell>
          <cell r="BF466" t="str">
            <v>RD Commit</v>
          </cell>
          <cell r="BG466">
            <v>2023</v>
          </cell>
          <cell r="BH466">
            <v>44649</v>
          </cell>
          <cell r="BI466"/>
          <cell r="BJ466"/>
          <cell r="BK466">
            <v>359</v>
          </cell>
          <cell r="BL466"/>
          <cell r="BM466">
            <v>-4626772.342529932</v>
          </cell>
          <cell r="BN466">
            <v>2467740.007371007</v>
          </cell>
          <cell r="BO466">
            <v>9858102.342529932</v>
          </cell>
          <cell r="BP466">
            <v>12325842.349900939</v>
          </cell>
          <cell r="BQ466"/>
          <cell r="BR466"/>
          <cell r="BS466"/>
          <cell r="BT466"/>
          <cell r="BU466"/>
          <cell r="BV466"/>
          <cell r="BW466" t="str">
            <v>Brooksbank</v>
          </cell>
          <cell r="BX466" t="str">
            <v>Lafontaine</v>
          </cell>
          <cell r="BY466">
            <v>9</v>
          </cell>
        </row>
        <row r="467">
          <cell r="C467">
            <v>503</v>
          </cell>
          <cell r="D467">
            <v>10</v>
          </cell>
          <cell r="E467">
            <v>416</v>
          </cell>
          <cell r="F467">
            <v>10</v>
          </cell>
          <cell r="G467" t="str">
            <v/>
          </cell>
          <cell r="H467" t="str">
            <v/>
          </cell>
          <cell r="I467" t="str">
            <v/>
          </cell>
          <cell r="J467" t="str">
            <v/>
          </cell>
          <cell r="K467" t="str">
            <v/>
          </cell>
          <cell r="L467" t="str">
            <v>RD Commit</v>
          </cell>
          <cell r="M467" t="str">
            <v>Brooksbank</v>
          </cell>
          <cell r="N467" t="str">
            <v>Storage - Tank Improvements</v>
          </cell>
          <cell r="O467" t="str">
            <v>1220008-4</v>
          </cell>
          <cell r="P467" t="str">
            <v xml:space="preserve">No </v>
          </cell>
          <cell r="Q467">
            <v>549</v>
          </cell>
          <cell r="R467" t="str">
            <v>Reg</v>
          </cell>
          <cell r="S467" t="str">
            <v>Exempt</v>
          </cell>
          <cell r="T467"/>
          <cell r="U467"/>
          <cell r="V467"/>
          <cell r="W467"/>
          <cell r="X467">
            <v>-600000</v>
          </cell>
          <cell r="Y467"/>
          <cell r="Z467"/>
          <cell r="AA467"/>
          <cell r="AB467"/>
          <cell r="AC467">
            <v>0</v>
          </cell>
          <cell r="AD467">
            <v>0</v>
          </cell>
          <cell r="AE467" t="str">
            <v>Referred to RD</v>
          </cell>
          <cell r="AF467">
            <v>585000</v>
          </cell>
          <cell r="AG467"/>
          <cell r="AH467"/>
          <cell r="AI467"/>
          <cell r="AJ467"/>
          <cell r="AK467"/>
          <cell r="AL467">
            <v>585000</v>
          </cell>
          <cell r="AM467">
            <v>0</v>
          </cell>
          <cell r="AN467"/>
          <cell r="AO467">
            <v>0</v>
          </cell>
          <cell r="AP467">
            <v>0</v>
          </cell>
          <cell r="AQ467"/>
          <cell r="AR467">
            <v>0</v>
          </cell>
          <cell r="AS467"/>
          <cell r="AT467">
            <v>0</v>
          </cell>
          <cell r="AU467">
            <v>0</v>
          </cell>
          <cell r="AV467"/>
          <cell r="AW467"/>
          <cell r="AX467"/>
          <cell r="AY467"/>
          <cell r="AZ467"/>
          <cell r="BA467"/>
          <cell r="BB467">
            <v>0</v>
          </cell>
          <cell r="BC467">
            <v>0</v>
          </cell>
          <cell r="BD467"/>
          <cell r="BE467"/>
          <cell r="BF467" t="str">
            <v>RD Commit</v>
          </cell>
          <cell r="BG467"/>
          <cell r="BH467">
            <v>44649</v>
          </cell>
          <cell r="BI467"/>
          <cell r="BJ467"/>
          <cell r="BK467">
            <v>359</v>
          </cell>
          <cell r="BL467"/>
          <cell r="BM467">
            <v>549000</v>
          </cell>
          <cell r="BN467"/>
          <cell r="BO467">
            <v>36000</v>
          </cell>
          <cell r="BP467">
            <v>36000</v>
          </cell>
          <cell r="BQ467">
            <v>600000</v>
          </cell>
          <cell r="BR467" t="str">
            <v>2023 award</v>
          </cell>
          <cell r="BS467"/>
          <cell r="BT467"/>
          <cell r="BU467"/>
          <cell r="BV467"/>
          <cell r="BW467" t="str">
            <v>Brooksbank</v>
          </cell>
          <cell r="BX467" t="str">
            <v>Lafontaine</v>
          </cell>
          <cell r="BY467">
            <v>9</v>
          </cell>
        </row>
        <row r="468">
          <cell r="C468">
            <v>504</v>
          </cell>
          <cell r="D468">
            <v>10</v>
          </cell>
          <cell r="E468">
            <v>417</v>
          </cell>
          <cell r="F468">
            <v>10</v>
          </cell>
          <cell r="G468" t="str">
            <v/>
          </cell>
          <cell r="H468" t="str">
            <v/>
          </cell>
          <cell r="I468" t="str">
            <v/>
          </cell>
          <cell r="J468" t="str">
            <v/>
          </cell>
          <cell r="K468" t="str">
            <v/>
          </cell>
          <cell r="L468" t="str">
            <v>RD Commit</v>
          </cell>
          <cell r="M468" t="str">
            <v>Brooksbank</v>
          </cell>
          <cell r="N468" t="str">
            <v>Treatment - Plant Improvements</v>
          </cell>
          <cell r="O468" t="str">
            <v>1220008-5</v>
          </cell>
          <cell r="P468" t="str">
            <v xml:space="preserve">No </v>
          </cell>
          <cell r="Q468">
            <v>549</v>
          </cell>
          <cell r="R468" t="str">
            <v>Reg</v>
          </cell>
          <cell r="S468" t="str">
            <v>Exempt</v>
          </cell>
          <cell r="T468"/>
          <cell r="U468"/>
          <cell r="V468"/>
          <cell r="W468"/>
          <cell r="X468">
            <v>0</v>
          </cell>
          <cell r="Y468"/>
          <cell r="Z468"/>
          <cell r="AA468"/>
          <cell r="AB468"/>
          <cell r="AC468">
            <v>0</v>
          </cell>
          <cell r="AD468">
            <v>0</v>
          </cell>
          <cell r="AE468" t="str">
            <v>Referred to RD</v>
          </cell>
          <cell r="AF468">
            <v>6102330</v>
          </cell>
          <cell r="AG468"/>
          <cell r="AH468"/>
          <cell r="AI468"/>
          <cell r="AJ468"/>
          <cell r="AK468"/>
          <cell r="AL468">
            <v>6102330</v>
          </cell>
          <cell r="AM468">
            <v>0</v>
          </cell>
          <cell r="AN468"/>
          <cell r="AO468">
            <v>0</v>
          </cell>
          <cell r="AP468">
            <v>0</v>
          </cell>
          <cell r="AQ468"/>
          <cell r="AR468">
            <v>0</v>
          </cell>
          <cell r="AS468"/>
          <cell r="AT468">
            <v>0</v>
          </cell>
          <cell r="AU468">
            <v>0</v>
          </cell>
          <cell r="AV468"/>
          <cell r="AW468"/>
          <cell r="AX468"/>
          <cell r="AY468"/>
          <cell r="AZ468">
            <v>87000</v>
          </cell>
          <cell r="BA468">
            <v>45079</v>
          </cell>
          <cell r="BB468">
            <v>0</v>
          </cell>
          <cell r="BC468">
            <v>0</v>
          </cell>
          <cell r="BD468">
            <v>87000</v>
          </cell>
          <cell r="BE468">
            <v>-3508125.0054659038</v>
          </cell>
          <cell r="BF468" t="str">
            <v>RD Commit</v>
          </cell>
          <cell r="BG468">
            <v>2023</v>
          </cell>
          <cell r="BH468">
            <v>44649</v>
          </cell>
          <cell r="BI468"/>
          <cell r="BJ468"/>
          <cell r="BK468">
            <v>359</v>
          </cell>
          <cell r="BL468"/>
          <cell r="BM468">
            <v>-5397115.3930244669</v>
          </cell>
          <cell r="BN468">
            <v>2878629.4422604423</v>
          </cell>
          <cell r="BO468">
            <v>11499445.393024467</v>
          </cell>
          <cell r="BP468">
            <v>14378074.835284909</v>
          </cell>
          <cell r="BQ468"/>
          <cell r="BR468"/>
          <cell r="BS468"/>
          <cell r="BT468"/>
          <cell r="BU468"/>
          <cell r="BV468"/>
          <cell r="BW468" t="str">
            <v>Brooksbank</v>
          </cell>
          <cell r="BX468" t="str">
            <v>Lafontaine</v>
          </cell>
          <cell r="BY468">
            <v>9</v>
          </cell>
        </row>
        <row r="469">
          <cell r="C469">
            <v>205</v>
          </cell>
          <cell r="D469">
            <v>13</v>
          </cell>
          <cell r="E469">
            <v>146</v>
          </cell>
          <cell r="F469">
            <v>13</v>
          </cell>
          <cell r="G469"/>
          <cell r="H469" t="str">
            <v/>
          </cell>
          <cell r="I469" t="str">
            <v/>
          </cell>
          <cell r="J469" t="str">
            <v/>
          </cell>
          <cell r="K469" t="str">
            <v/>
          </cell>
          <cell r="L469" t="str">
            <v>Referred to RD</v>
          </cell>
          <cell r="M469" t="str">
            <v>Brooksbank</v>
          </cell>
          <cell r="N469" t="str">
            <v>Source - New Well &amp; Wellhouse</v>
          </cell>
          <cell r="O469" t="str">
            <v>1400007-1</v>
          </cell>
          <cell r="P469" t="str">
            <v xml:space="preserve">No </v>
          </cell>
          <cell r="Q469">
            <v>119</v>
          </cell>
          <cell r="R469" t="str">
            <v>Reg</v>
          </cell>
          <cell r="S469" t="str">
            <v>Exempt</v>
          </cell>
          <cell r="T469"/>
          <cell r="U469"/>
          <cell r="V469"/>
          <cell r="W469"/>
          <cell r="X469">
            <v>0</v>
          </cell>
          <cell r="Y469"/>
          <cell r="Z469"/>
          <cell r="AA469">
            <v>45413</v>
          </cell>
          <cell r="AB469">
            <v>45870</v>
          </cell>
          <cell r="AC469">
            <v>0</v>
          </cell>
          <cell r="AD469">
            <v>0</v>
          </cell>
          <cell r="AE469" t="str">
            <v>Referred to RD</v>
          </cell>
          <cell r="AF469">
            <v>2206000</v>
          </cell>
          <cell r="AG469"/>
          <cell r="AH469"/>
          <cell r="AI469"/>
          <cell r="AJ469"/>
          <cell r="AK469"/>
          <cell r="AL469">
            <v>2206000</v>
          </cell>
          <cell r="AM469">
            <v>0</v>
          </cell>
          <cell r="AN469"/>
          <cell r="AO469">
            <v>0</v>
          </cell>
          <cell r="AP469">
            <v>0</v>
          </cell>
          <cell r="AQ469"/>
          <cell r="AR469">
            <v>0</v>
          </cell>
          <cell r="AS469"/>
          <cell r="AT469">
            <v>0</v>
          </cell>
          <cell r="AU469">
            <v>0</v>
          </cell>
          <cell r="AV469"/>
          <cell r="AW469"/>
          <cell r="AX469"/>
          <cell r="AY469"/>
          <cell r="AZ469"/>
          <cell r="BA469"/>
          <cell r="BB469">
            <v>0</v>
          </cell>
          <cell r="BC469">
            <v>0</v>
          </cell>
          <cell r="BD469"/>
          <cell r="BE469">
            <v>0</v>
          </cell>
          <cell r="BF469" t="str">
            <v>Referred to RD</v>
          </cell>
          <cell r="BG469"/>
          <cell r="BH469"/>
          <cell r="BI469"/>
          <cell r="BJ469"/>
          <cell r="BK469"/>
          <cell r="BL469"/>
          <cell r="BM469"/>
          <cell r="BN469"/>
          <cell r="BO469"/>
          <cell r="BP469">
            <v>0</v>
          </cell>
          <cell r="BQ469"/>
          <cell r="BR469"/>
          <cell r="BS469"/>
          <cell r="BT469"/>
          <cell r="BU469"/>
          <cell r="BV469"/>
          <cell r="BW469" t="str">
            <v>Brooksbank</v>
          </cell>
          <cell r="BX469"/>
          <cell r="BY469">
            <v>9</v>
          </cell>
        </row>
        <row r="470">
          <cell r="C470">
            <v>253</v>
          </cell>
          <cell r="D470">
            <v>12</v>
          </cell>
          <cell r="E470">
            <v>181</v>
          </cell>
          <cell r="F470">
            <v>12</v>
          </cell>
          <cell r="G470">
            <v>2024</v>
          </cell>
          <cell r="H470" t="str">
            <v/>
          </cell>
          <cell r="I470" t="str">
            <v/>
          </cell>
          <cell r="J470" t="str">
            <v/>
          </cell>
          <cell r="K470" t="str">
            <v/>
          </cell>
          <cell r="L470" t="str">
            <v>Referred to RD</v>
          </cell>
          <cell r="M470" t="str">
            <v>Bradshaw</v>
          </cell>
          <cell r="N470" t="str">
            <v>Treatment - New Facility</v>
          </cell>
          <cell r="O470" t="str">
            <v>1690031-2</v>
          </cell>
          <cell r="P470" t="str">
            <v xml:space="preserve">No </v>
          </cell>
          <cell r="Q470">
            <v>176</v>
          </cell>
          <cell r="R470" t="str">
            <v>Reg</v>
          </cell>
          <cell r="S470"/>
          <cell r="T470"/>
          <cell r="U470"/>
          <cell r="V470"/>
          <cell r="W470"/>
          <cell r="X470">
            <v>0</v>
          </cell>
          <cell r="Y470"/>
          <cell r="Z470"/>
          <cell r="AA470">
            <v>45413</v>
          </cell>
          <cell r="AB470">
            <v>45809</v>
          </cell>
          <cell r="AC470">
            <v>0</v>
          </cell>
          <cell r="AD470">
            <v>0</v>
          </cell>
          <cell r="AE470"/>
          <cell r="AF470">
            <v>2439600</v>
          </cell>
          <cell r="AG470"/>
          <cell r="AH470"/>
          <cell r="AI470"/>
          <cell r="AJ470"/>
          <cell r="AK470"/>
          <cell r="AL470">
            <v>2439600</v>
          </cell>
          <cell r="AM470">
            <v>0</v>
          </cell>
          <cell r="AN470"/>
          <cell r="AO470">
            <v>0</v>
          </cell>
          <cell r="AP470">
            <v>0</v>
          </cell>
          <cell r="AQ470"/>
          <cell r="AR470">
            <v>0</v>
          </cell>
          <cell r="AS470"/>
          <cell r="AT470">
            <v>0</v>
          </cell>
          <cell r="AU470">
            <v>0</v>
          </cell>
          <cell r="AV470"/>
          <cell r="AW470"/>
          <cell r="AX470"/>
          <cell r="AY470"/>
          <cell r="AZ470"/>
          <cell r="BA470"/>
          <cell r="BB470">
            <v>0</v>
          </cell>
          <cell r="BC470">
            <v>0</v>
          </cell>
          <cell r="BD470"/>
          <cell r="BE470">
            <v>0</v>
          </cell>
          <cell r="BF470" t="str">
            <v>Referred to RD</v>
          </cell>
          <cell r="BG470"/>
          <cell r="BH470"/>
          <cell r="BI470"/>
          <cell r="BJ470"/>
          <cell r="BK470"/>
          <cell r="BL470"/>
          <cell r="BM470"/>
          <cell r="BN470"/>
          <cell r="BO470"/>
          <cell r="BP470"/>
          <cell r="BQ470"/>
          <cell r="BR470"/>
          <cell r="BS470"/>
          <cell r="BT470"/>
          <cell r="BU470"/>
          <cell r="BV470"/>
          <cell r="BW470" t="str">
            <v>Bradshaw</v>
          </cell>
          <cell r="BX470"/>
          <cell r="BY470" t="str">
            <v>3c</v>
          </cell>
        </row>
        <row r="471">
          <cell r="C471">
            <v>166</v>
          </cell>
          <cell r="D471">
            <v>15</v>
          </cell>
          <cell r="E471"/>
          <cell r="F471"/>
          <cell r="G471"/>
          <cell r="H471" t="str">
            <v/>
          </cell>
          <cell r="I471" t="str">
            <v/>
          </cell>
          <cell r="J471" t="str">
            <v/>
          </cell>
          <cell r="K471" t="str">
            <v/>
          </cell>
          <cell r="L471"/>
          <cell r="M471" t="str">
            <v>Brooksbank</v>
          </cell>
          <cell r="N471" t="str">
            <v>Source - Connect to Red Rock RWS</v>
          </cell>
          <cell r="O471" t="str">
            <v>1830009-2</v>
          </cell>
          <cell r="P471" t="str">
            <v xml:space="preserve">No </v>
          </cell>
          <cell r="Q471">
            <v>90</v>
          </cell>
          <cell r="R471" t="str">
            <v>Reg</v>
          </cell>
          <cell r="S471"/>
          <cell r="T471"/>
          <cell r="U471"/>
          <cell r="V471"/>
          <cell r="W471"/>
          <cell r="X471">
            <v>0</v>
          </cell>
          <cell r="Y471"/>
          <cell r="Z471"/>
          <cell r="AA471"/>
          <cell r="AB471"/>
          <cell r="AC471">
            <v>0</v>
          </cell>
          <cell r="AD471">
            <v>0</v>
          </cell>
          <cell r="AE471"/>
          <cell r="AF471">
            <v>576943</v>
          </cell>
          <cell r="AG471"/>
          <cell r="AH471"/>
          <cell r="AI471"/>
          <cell r="AJ471"/>
          <cell r="AK471"/>
          <cell r="AL471">
            <v>576943</v>
          </cell>
          <cell r="AM471"/>
          <cell r="AN471"/>
          <cell r="AO471"/>
          <cell r="AP471"/>
          <cell r="AQ471"/>
          <cell r="AR471"/>
          <cell r="AS471"/>
          <cell r="AT471"/>
          <cell r="AU471">
            <v>0</v>
          </cell>
          <cell r="AV471"/>
          <cell r="AW471"/>
          <cell r="AX471"/>
          <cell r="AY471"/>
          <cell r="AZ471"/>
          <cell r="BA471"/>
          <cell r="BB471"/>
          <cell r="BC471"/>
          <cell r="BD471"/>
          <cell r="BE471"/>
          <cell r="BF471"/>
          <cell r="BG471"/>
          <cell r="BH471"/>
          <cell r="BI471"/>
          <cell r="BJ471"/>
          <cell r="BK471"/>
          <cell r="BL471"/>
          <cell r="BM471"/>
          <cell r="BN471"/>
          <cell r="BO471"/>
          <cell r="BP471"/>
          <cell r="BQ471"/>
          <cell r="BR471"/>
          <cell r="BS471"/>
          <cell r="BT471"/>
          <cell r="BU471"/>
          <cell r="BV471"/>
          <cell r="BW471" t="str">
            <v>Brooksbank</v>
          </cell>
          <cell r="BX471"/>
          <cell r="BY471">
            <v>9</v>
          </cell>
        </row>
        <row r="472">
          <cell r="C472">
            <v>246</v>
          </cell>
          <cell r="D472">
            <v>12</v>
          </cell>
          <cell r="E472">
            <v>176</v>
          </cell>
          <cell r="F472">
            <v>12</v>
          </cell>
          <cell r="G472"/>
          <cell r="H472" t="str">
            <v/>
          </cell>
          <cell r="I472" t="str">
            <v/>
          </cell>
          <cell r="J472" t="str">
            <v/>
          </cell>
          <cell r="K472" t="str">
            <v/>
          </cell>
          <cell r="L472" t="str">
            <v>RD Commit</v>
          </cell>
          <cell r="M472" t="str">
            <v>Brooksbank</v>
          </cell>
          <cell r="N472" t="str">
            <v>Watermain - Looping</v>
          </cell>
          <cell r="O472" t="str">
            <v>1830009-3</v>
          </cell>
          <cell r="P472" t="str">
            <v xml:space="preserve">No </v>
          </cell>
          <cell r="Q472">
            <v>90</v>
          </cell>
          <cell r="R472" t="str">
            <v>Reg</v>
          </cell>
          <cell r="S472" t="str">
            <v>Exempt</v>
          </cell>
          <cell r="T472"/>
          <cell r="U472"/>
          <cell r="V472"/>
          <cell r="W472"/>
          <cell r="X472">
            <v>0</v>
          </cell>
          <cell r="Y472"/>
          <cell r="Z472"/>
          <cell r="AA472"/>
          <cell r="AB472"/>
          <cell r="AC472">
            <v>0</v>
          </cell>
          <cell r="AD472">
            <v>0</v>
          </cell>
          <cell r="AE472"/>
          <cell r="AF472">
            <v>332000</v>
          </cell>
          <cell r="AG472"/>
          <cell r="AH472"/>
          <cell r="AI472"/>
          <cell r="AJ472"/>
          <cell r="AK472"/>
          <cell r="AL472">
            <v>332000</v>
          </cell>
          <cell r="AM472">
            <v>0</v>
          </cell>
          <cell r="AN472"/>
          <cell r="AO472">
            <v>0</v>
          </cell>
          <cell r="AP472">
            <v>0</v>
          </cell>
          <cell r="AQ472"/>
          <cell r="AR472">
            <v>0</v>
          </cell>
          <cell r="AS472"/>
          <cell r="AT472">
            <v>0</v>
          </cell>
          <cell r="AU472">
            <v>0</v>
          </cell>
          <cell r="AV472"/>
          <cell r="AW472"/>
          <cell r="AX472"/>
          <cell r="AY472"/>
          <cell r="AZ472">
            <v>151000</v>
          </cell>
          <cell r="BA472">
            <v>44440</v>
          </cell>
          <cell r="BB472">
            <v>0</v>
          </cell>
          <cell r="BC472">
            <v>265600</v>
          </cell>
          <cell r="BD472">
            <v>151000</v>
          </cell>
          <cell r="BE472">
            <v>55250</v>
          </cell>
          <cell r="BF472" t="str">
            <v>RD Commit</v>
          </cell>
          <cell r="BG472">
            <v>2021</v>
          </cell>
          <cell r="BH472">
            <v>44440</v>
          </cell>
          <cell r="BI472">
            <v>332000</v>
          </cell>
          <cell r="BJ472">
            <v>658057</v>
          </cell>
          <cell r="BK472">
            <v>44</v>
          </cell>
          <cell r="BL472">
            <v>18</v>
          </cell>
          <cell r="BM472">
            <v>85000</v>
          </cell>
          <cell r="BN472">
            <v>260057</v>
          </cell>
          <cell r="BO472">
            <v>247000</v>
          </cell>
          <cell r="BP472">
            <v>507057</v>
          </cell>
          <cell r="BQ472"/>
          <cell r="BR472"/>
          <cell r="BS472"/>
          <cell r="BT472"/>
          <cell r="BU472"/>
          <cell r="BV472"/>
          <cell r="BW472" t="str">
            <v>Brooksbank</v>
          </cell>
          <cell r="BX472" t="str">
            <v>Gallentine</v>
          </cell>
          <cell r="BY472">
            <v>9</v>
          </cell>
        </row>
        <row r="473">
          <cell r="C473">
            <v>451</v>
          </cell>
          <cell r="D473">
            <v>10</v>
          </cell>
          <cell r="E473">
            <v>365</v>
          </cell>
          <cell r="F473">
            <v>10</v>
          </cell>
          <cell r="G473"/>
          <cell r="H473" t="str">
            <v/>
          </cell>
          <cell r="I473" t="str">
            <v/>
          </cell>
          <cell r="J473" t="str">
            <v/>
          </cell>
          <cell r="K473" t="str">
            <v/>
          </cell>
          <cell r="L473" t="str">
            <v>RD Commit</v>
          </cell>
          <cell r="M473" t="str">
            <v>Brooksbank</v>
          </cell>
          <cell r="N473" t="str">
            <v>Conservation - Repl Meters</v>
          </cell>
          <cell r="O473" t="str">
            <v>1830009-4</v>
          </cell>
          <cell r="P473" t="str">
            <v xml:space="preserve">No </v>
          </cell>
          <cell r="Q473">
            <v>90</v>
          </cell>
          <cell r="R473" t="str">
            <v>Reg</v>
          </cell>
          <cell r="S473" t="str">
            <v>Exempt</v>
          </cell>
          <cell r="T473"/>
          <cell r="U473"/>
          <cell r="V473"/>
          <cell r="W473"/>
          <cell r="X473">
            <v>0</v>
          </cell>
          <cell r="Y473"/>
          <cell r="Z473"/>
          <cell r="AA473"/>
          <cell r="AB473"/>
          <cell r="AC473">
            <v>0</v>
          </cell>
          <cell r="AD473">
            <v>0</v>
          </cell>
          <cell r="AE473"/>
          <cell r="AF473">
            <v>85000</v>
          </cell>
          <cell r="AG473"/>
          <cell r="AH473"/>
          <cell r="AI473"/>
          <cell r="AJ473"/>
          <cell r="AK473"/>
          <cell r="AL473">
            <v>85000</v>
          </cell>
          <cell r="AM473">
            <v>0</v>
          </cell>
          <cell r="AN473"/>
          <cell r="AO473">
            <v>0</v>
          </cell>
          <cell r="AP473">
            <v>0</v>
          </cell>
          <cell r="AQ473"/>
          <cell r="AR473">
            <v>0</v>
          </cell>
          <cell r="AS473"/>
          <cell r="AT473">
            <v>0</v>
          </cell>
          <cell r="AU473">
            <v>0</v>
          </cell>
          <cell r="AV473"/>
          <cell r="AW473"/>
          <cell r="AX473"/>
          <cell r="AY473"/>
          <cell r="AZ473"/>
          <cell r="BA473"/>
          <cell r="BB473">
            <v>0</v>
          </cell>
          <cell r="BC473"/>
          <cell r="BD473"/>
          <cell r="BE473"/>
          <cell r="BF473" t="str">
            <v>RD Commit</v>
          </cell>
          <cell r="BG473">
            <v>2021</v>
          </cell>
          <cell r="BH473">
            <v>44440</v>
          </cell>
          <cell r="BI473">
            <v>85000</v>
          </cell>
          <cell r="BJ473"/>
          <cell r="BK473">
            <v>44</v>
          </cell>
          <cell r="BL473">
            <v>18</v>
          </cell>
          <cell r="BM473">
            <v>0</v>
          </cell>
          <cell r="BN473"/>
          <cell r="BO473">
            <v>85000</v>
          </cell>
          <cell r="BP473">
            <v>85000</v>
          </cell>
          <cell r="BQ473"/>
          <cell r="BR473"/>
          <cell r="BS473"/>
          <cell r="BT473"/>
          <cell r="BU473"/>
          <cell r="BV473"/>
          <cell r="BW473" t="str">
            <v>Brooksbank</v>
          </cell>
          <cell r="BX473" t="str">
            <v>Gallentine</v>
          </cell>
          <cell r="BY473">
            <v>9</v>
          </cell>
        </row>
        <row r="474">
          <cell r="C474">
            <v>182</v>
          </cell>
          <cell r="D474">
            <v>15</v>
          </cell>
          <cell r="E474">
            <v>130</v>
          </cell>
          <cell r="F474">
            <v>15</v>
          </cell>
          <cell r="G474"/>
          <cell r="H474" t="str">
            <v/>
          </cell>
          <cell r="I474" t="str">
            <v/>
          </cell>
          <cell r="J474" t="str">
            <v/>
          </cell>
          <cell r="K474" t="str">
            <v>Yes</v>
          </cell>
          <cell r="L474">
            <v>0</v>
          </cell>
          <cell r="M474" t="str">
            <v>Brooksbank</v>
          </cell>
          <cell r="N474" t="str">
            <v>Treatment - Plant Addition</v>
          </cell>
          <cell r="O474" t="str">
            <v>1520002-1</v>
          </cell>
          <cell r="P474" t="str">
            <v>Yes</v>
          </cell>
          <cell r="Q474">
            <v>545</v>
          </cell>
          <cell r="R474" t="str">
            <v>Reg</v>
          </cell>
          <cell r="S474" t="str">
            <v>Exempt</v>
          </cell>
          <cell r="T474"/>
          <cell r="U474"/>
          <cell r="V474">
            <v>45446</v>
          </cell>
          <cell r="W474">
            <v>2779210</v>
          </cell>
          <cell r="X474">
            <v>1779210</v>
          </cell>
          <cell r="Y474" t="str">
            <v>Refer to RD</v>
          </cell>
          <cell r="Z474"/>
          <cell r="AA474">
            <v>45748</v>
          </cell>
          <cell r="AB474">
            <v>46296</v>
          </cell>
          <cell r="AC474">
            <v>0</v>
          </cell>
          <cell r="AD474">
            <v>0</v>
          </cell>
          <cell r="AE474"/>
          <cell r="AF474">
            <v>2779210</v>
          </cell>
          <cell r="AG474"/>
          <cell r="AH474"/>
          <cell r="AI474"/>
          <cell r="AJ474"/>
          <cell r="AK474"/>
          <cell r="AL474">
            <v>2779210</v>
          </cell>
          <cell r="AM474">
            <v>0</v>
          </cell>
          <cell r="AN474"/>
          <cell r="AO474">
            <v>0</v>
          </cell>
          <cell r="AP474">
            <v>0</v>
          </cell>
          <cell r="AQ474"/>
          <cell r="AR474">
            <v>0</v>
          </cell>
          <cell r="AS474"/>
          <cell r="AT474">
            <v>0</v>
          </cell>
          <cell r="AU474">
            <v>0</v>
          </cell>
          <cell r="AV474"/>
          <cell r="AW474"/>
          <cell r="AX474"/>
          <cell r="AY474"/>
          <cell r="AZ474"/>
          <cell r="BA474"/>
          <cell r="BB474">
            <v>0</v>
          </cell>
          <cell r="BC474">
            <v>1423368</v>
          </cell>
          <cell r="BD474"/>
          <cell r="BE474">
            <v>0</v>
          </cell>
          <cell r="BF474"/>
          <cell r="BG474"/>
          <cell r="BH474"/>
          <cell r="BI474"/>
          <cell r="BJ474"/>
          <cell r="BK474"/>
          <cell r="BL474"/>
          <cell r="BM474"/>
          <cell r="BN474"/>
          <cell r="BO474"/>
          <cell r="BP474">
            <v>0</v>
          </cell>
          <cell r="BQ474"/>
          <cell r="BR474"/>
          <cell r="BS474">
            <v>1000000</v>
          </cell>
          <cell r="BT474" t="str">
            <v>23 Fed earmark</v>
          </cell>
          <cell r="BU474"/>
          <cell r="BV474" t="str">
            <v>23 Fed earmark</v>
          </cell>
          <cell r="BW474" t="str">
            <v>Brooksbank</v>
          </cell>
          <cell r="BX474"/>
          <cell r="BY474">
            <v>9</v>
          </cell>
        </row>
        <row r="475">
          <cell r="C475">
            <v>636</v>
          </cell>
          <cell r="D475">
            <v>10</v>
          </cell>
          <cell r="E475">
            <v>537</v>
          </cell>
          <cell r="F475">
            <v>10</v>
          </cell>
          <cell r="G475"/>
          <cell r="H475" t="str">
            <v/>
          </cell>
          <cell r="I475" t="str">
            <v/>
          </cell>
          <cell r="J475" t="str">
            <v/>
          </cell>
          <cell r="K475" t="str">
            <v/>
          </cell>
          <cell r="L475" t="str">
            <v>RD Commit</v>
          </cell>
          <cell r="M475" t="str">
            <v>Barrett</v>
          </cell>
          <cell r="N475" t="str">
            <v>Watermain - Repl &amp; Loop</v>
          </cell>
          <cell r="O475" t="str">
            <v>1340004-6</v>
          </cell>
          <cell r="P475" t="str">
            <v xml:space="preserve">No </v>
          </cell>
          <cell r="Q475">
            <v>258</v>
          </cell>
          <cell r="R475" t="str">
            <v>Reg</v>
          </cell>
          <cell r="S475" t="str">
            <v>Exempt</v>
          </cell>
          <cell r="T475"/>
          <cell r="U475"/>
          <cell r="V475"/>
          <cell r="W475"/>
          <cell r="X475">
            <v>0</v>
          </cell>
          <cell r="Y475"/>
          <cell r="Z475"/>
          <cell r="AA475"/>
          <cell r="AB475"/>
          <cell r="AC475">
            <v>0</v>
          </cell>
          <cell r="AD475">
            <v>0</v>
          </cell>
          <cell r="AE475" t="str">
            <v>PFA SPAP awarded separately 10/9/24</v>
          </cell>
          <cell r="AF475">
            <v>4467000</v>
          </cell>
          <cell r="AG475"/>
          <cell r="AH475"/>
          <cell r="AI475"/>
          <cell r="AJ475"/>
          <cell r="AK475"/>
          <cell r="AL475">
            <v>4467000</v>
          </cell>
          <cell r="AM475">
            <v>0</v>
          </cell>
          <cell r="AN475"/>
          <cell r="AO475">
            <v>0</v>
          </cell>
          <cell r="AP475">
            <v>0</v>
          </cell>
          <cell r="AQ475"/>
          <cell r="AR475">
            <v>0</v>
          </cell>
          <cell r="AS475"/>
          <cell r="AT475">
            <v>0</v>
          </cell>
          <cell r="AU475">
            <v>0</v>
          </cell>
          <cell r="AV475"/>
          <cell r="AW475"/>
          <cell r="AX475"/>
          <cell r="AY475"/>
          <cell r="AZ475"/>
          <cell r="BA475"/>
          <cell r="BB475">
            <v>0</v>
          </cell>
          <cell r="BC475"/>
          <cell r="BD475"/>
          <cell r="BE475">
            <v>0</v>
          </cell>
          <cell r="BF475" t="str">
            <v>RD Commit</v>
          </cell>
          <cell r="BG475"/>
          <cell r="BH475">
            <v>44693</v>
          </cell>
          <cell r="BI475"/>
          <cell r="BJ475"/>
          <cell r="BK475">
            <v>118</v>
          </cell>
          <cell r="BL475">
            <v>13</v>
          </cell>
          <cell r="BM475"/>
          <cell r="BN475"/>
          <cell r="BO475"/>
          <cell r="BP475">
            <v>0</v>
          </cell>
          <cell r="BQ475"/>
          <cell r="BR475"/>
          <cell r="BS475"/>
          <cell r="BT475"/>
          <cell r="BU475"/>
          <cell r="BV475"/>
          <cell r="BW475" t="str">
            <v>Barrett</v>
          </cell>
          <cell r="BX475" t="str">
            <v>Barrett</v>
          </cell>
          <cell r="BY475" t="str">
            <v>6E</v>
          </cell>
        </row>
        <row r="476">
          <cell r="C476">
            <v>637</v>
          </cell>
          <cell r="D476">
            <v>10</v>
          </cell>
          <cell r="E476">
            <v>538</v>
          </cell>
          <cell r="F476">
            <v>10</v>
          </cell>
          <cell r="G476"/>
          <cell r="H476" t="str">
            <v/>
          </cell>
          <cell r="I476" t="str">
            <v/>
          </cell>
          <cell r="J476" t="str">
            <v/>
          </cell>
          <cell r="K476" t="str">
            <v/>
          </cell>
          <cell r="L476" t="str">
            <v>RD Commit</v>
          </cell>
          <cell r="M476" t="str">
            <v>Barrett</v>
          </cell>
          <cell r="N476" t="str">
            <v>Storage - Tower Rehab</v>
          </cell>
          <cell r="O476" t="str">
            <v>1340004-7</v>
          </cell>
          <cell r="P476" t="str">
            <v xml:space="preserve">No </v>
          </cell>
          <cell r="Q476">
            <v>258</v>
          </cell>
          <cell r="R476" t="str">
            <v>Reg</v>
          </cell>
          <cell r="S476" t="str">
            <v>Exempt</v>
          </cell>
          <cell r="T476"/>
          <cell r="U476"/>
          <cell r="V476"/>
          <cell r="W476"/>
          <cell r="X476">
            <v>0</v>
          </cell>
          <cell r="Y476"/>
          <cell r="Z476"/>
          <cell r="AA476"/>
          <cell r="AB476"/>
          <cell r="AC476">
            <v>0</v>
          </cell>
          <cell r="AD476">
            <v>0</v>
          </cell>
          <cell r="AE476" t="str">
            <v>PFA SPAP awarded separately 10/9/24</v>
          </cell>
          <cell r="AF476">
            <v>1076000</v>
          </cell>
          <cell r="AG476"/>
          <cell r="AH476"/>
          <cell r="AI476"/>
          <cell r="AJ476"/>
          <cell r="AK476"/>
          <cell r="AL476">
            <v>1076000</v>
          </cell>
          <cell r="AM476">
            <v>0</v>
          </cell>
          <cell r="AN476"/>
          <cell r="AO476">
            <v>0</v>
          </cell>
          <cell r="AP476">
            <v>0</v>
          </cell>
          <cell r="AQ476"/>
          <cell r="AR476">
            <v>0</v>
          </cell>
          <cell r="AS476"/>
          <cell r="AT476">
            <v>0</v>
          </cell>
          <cell r="AU476">
            <v>0</v>
          </cell>
          <cell r="AV476"/>
          <cell r="AW476"/>
          <cell r="AX476"/>
          <cell r="AY476"/>
          <cell r="AZ476"/>
          <cell r="BA476"/>
          <cell r="BB476">
            <v>0</v>
          </cell>
          <cell r="BC476"/>
          <cell r="BD476"/>
          <cell r="BE476">
            <v>0</v>
          </cell>
          <cell r="BF476" t="str">
            <v>RD Commit</v>
          </cell>
          <cell r="BG476"/>
          <cell r="BH476">
            <v>44693</v>
          </cell>
          <cell r="BI476"/>
          <cell r="BJ476"/>
          <cell r="BK476"/>
          <cell r="BL476"/>
          <cell r="BM476"/>
          <cell r="BN476"/>
          <cell r="BO476"/>
          <cell r="BP476">
            <v>0</v>
          </cell>
          <cell r="BQ476"/>
          <cell r="BR476"/>
          <cell r="BS476"/>
          <cell r="BT476"/>
          <cell r="BU476"/>
          <cell r="BV476"/>
          <cell r="BW476" t="str">
            <v>Barrett</v>
          </cell>
          <cell r="BX476"/>
          <cell r="BY476" t="str">
            <v>6E</v>
          </cell>
        </row>
        <row r="477">
          <cell r="C477">
            <v>480</v>
          </cell>
          <cell r="D477">
            <v>10</v>
          </cell>
          <cell r="E477">
            <v>392</v>
          </cell>
          <cell r="F477">
            <v>10</v>
          </cell>
          <cell r="G477"/>
          <cell r="H477" t="str">
            <v/>
          </cell>
          <cell r="I477" t="str">
            <v/>
          </cell>
          <cell r="J477" t="str">
            <v/>
          </cell>
          <cell r="K477" t="str">
            <v/>
          </cell>
          <cell r="L477">
            <v>0</v>
          </cell>
          <cell r="M477" t="str">
            <v>Bradshaw</v>
          </cell>
          <cell r="N477" t="str">
            <v>Watermain - Repl 2nd Street</v>
          </cell>
          <cell r="O477" t="str">
            <v>1030016-4</v>
          </cell>
          <cell r="P477" t="str">
            <v xml:space="preserve">No </v>
          </cell>
          <cell r="Q477">
            <v>797</v>
          </cell>
          <cell r="R477" t="str">
            <v>Reg</v>
          </cell>
          <cell r="S477" t="str">
            <v>Exempt</v>
          </cell>
          <cell r="T477"/>
          <cell r="U477"/>
          <cell r="V477"/>
          <cell r="W477"/>
          <cell r="X477">
            <v>0</v>
          </cell>
          <cell r="Y477"/>
          <cell r="Z477"/>
          <cell r="AA477">
            <v>44682</v>
          </cell>
          <cell r="AB477">
            <v>44806</v>
          </cell>
          <cell r="AC477">
            <v>0</v>
          </cell>
          <cell r="AD477">
            <v>0</v>
          </cell>
          <cell r="AE477"/>
          <cell r="AF477">
            <v>812518</v>
          </cell>
          <cell r="AG477"/>
          <cell r="AH477"/>
          <cell r="AI477"/>
          <cell r="AJ477"/>
          <cell r="AK477"/>
          <cell r="AL477">
            <v>812518</v>
          </cell>
          <cell r="AM477">
            <v>0</v>
          </cell>
          <cell r="AN477"/>
          <cell r="AO477">
            <v>0</v>
          </cell>
          <cell r="AP477">
            <v>0</v>
          </cell>
          <cell r="AQ477"/>
          <cell r="AR477">
            <v>0</v>
          </cell>
          <cell r="AS477"/>
          <cell r="AT477">
            <v>0</v>
          </cell>
          <cell r="AU477">
            <v>0</v>
          </cell>
          <cell r="AV477"/>
          <cell r="AW477"/>
          <cell r="AX477"/>
          <cell r="AY477"/>
          <cell r="AZ477"/>
          <cell r="BA477"/>
          <cell r="BB477">
            <v>0</v>
          </cell>
          <cell r="BC477">
            <v>0</v>
          </cell>
          <cell r="BD477"/>
          <cell r="BE477">
            <v>0</v>
          </cell>
          <cell r="BF477"/>
          <cell r="BG477"/>
          <cell r="BH477"/>
          <cell r="BI477"/>
          <cell r="BJ477"/>
          <cell r="BK477"/>
          <cell r="BL477"/>
          <cell r="BM477"/>
          <cell r="BN477"/>
          <cell r="BO477"/>
          <cell r="BP477">
            <v>0</v>
          </cell>
          <cell r="BQ477"/>
          <cell r="BR477"/>
          <cell r="BS477"/>
          <cell r="BT477"/>
          <cell r="BU477"/>
          <cell r="BV477"/>
          <cell r="BW477" t="str">
            <v>Bradshaw</v>
          </cell>
          <cell r="BX477"/>
          <cell r="BY477">
            <v>4</v>
          </cell>
        </row>
        <row r="478">
          <cell r="C478">
            <v>481</v>
          </cell>
          <cell r="D478">
            <v>10</v>
          </cell>
          <cell r="E478">
            <v>393</v>
          </cell>
          <cell r="F478">
            <v>10</v>
          </cell>
          <cell r="G478"/>
          <cell r="H478" t="str">
            <v/>
          </cell>
          <cell r="I478" t="str">
            <v/>
          </cell>
          <cell r="J478" t="str">
            <v/>
          </cell>
          <cell r="K478" t="str">
            <v/>
          </cell>
          <cell r="L478">
            <v>0</v>
          </cell>
          <cell r="M478" t="str">
            <v>Bradshaw</v>
          </cell>
          <cell r="N478" t="str">
            <v>Conservation - Repl Water Meters</v>
          </cell>
          <cell r="O478" t="str">
            <v>1030016-5</v>
          </cell>
          <cell r="P478" t="str">
            <v xml:space="preserve">No </v>
          </cell>
          <cell r="Q478">
            <v>797</v>
          </cell>
          <cell r="R478" t="str">
            <v>Reg</v>
          </cell>
          <cell r="S478" t="str">
            <v>Exempt</v>
          </cell>
          <cell r="T478"/>
          <cell r="U478"/>
          <cell r="V478"/>
          <cell r="W478"/>
          <cell r="X478">
            <v>0</v>
          </cell>
          <cell r="Y478"/>
          <cell r="Z478"/>
          <cell r="AA478">
            <v>44682</v>
          </cell>
          <cell r="AB478">
            <v>44806</v>
          </cell>
          <cell r="AC478">
            <v>0</v>
          </cell>
          <cell r="AD478">
            <v>0</v>
          </cell>
          <cell r="AE478"/>
          <cell r="AF478">
            <v>382049</v>
          </cell>
          <cell r="AG478"/>
          <cell r="AH478"/>
          <cell r="AI478"/>
          <cell r="AJ478"/>
          <cell r="AK478"/>
          <cell r="AL478">
            <v>382049</v>
          </cell>
          <cell r="AM478">
            <v>0</v>
          </cell>
          <cell r="AN478"/>
          <cell r="AO478">
            <v>0</v>
          </cell>
          <cell r="AP478">
            <v>0</v>
          </cell>
          <cell r="AQ478"/>
          <cell r="AR478">
            <v>0</v>
          </cell>
          <cell r="AS478"/>
          <cell r="AT478">
            <v>0</v>
          </cell>
          <cell r="AU478">
            <v>0</v>
          </cell>
          <cell r="AV478"/>
          <cell r="AW478"/>
          <cell r="AX478"/>
          <cell r="AY478"/>
          <cell r="AZ478"/>
          <cell r="BA478"/>
          <cell r="BB478">
            <v>0</v>
          </cell>
          <cell r="BC478">
            <v>0</v>
          </cell>
          <cell r="BD478"/>
          <cell r="BE478">
            <v>0</v>
          </cell>
          <cell r="BF478"/>
          <cell r="BG478"/>
          <cell r="BH478"/>
          <cell r="BI478"/>
          <cell r="BJ478"/>
          <cell r="BK478"/>
          <cell r="BL478"/>
          <cell r="BM478"/>
          <cell r="BN478"/>
          <cell r="BO478"/>
          <cell r="BP478">
            <v>0</v>
          </cell>
          <cell r="BQ478"/>
          <cell r="BR478"/>
          <cell r="BS478"/>
          <cell r="BT478"/>
          <cell r="BU478"/>
          <cell r="BV478"/>
          <cell r="BW478" t="str">
            <v>Bradshaw</v>
          </cell>
          <cell r="BX478"/>
          <cell r="BY478">
            <v>4</v>
          </cell>
        </row>
        <row r="479">
          <cell r="C479">
            <v>525</v>
          </cell>
          <cell r="D479">
            <v>10</v>
          </cell>
          <cell r="E479">
            <v>438</v>
          </cell>
          <cell r="F479">
            <v>10</v>
          </cell>
          <cell r="G479"/>
          <cell r="H479" t="str">
            <v/>
          </cell>
          <cell r="I479" t="str">
            <v/>
          </cell>
          <cell r="J479" t="str">
            <v/>
          </cell>
          <cell r="K479" t="str">
            <v/>
          </cell>
          <cell r="L479" t="str">
            <v>Referred to RD</v>
          </cell>
          <cell r="M479" t="str">
            <v>Berrens</v>
          </cell>
          <cell r="N479" t="str">
            <v>Storage - Tank Rehab</v>
          </cell>
          <cell r="O479" t="str">
            <v>1510008-2</v>
          </cell>
          <cell r="P479" t="str">
            <v xml:space="preserve">No </v>
          </cell>
          <cell r="Q479">
            <v>222</v>
          </cell>
          <cell r="R479" t="str">
            <v>Reg</v>
          </cell>
          <cell r="S479" t="str">
            <v>Exempt</v>
          </cell>
          <cell r="T479"/>
          <cell r="U479"/>
          <cell r="V479"/>
          <cell r="W479"/>
          <cell r="X479">
            <v>0</v>
          </cell>
          <cell r="Y479"/>
          <cell r="Z479"/>
          <cell r="AA479">
            <v>44682</v>
          </cell>
          <cell r="AB479">
            <v>44835</v>
          </cell>
          <cell r="AC479">
            <v>0</v>
          </cell>
          <cell r="AD479">
            <v>0</v>
          </cell>
          <cell r="AE479"/>
          <cell r="AF479">
            <v>590000</v>
          </cell>
          <cell r="AG479"/>
          <cell r="AH479"/>
          <cell r="AI479"/>
          <cell r="AJ479"/>
          <cell r="AK479"/>
          <cell r="AL479">
            <v>590000</v>
          </cell>
          <cell r="AM479">
            <v>0</v>
          </cell>
          <cell r="AN479"/>
          <cell r="AO479">
            <v>0</v>
          </cell>
          <cell r="AP479">
            <v>0</v>
          </cell>
          <cell r="AQ479"/>
          <cell r="AR479">
            <v>0</v>
          </cell>
          <cell r="AS479"/>
          <cell r="AT479">
            <v>0</v>
          </cell>
          <cell r="AU479">
            <v>0</v>
          </cell>
          <cell r="AV479"/>
          <cell r="AW479"/>
          <cell r="AX479"/>
          <cell r="AY479"/>
          <cell r="AZ479"/>
          <cell r="BA479"/>
          <cell r="BB479">
            <v>0</v>
          </cell>
          <cell r="BC479">
            <v>0</v>
          </cell>
          <cell r="BD479"/>
          <cell r="BE479">
            <v>0</v>
          </cell>
          <cell r="BF479" t="str">
            <v>Referred to RD</v>
          </cell>
          <cell r="BG479"/>
          <cell r="BH479"/>
          <cell r="BI479"/>
          <cell r="BJ479"/>
          <cell r="BK479"/>
          <cell r="BL479"/>
          <cell r="BM479"/>
          <cell r="BN479"/>
          <cell r="BO479"/>
          <cell r="BP479">
            <v>0</v>
          </cell>
          <cell r="BQ479"/>
          <cell r="BR479"/>
          <cell r="BS479"/>
          <cell r="BT479"/>
          <cell r="BU479"/>
          <cell r="BV479"/>
          <cell r="BW479" t="str">
            <v>Berrens</v>
          </cell>
          <cell r="BX479"/>
          <cell r="BY479">
            <v>8</v>
          </cell>
        </row>
        <row r="480">
          <cell r="C480">
            <v>849</v>
          </cell>
          <cell r="D480">
            <v>5</v>
          </cell>
          <cell r="E480">
            <v>719</v>
          </cell>
          <cell r="F480">
            <v>5</v>
          </cell>
          <cell r="G480" t="str">
            <v/>
          </cell>
          <cell r="H480" t="str">
            <v/>
          </cell>
          <cell r="I480" t="str">
            <v/>
          </cell>
          <cell r="J480" t="str">
            <v/>
          </cell>
          <cell r="K480" t="str">
            <v/>
          </cell>
          <cell r="L480" t="str">
            <v>PER submitted</v>
          </cell>
          <cell r="M480" t="str">
            <v>Berrens</v>
          </cell>
          <cell r="N480" t="str">
            <v>Treatment - Add RO/Plant Rehab</v>
          </cell>
          <cell r="O480" t="str">
            <v>1320004-3</v>
          </cell>
          <cell r="P480" t="str">
            <v xml:space="preserve">No </v>
          </cell>
          <cell r="Q480">
            <v>1694</v>
          </cell>
          <cell r="R480" t="str">
            <v>Reg</v>
          </cell>
          <cell r="S480" t="str">
            <v>Exempt</v>
          </cell>
          <cell r="T480"/>
          <cell r="U480"/>
          <cell r="V480"/>
          <cell r="W480"/>
          <cell r="X480">
            <v>0</v>
          </cell>
          <cell r="Y480"/>
          <cell r="Z480"/>
          <cell r="AA480"/>
          <cell r="AB480"/>
          <cell r="AC480">
            <v>0</v>
          </cell>
          <cell r="AD480">
            <v>0</v>
          </cell>
          <cell r="AE480" t="str">
            <v>Chlorides-PSIG eligible</v>
          </cell>
          <cell r="AF480">
            <v>2593137</v>
          </cell>
          <cell r="AG480"/>
          <cell r="AH480"/>
          <cell r="AI480"/>
          <cell r="AJ480"/>
          <cell r="AK480"/>
          <cell r="AL480">
            <v>2593137</v>
          </cell>
          <cell r="AM480">
            <v>0</v>
          </cell>
          <cell r="AN480"/>
          <cell r="AO480">
            <v>0</v>
          </cell>
          <cell r="AP480">
            <v>0</v>
          </cell>
          <cell r="AQ480"/>
          <cell r="AR480">
            <v>0</v>
          </cell>
          <cell r="AS480"/>
          <cell r="AT480">
            <v>0</v>
          </cell>
          <cell r="AU480">
            <v>0</v>
          </cell>
          <cell r="AV480"/>
          <cell r="AW480"/>
          <cell r="AX480"/>
          <cell r="AY480"/>
          <cell r="AZ480"/>
          <cell r="BA480"/>
          <cell r="BB480">
            <v>0</v>
          </cell>
          <cell r="BC480">
            <v>0</v>
          </cell>
          <cell r="BD480"/>
          <cell r="BE480">
            <v>0</v>
          </cell>
          <cell r="BF480" t="str">
            <v>PER submitted</v>
          </cell>
          <cell r="BG480"/>
          <cell r="BH480"/>
          <cell r="BI480"/>
          <cell r="BJ480"/>
          <cell r="BK480"/>
          <cell r="BL480"/>
          <cell r="BM480"/>
          <cell r="BN480"/>
          <cell r="BO480"/>
          <cell r="BP480">
            <v>0</v>
          </cell>
          <cell r="BQ480"/>
          <cell r="BR480"/>
          <cell r="BS480"/>
          <cell r="BT480"/>
          <cell r="BU480"/>
          <cell r="BV480"/>
          <cell r="BW480" t="str">
            <v>Berrens</v>
          </cell>
          <cell r="BX480" t="str">
            <v>Gallentine</v>
          </cell>
          <cell r="BY480">
            <v>8</v>
          </cell>
        </row>
        <row r="481">
          <cell r="C481">
            <v>74</v>
          </cell>
          <cell r="D481">
            <v>20</v>
          </cell>
          <cell r="E481">
            <v>64</v>
          </cell>
          <cell r="F481">
            <v>20</v>
          </cell>
          <cell r="G481">
            <v>2025</v>
          </cell>
          <cell r="H481" t="str">
            <v/>
          </cell>
          <cell r="I481" t="str">
            <v>Yes</v>
          </cell>
          <cell r="J481" t="str">
            <v/>
          </cell>
          <cell r="K481" t="str">
            <v/>
          </cell>
          <cell r="L481">
            <v>0</v>
          </cell>
          <cell r="M481" t="str">
            <v>Berrens</v>
          </cell>
          <cell r="N481" t="str">
            <v>Other - LSL Replacement</v>
          </cell>
          <cell r="O481" t="str">
            <v>1640003-14</v>
          </cell>
          <cell r="P481" t="str">
            <v>Yes</v>
          </cell>
          <cell r="Q481">
            <v>847</v>
          </cell>
          <cell r="R481" t="str">
            <v>LSL</v>
          </cell>
          <cell r="S481" t="str">
            <v>Exempt</v>
          </cell>
          <cell r="T481"/>
          <cell r="U481"/>
          <cell r="V481">
            <v>45448</v>
          </cell>
          <cell r="W481">
            <v>325000</v>
          </cell>
          <cell r="X481">
            <v>325000</v>
          </cell>
          <cell r="Y481" t="str">
            <v>Part B</v>
          </cell>
          <cell r="Z481"/>
          <cell r="AA481">
            <v>45778</v>
          </cell>
          <cell r="AB481">
            <v>45931</v>
          </cell>
          <cell r="AC481">
            <v>0</v>
          </cell>
          <cell r="AD481">
            <v>325000</v>
          </cell>
          <cell r="AE481"/>
          <cell r="AF481">
            <v>325000</v>
          </cell>
          <cell r="AG481"/>
          <cell r="AH481"/>
          <cell r="AI481"/>
          <cell r="AJ481"/>
          <cell r="AK481"/>
          <cell r="AL481">
            <v>325000</v>
          </cell>
          <cell r="AM481">
            <v>325000</v>
          </cell>
          <cell r="AN481"/>
          <cell r="AO481">
            <v>325000</v>
          </cell>
          <cell r="AP481">
            <v>0</v>
          </cell>
          <cell r="AQ481"/>
          <cell r="AR481">
            <v>325000</v>
          </cell>
          <cell r="AS481"/>
          <cell r="AT481">
            <v>0</v>
          </cell>
          <cell r="AU481">
            <v>0</v>
          </cell>
          <cell r="AV481"/>
          <cell r="AW481"/>
          <cell r="AX481"/>
          <cell r="AY481"/>
          <cell r="AZ481"/>
          <cell r="BA481"/>
          <cell r="BB481">
            <v>0</v>
          </cell>
          <cell r="BC481">
            <v>0</v>
          </cell>
          <cell r="BD481"/>
          <cell r="BE481">
            <v>0</v>
          </cell>
          <cell r="BF481"/>
          <cell r="BG481"/>
          <cell r="BH481"/>
          <cell r="BI481"/>
          <cell r="BJ481"/>
          <cell r="BK481"/>
          <cell r="BL481"/>
          <cell r="BM481"/>
          <cell r="BN481"/>
          <cell r="BO481"/>
          <cell r="BP481">
            <v>0</v>
          </cell>
          <cell r="BQ481"/>
          <cell r="BR481"/>
          <cell r="BS481"/>
          <cell r="BT481"/>
          <cell r="BU481"/>
          <cell r="BV481"/>
          <cell r="BW481" t="str">
            <v>Berrens</v>
          </cell>
          <cell r="BX481"/>
          <cell r="BY481">
            <v>8</v>
          </cell>
        </row>
        <row r="482">
          <cell r="C482">
            <v>791</v>
          </cell>
          <cell r="D482">
            <v>7</v>
          </cell>
          <cell r="E482">
            <v>667</v>
          </cell>
          <cell r="F482">
            <v>7</v>
          </cell>
          <cell r="G482" t="str">
            <v/>
          </cell>
          <cell r="H482" t="str">
            <v/>
          </cell>
          <cell r="I482" t="str">
            <v/>
          </cell>
          <cell r="J482" t="str">
            <v/>
          </cell>
          <cell r="K482" t="str">
            <v/>
          </cell>
          <cell r="L482" t="str">
            <v>withdrawn</v>
          </cell>
          <cell r="M482" t="str">
            <v>Berrens</v>
          </cell>
          <cell r="N482" t="str">
            <v>Treatment - New Plant</v>
          </cell>
          <cell r="O482" t="str">
            <v>1640003-10</v>
          </cell>
          <cell r="P482" t="str">
            <v xml:space="preserve">No </v>
          </cell>
          <cell r="Q482">
            <v>847</v>
          </cell>
          <cell r="R482" t="str">
            <v>Reg</v>
          </cell>
          <cell r="S482" t="str">
            <v>Exempt</v>
          </cell>
          <cell r="T482"/>
          <cell r="U482"/>
          <cell r="V482"/>
          <cell r="W482"/>
          <cell r="X482">
            <v>0</v>
          </cell>
          <cell r="Y482"/>
          <cell r="Z482"/>
          <cell r="AA482"/>
          <cell r="AB482"/>
          <cell r="AC482">
            <v>0</v>
          </cell>
          <cell r="AD482">
            <v>0</v>
          </cell>
          <cell r="AE482" t="str">
            <v>Referred to RD</v>
          </cell>
          <cell r="AF482">
            <v>6603000</v>
          </cell>
          <cell r="AG482"/>
          <cell r="AH482"/>
          <cell r="AI482"/>
          <cell r="AJ482"/>
          <cell r="AK482"/>
          <cell r="AL482">
            <v>6603000</v>
          </cell>
          <cell r="AM482">
            <v>0</v>
          </cell>
          <cell r="AN482"/>
          <cell r="AO482">
            <v>0</v>
          </cell>
          <cell r="AP482">
            <v>0</v>
          </cell>
          <cell r="AQ482"/>
          <cell r="AR482">
            <v>0</v>
          </cell>
          <cell r="AS482"/>
          <cell r="AT482">
            <v>0</v>
          </cell>
          <cell r="AU482">
            <v>0</v>
          </cell>
          <cell r="AV482"/>
          <cell r="AW482"/>
          <cell r="AX482"/>
          <cell r="AY482"/>
          <cell r="AZ482"/>
          <cell r="BA482"/>
          <cell r="BB482"/>
          <cell r="BC482"/>
          <cell r="BD482"/>
          <cell r="BE482">
            <v>0</v>
          </cell>
          <cell r="BF482" t="str">
            <v>withdrawn</v>
          </cell>
          <cell r="BG482"/>
          <cell r="BH482"/>
          <cell r="BI482"/>
          <cell r="BJ482"/>
          <cell r="BK482">
            <v>420</v>
          </cell>
          <cell r="BL482"/>
          <cell r="BM482"/>
          <cell r="BN482"/>
          <cell r="BO482"/>
          <cell r="BP482"/>
          <cell r="BQ482"/>
          <cell r="BR482"/>
          <cell r="BS482"/>
          <cell r="BT482"/>
          <cell r="BU482"/>
          <cell r="BV482"/>
          <cell r="BW482" t="str">
            <v>Berrens</v>
          </cell>
          <cell r="BX482" t="str">
            <v>Gallentine</v>
          </cell>
          <cell r="BY482">
            <v>8</v>
          </cell>
        </row>
        <row r="483">
          <cell r="C483">
            <v>792</v>
          </cell>
          <cell r="D483">
            <v>7</v>
          </cell>
          <cell r="E483">
            <v>668</v>
          </cell>
          <cell r="F483">
            <v>7</v>
          </cell>
          <cell r="G483"/>
          <cell r="H483" t="str">
            <v/>
          </cell>
          <cell r="I483" t="str">
            <v>Yes</v>
          </cell>
          <cell r="J483" t="str">
            <v/>
          </cell>
          <cell r="K483" t="str">
            <v/>
          </cell>
          <cell r="L483" t="str">
            <v>withdrawn</v>
          </cell>
          <cell r="M483" t="str">
            <v>Berrens</v>
          </cell>
          <cell r="N483" t="str">
            <v>Watermain - Replace &amp; Loop</v>
          </cell>
          <cell r="O483" t="str">
            <v>1640003-12</v>
          </cell>
          <cell r="P483" t="str">
            <v xml:space="preserve">No </v>
          </cell>
          <cell r="Q483">
            <v>847</v>
          </cell>
          <cell r="R483" t="str">
            <v>Reg</v>
          </cell>
          <cell r="S483" t="str">
            <v>Exempt</v>
          </cell>
          <cell r="T483"/>
          <cell r="U483"/>
          <cell r="V483">
            <v>45448</v>
          </cell>
          <cell r="W483">
            <v>630000</v>
          </cell>
          <cell r="X483">
            <v>630000</v>
          </cell>
          <cell r="Y483" t="str">
            <v>Part B2</v>
          </cell>
          <cell r="Z483"/>
          <cell r="AA483">
            <v>45778</v>
          </cell>
          <cell r="AB483">
            <v>46204</v>
          </cell>
          <cell r="AC483">
            <v>0</v>
          </cell>
          <cell r="AD483">
            <v>0</v>
          </cell>
          <cell r="AE483" t="str">
            <v>Referred to RD</v>
          </cell>
          <cell r="AF483">
            <v>630000</v>
          </cell>
          <cell r="AG483"/>
          <cell r="AH483"/>
          <cell r="AI483"/>
          <cell r="AJ483"/>
          <cell r="AK483"/>
          <cell r="AL483">
            <v>630000</v>
          </cell>
          <cell r="AM483">
            <v>630000</v>
          </cell>
          <cell r="AN483"/>
          <cell r="AO483">
            <v>0</v>
          </cell>
          <cell r="AP483">
            <v>0</v>
          </cell>
          <cell r="AQ483"/>
          <cell r="AR483">
            <v>0</v>
          </cell>
          <cell r="AS483"/>
          <cell r="AT483">
            <v>630000</v>
          </cell>
          <cell r="AU483">
            <v>0</v>
          </cell>
          <cell r="AV483"/>
          <cell r="AW483"/>
          <cell r="AX483"/>
          <cell r="AY483"/>
          <cell r="AZ483"/>
          <cell r="BA483"/>
          <cell r="BB483">
            <v>0</v>
          </cell>
          <cell r="BC483">
            <v>0</v>
          </cell>
          <cell r="BD483"/>
          <cell r="BE483">
            <v>0</v>
          </cell>
          <cell r="BF483" t="str">
            <v>withdrawn</v>
          </cell>
          <cell r="BG483"/>
          <cell r="BH483"/>
          <cell r="BI483"/>
          <cell r="BJ483"/>
          <cell r="BK483">
            <v>420</v>
          </cell>
          <cell r="BL483"/>
          <cell r="BM483"/>
          <cell r="BN483"/>
          <cell r="BO483"/>
          <cell r="BP483"/>
          <cell r="BQ483"/>
          <cell r="BR483"/>
          <cell r="BS483"/>
          <cell r="BT483"/>
          <cell r="BU483"/>
          <cell r="BV483"/>
          <cell r="BW483" t="str">
            <v>Berrens</v>
          </cell>
          <cell r="BX483" t="str">
            <v>Gallentine</v>
          </cell>
          <cell r="BY483">
            <v>8</v>
          </cell>
        </row>
        <row r="484">
          <cell r="C484">
            <v>793</v>
          </cell>
          <cell r="D484">
            <v>7</v>
          </cell>
          <cell r="E484">
            <v>669</v>
          </cell>
          <cell r="F484">
            <v>7</v>
          </cell>
          <cell r="G484" t="str">
            <v/>
          </cell>
          <cell r="H484" t="str">
            <v/>
          </cell>
          <cell r="I484" t="str">
            <v/>
          </cell>
          <cell r="J484" t="str">
            <v/>
          </cell>
          <cell r="K484" t="str">
            <v/>
          </cell>
          <cell r="L484" t="str">
            <v>withdrawn</v>
          </cell>
          <cell r="M484" t="str">
            <v>Berrens</v>
          </cell>
          <cell r="N484" t="str">
            <v>Source - New Well, Rehab Well 1</v>
          </cell>
          <cell r="O484" t="str">
            <v>1640003-9</v>
          </cell>
          <cell r="P484" t="str">
            <v xml:space="preserve">No </v>
          </cell>
          <cell r="Q484">
            <v>847</v>
          </cell>
          <cell r="R484" t="str">
            <v>Reg</v>
          </cell>
          <cell r="S484" t="str">
            <v>Exempt</v>
          </cell>
          <cell r="T484"/>
          <cell r="U484"/>
          <cell r="V484"/>
          <cell r="W484"/>
          <cell r="X484">
            <v>0</v>
          </cell>
          <cell r="Y484"/>
          <cell r="Z484"/>
          <cell r="AA484"/>
          <cell r="AB484"/>
          <cell r="AC484">
            <v>0</v>
          </cell>
          <cell r="AD484">
            <v>0</v>
          </cell>
          <cell r="AE484" t="str">
            <v>Referred to RD</v>
          </cell>
          <cell r="AF484">
            <v>1690000</v>
          </cell>
          <cell r="AG484"/>
          <cell r="AH484"/>
          <cell r="AI484"/>
          <cell r="AJ484"/>
          <cell r="AK484"/>
          <cell r="AL484">
            <v>1690000</v>
          </cell>
          <cell r="AM484">
            <v>0</v>
          </cell>
          <cell r="AN484"/>
          <cell r="AO484">
            <v>0</v>
          </cell>
          <cell r="AP484">
            <v>0</v>
          </cell>
          <cell r="AQ484"/>
          <cell r="AR484">
            <v>0</v>
          </cell>
          <cell r="AS484"/>
          <cell r="AT484">
            <v>0</v>
          </cell>
          <cell r="AU484">
            <v>0</v>
          </cell>
          <cell r="AV484"/>
          <cell r="AW484"/>
          <cell r="AX484"/>
          <cell r="AY484"/>
          <cell r="AZ484"/>
          <cell r="BA484"/>
          <cell r="BB484"/>
          <cell r="BC484"/>
          <cell r="BD484"/>
          <cell r="BE484">
            <v>0</v>
          </cell>
          <cell r="BF484" t="str">
            <v>withdrawn</v>
          </cell>
          <cell r="BG484"/>
          <cell r="BH484"/>
          <cell r="BI484"/>
          <cell r="BJ484"/>
          <cell r="BK484">
            <v>420</v>
          </cell>
          <cell r="BL484"/>
          <cell r="BM484"/>
          <cell r="BN484"/>
          <cell r="BO484"/>
          <cell r="BP484"/>
          <cell r="BQ484"/>
          <cell r="BR484"/>
          <cell r="BS484"/>
          <cell r="BT484"/>
          <cell r="BU484"/>
          <cell r="BV484"/>
          <cell r="BW484" t="str">
            <v>Berrens</v>
          </cell>
          <cell r="BX484" t="str">
            <v>Gallentine</v>
          </cell>
          <cell r="BY484">
            <v>8</v>
          </cell>
        </row>
        <row r="485">
          <cell r="C485">
            <v>885</v>
          </cell>
          <cell r="D485">
            <v>5</v>
          </cell>
          <cell r="E485">
            <v>757</v>
          </cell>
          <cell r="F485">
            <v>5</v>
          </cell>
          <cell r="G485" t="str">
            <v/>
          </cell>
          <cell r="H485" t="str">
            <v/>
          </cell>
          <cell r="I485" t="str">
            <v/>
          </cell>
          <cell r="J485" t="str">
            <v/>
          </cell>
          <cell r="K485" t="str">
            <v/>
          </cell>
          <cell r="L485" t="str">
            <v>withdrawn</v>
          </cell>
          <cell r="M485" t="str">
            <v>Berrens</v>
          </cell>
          <cell r="N485" t="str">
            <v>Storage - Ground Storage Rehab</v>
          </cell>
          <cell r="O485" t="str">
            <v>1640003-11</v>
          </cell>
          <cell r="P485" t="str">
            <v xml:space="preserve">No </v>
          </cell>
          <cell r="Q485">
            <v>847</v>
          </cell>
          <cell r="R485" t="str">
            <v>Reg</v>
          </cell>
          <cell r="S485" t="str">
            <v>Exempt</v>
          </cell>
          <cell r="T485"/>
          <cell r="U485"/>
          <cell r="V485"/>
          <cell r="W485"/>
          <cell r="X485">
            <v>0</v>
          </cell>
          <cell r="Y485"/>
          <cell r="Z485"/>
          <cell r="AA485"/>
          <cell r="AB485"/>
          <cell r="AC485">
            <v>0</v>
          </cell>
          <cell r="AD485">
            <v>0</v>
          </cell>
          <cell r="AE485" t="str">
            <v>Referred to RD</v>
          </cell>
          <cell r="AF485">
            <v>796000</v>
          </cell>
          <cell r="AG485"/>
          <cell r="AH485"/>
          <cell r="AI485"/>
          <cell r="AJ485"/>
          <cell r="AK485"/>
          <cell r="AL485">
            <v>796000</v>
          </cell>
          <cell r="AM485">
            <v>0</v>
          </cell>
          <cell r="AN485"/>
          <cell r="AO485">
            <v>0</v>
          </cell>
          <cell r="AP485">
            <v>0</v>
          </cell>
          <cell r="AQ485"/>
          <cell r="AR485">
            <v>0</v>
          </cell>
          <cell r="AS485"/>
          <cell r="AT485">
            <v>0</v>
          </cell>
          <cell r="AU485">
            <v>0</v>
          </cell>
          <cell r="AV485"/>
          <cell r="AW485"/>
          <cell r="AX485"/>
          <cell r="AY485"/>
          <cell r="AZ485"/>
          <cell r="BA485"/>
          <cell r="BB485"/>
          <cell r="BC485"/>
          <cell r="BD485"/>
          <cell r="BE485">
            <v>0</v>
          </cell>
          <cell r="BF485" t="str">
            <v>withdrawn</v>
          </cell>
          <cell r="BG485"/>
          <cell r="BH485"/>
          <cell r="BI485"/>
          <cell r="BJ485"/>
          <cell r="BK485">
            <v>420</v>
          </cell>
          <cell r="BL485"/>
          <cell r="BM485"/>
          <cell r="BN485"/>
          <cell r="BO485"/>
          <cell r="BP485"/>
          <cell r="BQ485"/>
          <cell r="BR485"/>
          <cell r="BS485"/>
          <cell r="BT485"/>
          <cell r="BU485"/>
          <cell r="BV485"/>
          <cell r="BW485" t="str">
            <v>Berrens</v>
          </cell>
          <cell r="BX485" t="str">
            <v>Gallentine</v>
          </cell>
          <cell r="BY485">
            <v>8</v>
          </cell>
        </row>
        <row r="486">
          <cell r="C486">
            <v>457</v>
          </cell>
          <cell r="D486">
            <v>10</v>
          </cell>
          <cell r="E486">
            <v>371</v>
          </cell>
          <cell r="F486">
            <v>10</v>
          </cell>
          <cell r="G486"/>
          <cell r="H486" t="str">
            <v/>
          </cell>
          <cell r="I486" t="str">
            <v/>
          </cell>
          <cell r="J486" t="str">
            <v/>
          </cell>
          <cell r="K486" t="str">
            <v/>
          </cell>
          <cell r="L486">
            <v>0</v>
          </cell>
          <cell r="M486" t="str">
            <v>Brooksbank</v>
          </cell>
          <cell r="N486" t="str">
            <v>Watermain - Repl TH250</v>
          </cell>
          <cell r="O486" t="str">
            <v>1230006-3</v>
          </cell>
          <cell r="P486" t="str">
            <v xml:space="preserve">No </v>
          </cell>
          <cell r="Q486">
            <v>788</v>
          </cell>
          <cell r="R486" t="str">
            <v>Reg</v>
          </cell>
          <cell r="S486" t="str">
            <v>Exempt</v>
          </cell>
          <cell r="T486"/>
          <cell r="U486"/>
          <cell r="V486"/>
          <cell r="W486"/>
          <cell r="X486">
            <v>0</v>
          </cell>
          <cell r="Y486"/>
          <cell r="Z486"/>
          <cell r="AA486"/>
          <cell r="AB486"/>
          <cell r="AC486">
            <v>0</v>
          </cell>
          <cell r="AD486">
            <v>0</v>
          </cell>
          <cell r="AE486"/>
          <cell r="AF486">
            <v>1261898</v>
          </cell>
          <cell r="AG486"/>
          <cell r="AH486"/>
          <cell r="AI486"/>
          <cell r="AJ486"/>
          <cell r="AK486"/>
          <cell r="AL486">
            <v>1261898</v>
          </cell>
          <cell r="AM486">
            <v>0</v>
          </cell>
          <cell r="AN486"/>
          <cell r="AO486">
            <v>0</v>
          </cell>
          <cell r="AP486">
            <v>0</v>
          </cell>
          <cell r="AQ486"/>
          <cell r="AR486">
            <v>0</v>
          </cell>
          <cell r="AS486"/>
          <cell r="AT486">
            <v>0</v>
          </cell>
          <cell r="AU486">
            <v>0</v>
          </cell>
          <cell r="AV486"/>
          <cell r="AW486"/>
          <cell r="AX486"/>
          <cell r="AY486"/>
          <cell r="AZ486"/>
          <cell r="BA486"/>
          <cell r="BB486">
            <v>0</v>
          </cell>
          <cell r="BC486">
            <v>0</v>
          </cell>
          <cell r="BD486"/>
          <cell r="BE486">
            <v>0</v>
          </cell>
          <cell r="BF486"/>
          <cell r="BG486"/>
          <cell r="BH486"/>
          <cell r="BI486"/>
          <cell r="BJ486"/>
          <cell r="BK486"/>
          <cell r="BL486"/>
          <cell r="BM486"/>
          <cell r="BN486"/>
          <cell r="BO486"/>
          <cell r="BP486">
            <v>0</v>
          </cell>
          <cell r="BQ486"/>
          <cell r="BR486"/>
          <cell r="BS486"/>
          <cell r="BT486"/>
          <cell r="BU486"/>
          <cell r="BV486"/>
          <cell r="BW486" t="str">
            <v>Brooksbank</v>
          </cell>
          <cell r="BX486" t="str">
            <v>Gallentine</v>
          </cell>
          <cell r="BY486">
            <v>10</v>
          </cell>
        </row>
        <row r="487">
          <cell r="C487">
            <v>297</v>
          </cell>
          <cell r="D487">
            <v>12</v>
          </cell>
          <cell r="E487">
            <v>220</v>
          </cell>
          <cell r="F487">
            <v>12</v>
          </cell>
          <cell r="G487"/>
          <cell r="H487" t="str">
            <v/>
          </cell>
          <cell r="I487" t="str">
            <v>Yes</v>
          </cell>
          <cell r="J487" t="str">
            <v/>
          </cell>
          <cell r="K487" t="str">
            <v>Yes</v>
          </cell>
          <cell r="L487">
            <v>0</v>
          </cell>
          <cell r="M487" t="str">
            <v>Brooksbank</v>
          </cell>
          <cell r="N487" t="str">
            <v>Treatment - Plant Rehab</v>
          </cell>
          <cell r="O487" t="str">
            <v>1400010-6</v>
          </cell>
          <cell r="P487" t="str">
            <v xml:space="preserve">No </v>
          </cell>
          <cell r="Q487">
            <v>4174</v>
          </cell>
          <cell r="R487" t="str">
            <v>Reg</v>
          </cell>
          <cell r="S487" t="str">
            <v>Exempt</v>
          </cell>
          <cell r="T487"/>
          <cell r="U487"/>
          <cell r="V487">
            <v>45450</v>
          </cell>
          <cell r="W487">
            <v>4000000</v>
          </cell>
          <cell r="X487">
            <v>3040248</v>
          </cell>
          <cell r="Y487" t="str">
            <v>Part B2</v>
          </cell>
          <cell r="Z487"/>
          <cell r="AA487">
            <v>45505</v>
          </cell>
          <cell r="AB487">
            <v>45992</v>
          </cell>
          <cell r="AC487">
            <v>0</v>
          </cell>
          <cell r="AD487">
            <v>0</v>
          </cell>
          <cell r="AE487" t="str">
            <v>Also booster station &amp; new watermain</v>
          </cell>
          <cell r="AF487">
            <v>4000000</v>
          </cell>
          <cell r="AG487"/>
          <cell r="AH487"/>
          <cell r="AI487"/>
          <cell r="AJ487"/>
          <cell r="AK487"/>
          <cell r="AL487">
            <v>4000000</v>
          </cell>
          <cell r="AM487">
            <v>3040248</v>
          </cell>
          <cell r="AN487"/>
          <cell r="AO487">
            <v>0</v>
          </cell>
          <cell r="AP487">
            <v>0</v>
          </cell>
          <cell r="AQ487"/>
          <cell r="AR487">
            <v>0</v>
          </cell>
          <cell r="AS487"/>
          <cell r="AT487">
            <v>3040248</v>
          </cell>
          <cell r="AU487">
            <v>0</v>
          </cell>
          <cell r="AV487"/>
          <cell r="AW487"/>
          <cell r="AX487"/>
          <cell r="AY487"/>
          <cell r="AZ487"/>
          <cell r="BA487"/>
          <cell r="BB487">
            <v>0</v>
          </cell>
          <cell r="BC487">
            <v>0</v>
          </cell>
          <cell r="BD487"/>
          <cell r="BE487">
            <v>0</v>
          </cell>
          <cell r="BF487"/>
          <cell r="BG487"/>
          <cell r="BH487"/>
          <cell r="BI487"/>
          <cell r="BJ487"/>
          <cell r="BK487"/>
          <cell r="BL487"/>
          <cell r="BM487"/>
          <cell r="BN487"/>
          <cell r="BO487"/>
          <cell r="BP487">
            <v>0</v>
          </cell>
          <cell r="BQ487"/>
          <cell r="BR487"/>
          <cell r="BS487">
            <v>959752</v>
          </cell>
          <cell r="BT487" t="str">
            <v>24 CDS</v>
          </cell>
          <cell r="BU487"/>
          <cell r="BV487"/>
          <cell r="BW487" t="str">
            <v>Brooksbank</v>
          </cell>
          <cell r="BX487" t="str">
            <v>Gallentine</v>
          </cell>
          <cell r="BY487">
            <v>9</v>
          </cell>
        </row>
        <row r="488">
          <cell r="C488">
            <v>298</v>
          </cell>
          <cell r="D488">
            <v>12</v>
          </cell>
          <cell r="E488">
            <v>221</v>
          </cell>
          <cell r="F488">
            <v>12</v>
          </cell>
          <cell r="G488">
            <v>2022</v>
          </cell>
          <cell r="H488" t="str">
            <v>Yes</v>
          </cell>
          <cell r="I488" t="str">
            <v/>
          </cell>
          <cell r="J488" t="str">
            <v>Yes</v>
          </cell>
          <cell r="K488" t="str">
            <v/>
          </cell>
          <cell r="L488">
            <v>0</v>
          </cell>
          <cell r="M488" t="str">
            <v>Brooksbank</v>
          </cell>
          <cell r="N488" t="str">
            <v>Watermain - New Booster Station &amp; Wtrmn</v>
          </cell>
          <cell r="O488" t="str">
            <v>1400010-9</v>
          </cell>
          <cell r="P488" t="str">
            <v xml:space="preserve">No </v>
          </cell>
          <cell r="Q488">
            <v>4174</v>
          </cell>
          <cell r="R488" t="str">
            <v>Reg</v>
          </cell>
          <cell r="S488" t="str">
            <v>Exempt</v>
          </cell>
          <cell r="T488"/>
          <cell r="U488"/>
          <cell r="V488" t="str">
            <v>Certified</v>
          </cell>
          <cell r="W488">
            <v>2200000</v>
          </cell>
          <cell r="X488">
            <v>2200000</v>
          </cell>
          <cell r="Y488" t="str">
            <v>22 Carryover</v>
          </cell>
          <cell r="Z488"/>
          <cell r="AA488">
            <v>45505</v>
          </cell>
          <cell r="AB488">
            <v>45992</v>
          </cell>
          <cell r="AC488">
            <v>0</v>
          </cell>
          <cell r="AD488">
            <v>0</v>
          </cell>
          <cell r="AE488" t="str">
            <v>May be part of plant project, on ppl</v>
          </cell>
          <cell r="AF488">
            <v>2200000</v>
          </cell>
          <cell r="AG488">
            <v>44657</v>
          </cell>
          <cell r="AH488">
            <v>44741</v>
          </cell>
          <cell r="AI488">
            <v>1</v>
          </cell>
          <cell r="AJ488">
            <v>2200000</v>
          </cell>
          <cell r="AK488"/>
          <cell r="AL488">
            <v>2200000</v>
          </cell>
          <cell r="AM488">
            <v>2200000</v>
          </cell>
          <cell r="AN488"/>
          <cell r="AO488">
            <v>0</v>
          </cell>
          <cell r="AP488">
            <v>0</v>
          </cell>
          <cell r="AQ488"/>
          <cell r="AR488">
            <v>0</v>
          </cell>
          <cell r="AS488"/>
          <cell r="AT488">
            <v>2200000</v>
          </cell>
          <cell r="AU488">
            <v>0</v>
          </cell>
          <cell r="AV488"/>
          <cell r="AW488"/>
          <cell r="AX488"/>
          <cell r="AY488"/>
          <cell r="AZ488"/>
          <cell r="BA488"/>
          <cell r="BB488">
            <v>0</v>
          </cell>
          <cell r="BC488">
            <v>0</v>
          </cell>
          <cell r="BD488"/>
          <cell r="BE488">
            <v>0</v>
          </cell>
          <cell r="BF488"/>
          <cell r="BG488"/>
          <cell r="BH488"/>
          <cell r="BI488"/>
          <cell r="BJ488"/>
          <cell r="BK488"/>
          <cell r="BL488"/>
          <cell r="BM488"/>
          <cell r="BN488"/>
          <cell r="BO488"/>
          <cell r="BP488">
            <v>0</v>
          </cell>
          <cell r="BQ488"/>
          <cell r="BR488"/>
          <cell r="BS488"/>
          <cell r="BT488"/>
          <cell r="BU488"/>
          <cell r="BV488"/>
          <cell r="BW488" t="str">
            <v>Brooksbank</v>
          </cell>
          <cell r="BX488"/>
          <cell r="BY488">
            <v>9</v>
          </cell>
        </row>
        <row r="489">
          <cell r="C489">
            <v>645</v>
          </cell>
          <cell r="D489">
            <v>10</v>
          </cell>
          <cell r="E489">
            <v>544</v>
          </cell>
          <cell r="F489">
            <v>10</v>
          </cell>
          <cell r="G489"/>
          <cell r="H489" t="str">
            <v/>
          </cell>
          <cell r="I489" t="str">
            <v>Yes</v>
          </cell>
          <cell r="J489" t="str">
            <v/>
          </cell>
          <cell r="K489" t="str">
            <v/>
          </cell>
          <cell r="L489">
            <v>0</v>
          </cell>
          <cell r="M489" t="str">
            <v>Brooksbank</v>
          </cell>
          <cell r="N489" t="str">
            <v>Other - SCADA upgrade</v>
          </cell>
          <cell r="O489" t="str">
            <v>1400010-11</v>
          </cell>
          <cell r="P489" t="str">
            <v xml:space="preserve">No </v>
          </cell>
          <cell r="Q489">
            <v>4050</v>
          </cell>
          <cell r="R489" t="str">
            <v>Reg</v>
          </cell>
          <cell r="S489"/>
          <cell r="T489"/>
          <cell r="U489"/>
          <cell r="V489">
            <v>45450</v>
          </cell>
          <cell r="W489">
            <v>1530000</v>
          </cell>
          <cell r="X489">
            <v>1530000</v>
          </cell>
          <cell r="Y489" t="str">
            <v>Part B2</v>
          </cell>
          <cell r="Z489"/>
          <cell r="AA489">
            <v>45658</v>
          </cell>
          <cell r="AB489">
            <v>45809</v>
          </cell>
          <cell r="AC489">
            <v>0</v>
          </cell>
          <cell r="AD489">
            <v>0</v>
          </cell>
          <cell r="AE489"/>
          <cell r="AF489">
            <v>1500000</v>
          </cell>
          <cell r="AG489"/>
          <cell r="AH489"/>
          <cell r="AI489"/>
          <cell r="AJ489"/>
          <cell r="AK489"/>
          <cell r="AL489">
            <v>1500000</v>
          </cell>
          <cell r="AM489">
            <v>1500000</v>
          </cell>
          <cell r="AN489"/>
          <cell r="AO489">
            <v>0</v>
          </cell>
          <cell r="AP489">
            <v>0</v>
          </cell>
          <cell r="AQ489"/>
          <cell r="AR489">
            <v>0</v>
          </cell>
          <cell r="AS489"/>
          <cell r="AT489">
            <v>1500000</v>
          </cell>
          <cell r="AU489">
            <v>0</v>
          </cell>
          <cell r="AV489"/>
          <cell r="AW489"/>
          <cell r="AX489"/>
          <cell r="AY489"/>
          <cell r="AZ489"/>
          <cell r="BA489"/>
          <cell r="BB489"/>
          <cell r="BC489"/>
          <cell r="BD489"/>
          <cell r="BE489"/>
          <cell r="BF489"/>
          <cell r="BG489"/>
          <cell r="BH489"/>
          <cell r="BI489"/>
          <cell r="BJ489"/>
          <cell r="BK489"/>
          <cell r="BL489"/>
          <cell r="BM489"/>
          <cell r="BN489"/>
          <cell r="BO489"/>
          <cell r="BP489"/>
          <cell r="BQ489"/>
          <cell r="BR489"/>
          <cell r="BS489"/>
          <cell r="BT489"/>
          <cell r="BU489"/>
          <cell r="BV489"/>
          <cell r="BW489" t="str">
            <v>Brooksbank</v>
          </cell>
          <cell r="BX489"/>
          <cell r="BY489">
            <v>9</v>
          </cell>
        </row>
        <row r="490">
          <cell r="C490">
            <v>723</v>
          </cell>
          <cell r="D490">
            <v>10</v>
          </cell>
          <cell r="E490"/>
          <cell r="F490"/>
          <cell r="G490"/>
          <cell r="H490" t="str">
            <v/>
          </cell>
          <cell r="I490" t="str">
            <v>Yes</v>
          </cell>
          <cell r="J490"/>
          <cell r="K490"/>
          <cell r="L490"/>
          <cell r="M490" t="str">
            <v>Brooksbank</v>
          </cell>
          <cell r="N490" t="str">
            <v>Watermain - 4th St Improvements</v>
          </cell>
          <cell r="O490" t="str">
            <v>1400010-12</v>
          </cell>
          <cell r="P490" t="str">
            <v xml:space="preserve">No </v>
          </cell>
          <cell r="Q490">
            <v>4210</v>
          </cell>
          <cell r="R490" t="str">
            <v>Reg</v>
          </cell>
          <cell r="S490"/>
          <cell r="T490"/>
          <cell r="U490"/>
          <cell r="V490">
            <v>45450</v>
          </cell>
          <cell r="W490">
            <v>2044047</v>
          </cell>
          <cell r="X490">
            <v>2044047</v>
          </cell>
          <cell r="Y490" t="str">
            <v>Part B2</v>
          </cell>
          <cell r="Z490"/>
          <cell r="AA490">
            <v>45778</v>
          </cell>
          <cell r="AB490">
            <v>46357</v>
          </cell>
          <cell r="AC490">
            <v>0</v>
          </cell>
          <cell r="AD490">
            <v>0</v>
          </cell>
          <cell r="AE490"/>
          <cell r="AF490">
            <v>2044047</v>
          </cell>
          <cell r="AG490"/>
          <cell r="AH490"/>
          <cell r="AI490"/>
          <cell r="AJ490"/>
          <cell r="AK490"/>
          <cell r="AL490">
            <v>2044047</v>
          </cell>
          <cell r="AM490">
            <v>2044047</v>
          </cell>
          <cell r="AN490"/>
          <cell r="AO490">
            <v>0</v>
          </cell>
          <cell r="AP490">
            <v>0</v>
          </cell>
          <cell r="AQ490"/>
          <cell r="AR490">
            <v>0</v>
          </cell>
          <cell r="AS490"/>
          <cell r="AT490">
            <v>2044047</v>
          </cell>
          <cell r="AU490">
            <v>0</v>
          </cell>
          <cell r="AV490"/>
          <cell r="AW490"/>
          <cell r="AX490"/>
          <cell r="AY490"/>
          <cell r="AZ490"/>
          <cell r="BA490"/>
          <cell r="BB490"/>
          <cell r="BC490"/>
          <cell r="BD490"/>
          <cell r="BE490"/>
          <cell r="BF490"/>
          <cell r="BG490"/>
          <cell r="BH490"/>
          <cell r="BI490"/>
          <cell r="BJ490"/>
          <cell r="BK490"/>
          <cell r="BL490"/>
          <cell r="BM490"/>
          <cell r="BN490"/>
          <cell r="BO490"/>
          <cell r="BP490"/>
          <cell r="BQ490"/>
          <cell r="BR490"/>
          <cell r="BS490"/>
          <cell r="BT490"/>
          <cell r="BU490"/>
          <cell r="BV490"/>
          <cell r="BW490" t="str">
            <v>Brooksbank</v>
          </cell>
          <cell r="BX490"/>
          <cell r="BY490">
            <v>9</v>
          </cell>
        </row>
        <row r="491">
          <cell r="C491">
            <v>786</v>
          </cell>
          <cell r="D491">
            <v>7</v>
          </cell>
          <cell r="E491">
            <v>662</v>
          </cell>
          <cell r="F491">
            <v>7</v>
          </cell>
          <cell r="G491" t="str">
            <v/>
          </cell>
          <cell r="H491" t="str">
            <v/>
          </cell>
          <cell r="I491" t="str">
            <v/>
          </cell>
          <cell r="J491" t="str">
            <v/>
          </cell>
          <cell r="K491" t="str">
            <v/>
          </cell>
          <cell r="L491">
            <v>0</v>
          </cell>
          <cell r="M491" t="str">
            <v>Brooksbank</v>
          </cell>
          <cell r="N491" t="str">
            <v>Source - Backup Well</v>
          </cell>
          <cell r="O491" t="str">
            <v>1500009-1</v>
          </cell>
          <cell r="P491" t="str">
            <v xml:space="preserve">No </v>
          </cell>
          <cell r="Q491">
            <v>900</v>
          </cell>
          <cell r="R491" t="str">
            <v>Reg</v>
          </cell>
          <cell r="S491" t="str">
            <v>Exempt</v>
          </cell>
          <cell r="T491"/>
          <cell r="U491"/>
          <cell r="V491"/>
          <cell r="W491"/>
          <cell r="X491">
            <v>0</v>
          </cell>
          <cell r="Y491"/>
          <cell r="Z491"/>
          <cell r="AA491"/>
          <cell r="AB491"/>
          <cell r="AC491">
            <v>0</v>
          </cell>
          <cell r="AD491">
            <v>0</v>
          </cell>
          <cell r="AE491" t="str">
            <v>Referred to RD</v>
          </cell>
          <cell r="AF491">
            <v>775056</v>
          </cell>
          <cell r="AG491"/>
          <cell r="AH491"/>
          <cell r="AI491"/>
          <cell r="AJ491"/>
          <cell r="AK491"/>
          <cell r="AL491">
            <v>775056</v>
          </cell>
          <cell r="AM491">
            <v>0</v>
          </cell>
          <cell r="AN491"/>
          <cell r="AO491">
            <v>0</v>
          </cell>
          <cell r="AP491">
            <v>0</v>
          </cell>
          <cell r="AQ491"/>
          <cell r="AR491">
            <v>0</v>
          </cell>
          <cell r="AS491"/>
          <cell r="AT491">
            <v>0</v>
          </cell>
          <cell r="AU491">
            <v>0</v>
          </cell>
          <cell r="AV491"/>
          <cell r="AW491"/>
          <cell r="AX491"/>
          <cell r="AY491"/>
          <cell r="AZ491"/>
          <cell r="BA491"/>
          <cell r="BB491">
            <v>0</v>
          </cell>
          <cell r="BC491">
            <v>0</v>
          </cell>
          <cell r="BD491"/>
          <cell r="BE491">
            <v>0</v>
          </cell>
          <cell r="BF491"/>
          <cell r="BG491"/>
          <cell r="BH491"/>
          <cell r="BI491"/>
          <cell r="BJ491"/>
          <cell r="BK491"/>
          <cell r="BL491"/>
          <cell r="BM491"/>
          <cell r="BN491"/>
          <cell r="BO491"/>
          <cell r="BP491">
            <v>0</v>
          </cell>
          <cell r="BQ491"/>
          <cell r="BR491"/>
          <cell r="BS491"/>
          <cell r="BT491"/>
          <cell r="BU491"/>
          <cell r="BV491"/>
          <cell r="BW491" t="str">
            <v>Brooksbank</v>
          </cell>
          <cell r="BX491" t="str">
            <v>Gallentine</v>
          </cell>
          <cell r="BY491">
            <v>9</v>
          </cell>
        </row>
        <row r="492">
          <cell r="C492">
            <v>880</v>
          </cell>
          <cell r="D492">
            <v>5</v>
          </cell>
          <cell r="E492">
            <v>752</v>
          </cell>
          <cell r="F492">
            <v>5</v>
          </cell>
          <cell r="G492" t="str">
            <v/>
          </cell>
          <cell r="H492" t="str">
            <v/>
          </cell>
          <cell r="I492" t="str">
            <v/>
          </cell>
          <cell r="J492" t="str">
            <v/>
          </cell>
          <cell r="K492" t="str">
            <v/>
          </cell>
          <cell r="L492">
            <v>0</v>
          </cell>
          <cell r="M492" t="str">
            <v>Brooksbank</v>
          </cell>
          <cell r="N492" t="str">
            <v>Storage - Repl with 120,000 Gallon Tower</v>
          </cell>
          <cell r="O492" t="str">
            <v>1500009-2</v>
          </cell>
          <cell r="P492" t="str">
            <v xml:space="preserve">No </v>
          </cell>
          <cell r="Q492">
            <v>900</v>
          </cell>
          <cell r="R492" t="str">
            <v>Reg</v>
          </cell>
          <cell r="S492" t="str">
            <v>Exempt</v>
          </cell>
          <cell r="T492"/>
          <cell r="U492"/>
          <cell r="V492"/>
          <cell r="W492"/>
          <cell r="X492">
            <v>0</v>
          </cell>
          <cell r="Y492"/>
          <cell r="Z492"/>
          <cell r="AA492"/>
          <cell r="AB492"/>
          <cell r="AC492">
            <v>0</v>
          </cell>
          <cell r="AD492">
            <v>0</v>
          </cell>
          <cell r="AE492" t="str">
            <v>Referred to RD</v>
          </cell>
          <cell r="AF492">
            <v>811589</v>
          </cell>
          <cell r="AG492"/>
          <cell r="AH492"/>
          <cell r="AI492"/>
          <cell r="AJ492"/>
          <cell r="AK492"/>
          <cell r="AL492">
            <v>811589</v>
          </cell>
          <cell r="AM492">
            <v>0</v>
          </cell>
          <cell r="AN492"/>
          <cell r="AO492">
            <v>0</v>
          </cell>
          <cell r="AP492">
            <v>0</v>
          </cell>
          <cell r="AQ492"/>
          <cell r="AR492">
            <v>0</v>
          </cell>
          <cell r="AS492"/>
          <cell r="AT492">
            <v>0</v>
          </cell>
          <cell r="AU492">
            <v>0</v>
          </cell>
          <cell r="AV492"/>
          <cell r="AW492"/>
          <cell r="AX492"/>
          <cell r="AY492"/>
          <cell r="AZ492"/>
          <cell r="BA492"/>
          <cell r="BB492">
            <v>0</v>
          </cell>
          <cell r="BC492">
            <v>0</v>
          </cell>
          <cell r="BD492"/>
          <cell r="BE492">
            <v>0</v>
          </cell>
          <cell r="BF492"/>
          <cell r="BG492"/>
          <cell r="BH492"/>
          <cell r="BI492"/>
          <cell r="BJ492"/>
          <cell r="BK492"/>
          <cell r="BL492"/>
          <cell r="BM492"/>
          <cell r="BN492"/>
          <cell r="BO492"/>
          <cell r="BP492">
            <v>0</v>
          </cell>
          <cell r="BQ492"/>
          <cell r="BR492"/>
          <cell r="BS492"/>
          <cell r="BT492"/>
          <cell r="BU492"/>
          <cell r="BV492"/>
          <cell r="BW492" t="str">
            <v>Brooksbank</v>
          </cell>
          <cell r="BX492" t="str">
            <v>Gallentine</v>
          </cell>
          <cell r="BY492">
            <v>10</v>
          </cell>
        </row>
        <row r="493">
          <cell r="C493">
            <v>881</v>
          </cell>
          <cell r="D493">
            <v>5</v>
          </cell>
          <cell r="E493">
            <v>753</v>
          </cell>
          <cell r="F493">
            <v>5</v>
          </cell>
          <cell r="G493" t="str">
            <v/>
          </cell>
          <cell r="H493" t="str">
            <v/>
          </cell>
          <cell r="I493" t="str">
            <v/>
          </cell>
          <cell r="J493" t="str">
            <v/>
          </cell>
          <cell r="K493" t="str">
            <v/>
          </cell>
          <cell r="L493">
            <v>0</v>
          </cell>
          <cell r="M493" t="str">
            <v>Brooksbank</v>
          </cell>
          <cell r="N493" t="str">
            <v>Watermain - Replace for East County Rd.</v>
          </cell>
          <cell r="O493" t="str">
            <v>1500009-3</v>
          </cell>
          <cell r="P493" t="str">
            <v xml:space="preserve">No </v>
          </cell>
          <cell r="Q493">
            <v>900</v>
          </cell>
          <cell r="R493" t="str">
            <v>Reg</v>
          </cell>
          <cell r="S493" t="str">
            <v>Exempt</v>
          </cell>
          <cell r="T493"/>
          <cell r="U493"/>
          <cell r="V493"/>
          <cell r="W493"/>
          <cell r="X493">
            <v>0</v>
          </cell>
          <cell r="Y493"/>
          <cell r="Z493"/>
          <cell r="AA493"/>
          <cell r="AB493"/>
          <cell r="AC493">
            <v>0</v>
          </cell>
          <cell r="AD493">
            <v>0</v>
          </cell>
          <cell r="AE493"/>
          <cell r="AF493">
            <v>560232</v>
          </cell>
          <cell r="AG493"/>
          <cell r="AH493"/>
          <cell r="AI493"/>
          <cell r="AJ493"/>
          <cell r="AK493"/>
          <cell r="AL493">
            <v>560232</v>
          </cell>
          <cell r="AM493">
            <v>0</v>
          </cell>
          <cell r="AN493"/>
          <cell r="AO493">
            <v>0</v>
          </cell>
          <cell r="AP493">
            <v>0</v>
          </cell>
          <cell r="AQ493"/>
          <cell r="AR493">
            <v>0</v>
          </cell>
          <cell r="AS493"/>
          <cell r="AT493">
            <v>0</v>
          </cell>
          <cell r="AU493">
            <v>0</v>
          </cell>
          <cell r="AV493"/>
          <cell r="AW493"/>
          <cell r="AX493"/>
          <cell r="AY493"/>
          <cell r="AZ493"/>
          <cell r="BA493"/>
          <cell r="BB493">
            <v>0</v>
          </cell>
          <cell r="BC493">
            <v>0</v>
          </cell>
          <cell r="BD493"/>
          <cell r="BE493">
            <v>0</v>
          </cell>
          <cell r="BF493"/>
          <cell r="BG493"/>
          <cell r="BH493"/>
          <cell r="BI493"/>
          <cell r="BJ493"/>
          <cell r="BK493"/>
          <cell r="BL493"/>
          <cell r="BM493"/>
          <cell r="BN493"/>
          <cell r="BO493"/>
          <cell r="BP493">
            <v>0</v>
          </cell>
          <cell r="BQ493"/>
          <cell r="BR493"/>
          <cell r="BS493"/>
          <cell r="BT493"/>
          <cell r="BU493"/>
          <cell r="BV493"/>
          <cell r="BW493" t="str">
            <v>Brooksbank</v>
          </cell>
          <cell r="BX493" t="str">
            <v>Gallentine</v>
          </cell>
          <cell r="BY493">
            <v>10</v>
          </cell>
        </row>
        <row r="494">
          <cell r="C494">
            <v>882</v>
          </cell>
          <cell r="D494">
            <v>5</v>
          </cell>
          <cell r="E494">
            <v>754</v>
          </cell>
          <cell r="F494">
            <v>5</v>
          </cell>
          <cell r="G494" t="str">
            <v/>
          </cell>
          <cell r="H494" t="str">
            <v/>
          </cell>
          <cell r="I494" t="str">
            <v/>
          </cell>
          <cell r="J494" t="str">
            <v/>
          </cell>
          <cell r="K494" t="str">
            <v/>
          </cell>
          <cell r="L494">
            <v>0</v>
          </cell>
          <cell r="M494" t="str">
            <v>Brooksbank</v>
          </cell>
          <cell r="N494" t="str">
            <v>Treatment - Rehab Filter</v>
          </cell>
          <cell r="O494" t="str">
            <v>1500009-4</v>
          </cell>
          <cell r="P494" t="str">
            <v xml:space="preserve">No </v>
          </cell>
          <cell r="Q494">
            <v>900</v>
          </cell>
          <cell r="R494" t="str">
            <v>Reg</v>
          </cell>
          <cell r="S494" t="str">
            <v>Exempt</v>
          </cell>
          <cell r="T494"/>
          <cell r="U494"/>
          <cell r="V494"/>
          <cell r="W494"/>
          <cell r="X494">
            <v>0</v>
          </cell>
          <cell r="Y494"/>
          <cell r="Z494"/>
          <cell r="AA494"/>
          <cell r="AB494"/>
          <cell r="AC494">
            <v>0</v>
          </cell>
          <cell r="AD494">
            <v>0</v>
          </cell>
          <cell r="AE494" t="str">
            <v>Referred to RD</v>
          </cell>
          <cell r="AF494">
            <v>373001</v>
          </cell>
          <cell r="AG494"/>
          <cell r="AH494"/>
          <cell r="AI494"/>
          <cell r="AJ494"/>
          <cell r="AK494"/>
          <cell r="AL494">
            <v>373001</v>
          </cell>
          <cell r="AM494">
            <v>0</v>
          </cell>
          <cell r="AN494"/>
          <cell r="AO494">
            <v>0</v>
          </cell>
          <cell r="AP494">
            <v>0</v>
          </cell>
          <cell r="AQ494"/>
          <cell r="AR494">
            <v>0</v>
          </cell>
          <cell r="AS494"/>
          <cell r="AT494">
            <v>0</v>
          </cell>
          <cell r="AU494">
            <v>0</v>
          </cell>
          <cell r="AV494"/>
          <cell r="AW494"/>
          <cell r="AX494"/>
          <cell r="AY494"/>
          <cell r="AZ494"/>
          <cell r="BA494"/>
          <cell r="BB494">
            <v>0</v>
          </cell>
          <cell r="BC494">
            <v>0</v>
          </cell>
          <cell r="BD494"/>
          <cell r="BE494">
            <v>0</v>
          </cell>
          <cell r="BF494"/>
          <cell r="BG494"/>
          <cell r="BH494"/>
          <cell r="BI494"/>
          <cell r="BJ494"/>
          <cell r="BK494"/>
          <cell r="BL494"/>
          <cell r="BM494"/>
          <cell r="BN494"/>
          <cell r="BO494"/>
          <cell r="BP494">
            <v>0</v>
          </cell>
          <cell r="BQ494"/>
          <cell r="BR494"/>
          <cell r="BS494"/>
          <cell r="BT494"/>
          <cell r="BU494"/>
          <cell r="BV494"/>
          <cell r="BW494" t="str">
            <v>Brooksbank</v>
          </cell>
          <cell r="BX494" t="str">
            <v>Gallentine</v>
          </cell>
          <cell r="BY494">
            <v>10</v>
          </cell>
        </row>
        <row r="495">
          <cell r="C495">
            <v>811</v>
          </cell>
          <cell r="D495">
            <v>7</v>
          </cell>
          <cell r="E495">
            <v>688</v>
          </cell>
          <cell r="F495">
            <v>7</v>
          </cell>
          <cell r="G495"/>
          <cell r="H495" t="str">
            <v/>
          </cell>
          <cell r="I495" t="str">
            <v/>
          </cell>
          <cell r="J495" t="str">
            <v/>
          </cell>
          <cell r="K495" t="str">
            <v/>
          </cell>
          <cell r="L495">
            <v>0</v>
          </cell>
          <cell r="M495" t="str">
            <v>Brooksbank</v>
          </cell>
          <cell r="N495" t="str">
            <v>Watermain - TH 14 Loop</v>
          </cell>
          <cell r="O495" t="str">
            <v>1850006-8</v>
          </cell>
          <cell r="P495" t="str">
            <v xml:space="preserve">No </v>
          </cell>
          <cell r="Q495">
            <v>1620</v>
          </cell>
          <cell r="R495" t="str">
            <v>Reg</v>
          </cell>
          <cell r="S495" t="str">
            <v>Exempt</v>
          </cell>
          <cell r="T495"/>
          <cell r="U495">
            <v>0</v>
          </cell>
          <cell r="V495"/>
          <cell r="W495"/>
          <cell r="X495">
            <v>0</v>
          </cell>
          <cell r="Y495"/>
          <cell r="Z495"/>
          <cell r="AA495"/>
          <cell r="AB495"/>
          <cell r="AC495">
            <v>0</v>
          </cell>
          <cell r="AD495">
            <v>0</v>
          </cell>
          <cell r="AE495" t="str">
            <v>city postpone to FY23</v>
          </cell>
          <cell r="AF495">
            <v>385000</v>
          </cell>
          <cell r="AG495"/>
          <cell r="AH495"/>
          <cell r="AI495"/>
          <cell r="AJ495"/>
          <cell r="AK495"/>
          <cell r="AL495">
            <v>385000</v>
          </cell>
          <cell r="AM495">
            <v>0</v>
          </cell>
          <cell r="AN495"/>
          <cell r="AO495">
            <v>0</v>
          </cell>
          <cell r="AP495">
            <v>0</v>
          </cell>
          <cell r="AQ495"/>
          <cell r="AR495">
            <v>0</v>
          </cell>
          <cell r="AS495"/>
          <cell r="AT495">
            <v>0</v>
          </cell>
          <cell r="AU495">
            <v>0</v>
          </cell>
          <cell r="AV495"/>
          <cell r="AW495"/>
          <cell r="AX495"/>
          <cell r="AY495"/>
          <cell r="AZ495"/>
          <cell r="BA495"/>
          <cell r="BB495">
            <v>0</v>
          </cell>
          <cell r="BC495">
            <v>0</v>
          </cell>
          <cell r="BD495"/>
          <cell r="BE495">
            <v>0</v>
          </cell>
          <cell r="BF495"/>
          <cell r="BG495"/>
          <cell r="BH495"/>
          <cell r="BI495"/>
          <cell r="BJ495"/>
          <cell r="BK495"/>
          <cell r="BL495"/>
          <cell r="BM495"/>
          <cell r="BN495"/>
          <cell r="BO495"/>
          <cell r="BP495">
            <v>0</v>
          </cell>
          <cell r="BQ495"/>
          <cell r="BR495"/>
          <cell r="BS495"/>
          <cell r="BT495"/>
          <cell r="BU495"/>
          <cell r="BV495"/>
          <cell r="BW495" t="str">
            <v>Brooksbank</v>
          </cell>
          <cell r="BX495" t="str">
            <v>Gallentine</v>
          </cell>
          <cell r="BY495">
            <v>10</v>
          </cell>
        </row>
        <row r="496">
          <cell r="C496">
            <v>933</v>
          </cell>
          <cell r="D496">
            <v>5</v>
          </cell>
          <cell r="E496">
            <v>806</v>
          </cell>
          <cell r="F496">
            <v>5</v>
          </cell>
          <cell r="G496"/>
          <cell r="H496" t="str">
            <v/>
          </cell>
          <cell r="I496" t="str">
            <v/>
          </cell>
          <cell r="J496" t="str">
            <v/>
          </cell>
          <cell r="K496" t="str">
            <v/>
          </cell>
          <cell r="L496">
            <v>0</v>
          </cell>
          <cell r="M496" t="str">
            <v>Brooksbank</v>
          </cell>
          <cell r="N496" t="str">
            <v>Source - Construct Well #6</v>
          </cell>
          <cell r="O496" t="str">
            <v>1850006-10</v>
          </cell>
          <cell r="P496" t="str">
            <v xml:space="preserve">No </v>
          </cell>
          <cell r="Q496">
            <v>1828</v>
          </cell>
          <cell r="R496" t="str">
            <v>Reg</v>
          </cell>
          <cell r="S496" t="str">
            <v>Exempt</v>
          </cell>
          <cell r="T496"/>
          <cell r="U496"/>
          <cell r="V496"/>
          <cell r="W496"/>
          <cell r="X496">
            <v>0</v>
          </cell>
          <cell r="Y496"/>
          <cell r="Z496"/>
          <cell r="AA496">
            <v>44713</v>
          </cell>
          <cell r="AB496">
            <v>45413</v>
          </cell>
          <cell r="AC496">
            <v>0</v>
          </cell>
          <cell r="AD496">
            <v>0</v>
          </cell>
          <cell r="AE496"/>
          <cell r="AF496">
            <v>800000</v>
          </cell>
          <cell r="AG496"/>
          <cell r="AH496"/>
          <cell r="AI496"/>
          <cell r="AJ496"/>
          <cell r="AK496"/>
          <cell r="AL496">
            <v>800000</v>
          </cell>
          <cell r="AM496">
            <v>0</v>
          </cell>
          <cell r="AN496"/>
          <cell r="AO496">
            <v>0</v>
          </cell>
          <cell r="AP496">
            <v>0</v>
          </cell>
          <cell r="AQ496"/>
          <cell r="AR496">
            <v>0</v>
          </cell>
          <cell r="AS496"/>
          <cell r="AT496">
            <v>0</v>
          </cell>
          <cell r="AU496">
            <v>0</v>
          </cell>
          <cell r="AV496"/>
          <cell r="AW496"/>
          <cell r="AX496"/>
          <cell r="AY496"/>
          <cell r="AZ496"/>
          <cell r="BA496"/>
          <cell r="BB496">
            <v>0</v>
          </cell>
          <cell r="BC496">
            <v>0</v>
          </cell>
          <cell r="BD496"/>
          <cell r="BE496">
            <v>0</v>
          </cell>
          <cell r="BF496"/>
          <cell r="BG496"/>
          <cell r="BH496"/>
          <cell r="BI496"/>
          <cell r="BJ496"/>
          <cell r="BK496"/>
          <cell r="BL496"/>
          <cell r="BM496"/>
          <cell r="BN496"/>
          <cell r="BO496"/>
          <cell r="BP496">
            <v>0</v>
          </cell>
          <cell r="BQ496"/>
          <cell r="BR496"/>
          <cell r="BS496"/>
          <cell r="BT496"/>
          <cell r="BU496"/>
          <cell r="BV496"/>
          <cell r="BW496" t="str">
            <v>Brooksbank</v>
          </cell>
          <cell r="BX496" t="str">
            <v>Gallentine</v>
          </cell>
          <cell r="BY496">
            <v>10</v>
          </cell>
        </row>
        <row r="497">
          <cell r="C497">
            <v>934</v>
          </cell>
          <cell r="D497">
            <v>5</v>
          </cell>
          <cell r="E497">
            <v>807</v>
          </cell>
          <cell r="F497">
            <v>5</v>
          </cell>
          <cell r="G497"/>
          <cell r="H497" t="str">
            <v/>
          </cell>
          <cell r="I497" t="str">
            <v/>
          </cell>
          <cell r="J497" t="str">
            <v/>
          </cell>
          <cell r="K497" t="str">
            <v/>
          </cell>
          <cell r="L497">
            <v>0</v>
          </cell>
          <cell r="M497" t="str">
            <v>Brooksbank</v>
          </cell>
          <cell r="N497" t="str">
            <v>Treatment - RO for Softening</v>
          </cell>
          <cell r="O497" t="str">
            <v>1850006-11</v>
          </cell>
          <cell r="P497" t="str">
            <v xml:space="preserve">No </v>
          </cell>
          <cell r="Q497">
            <v>1828</v>
          </cell>
          <cell r="R497" t="str">
            <v>Reg</v>
          </cell>
          <cell r="S497" t="str">
            <v>Exempt</v>
          </cell>
          <cell r="T497"/>
          <cell r="U497"/>
          <cell r="V497"/>
          <cell r="W497"/>
          <cell r="X497">
            <v>0</v>
          </cell>
          <cell r="Y497"/>
          <cell r="Z497"/>
          <cell r="AA497">
            <v>45078</v>
          </cell>
          <cell r="AB497">
            <v>45778</v>
          </cell>
          <cell r="AC497">
            <v>0</v>
          </cell>
          <cell r="AD497">
            <v>0</v>
          </cell>
          <cell r="AE497"/>
          <cell r="AF497">
            <v>6715000</v>
          </cell>
          <cell r="AG497"/>
          <cell r="AH497"/>
          <cell r="AI497"/>
          <cell r="AJ497"/>
          <cell r="AK497"/>
          <cell r="AL497">
            <v>6715000</v>
          </cell>
          <cell r="AM497">
            <v>0</v>
          </cell>
          <cell r="AN497"/>
          <cell r="AO497">
            <v>0</v>
          </cell>
          <cell r="AP497">
            <v>0</v>
          </cell>
          <cell r="AQ497"/>
          <cell r="AR497">
            <v>0</v>
          </cell>
          <cell r="AS497"/>
          <cell r="AT497">
            <v>0</v>
          </cell>
          <cell r="AU497">
            <v>0</v>
          </cell>
          <cell r="AV497"/>
          <cell r="AW497"/>
          <cell r="AX497"/>
          <cell r="AY497"/>
          <cell r="AZ497"/>
          <cell r="BA497"/>
          <cell r="BB497">
            <v>0</v>
          </cell>
          <cell r="BC497">
            <v>0</v>
          </cell>
          <cell r="BD497"/>
          <cell r="BE497">
            <v>0</v>
          </cell>
          <cell r="BF497"/>
          <cell r="BG497"/>
          <cell r="BH497"/>
          <cell r="BI497"/>
          <cell r="BJ497"/>
          <cell r="BK497"/>
          <cell r="BL497"/>
          <cell r="BM497"/>
          <cell r="BN497"/>
          <cell r="BO497"/>
          <cell r="BP497">
            <v>0</v>
          </cell>
          <cell r="BQ497"/>
          <cell r="BR497"/>
          <cell r="BS497"/>
          <cell r="BT497"/>
          <cell r="BU497"/>
          <cell r="BV497"/>
          <cell r="BW497" t="str">
            <v>Brooksbank</v>
          </cell>
          <cell r="BX497" t="str">
            <v>Gallentine</v>
          </cell>
          <cell r="BY497">
            <v>10</v>
          </cell>
        </row>
        <row r="498">
          <cell r="C498">
            <v>935</v>
          </cell>
          <cell r="D498">
            <v>5</v>
          </cell>
          <cell r="E498">
            <v>808</v>
          </cell>
          <cell r="F498">
            <v>5</v>
          </cell>
          <cell r="G498"/>
          <cell r="H498" t="str">
            <v/>
          </cell>
          <cell r="I498" t="str">
            <v/>
          </cell>
          <cell r="J498" t="str">
            <v/>
          </cell>
          <cell r="K498" t="str">
            <v/>
          </cell>
          <cell r="L498">
            <v>0</v>
          </cell>
          <cell r="M498" t="str">
            <v>Brooksbank</v>
          </cell>
          <cell r="N498" t="str">
            <v>Storage - Replacement Tower</v>
          </cell>
          <cell r="O498" t="str">
            <v>1850006-12</v>
          </cell>
          <cell r="P498" t="str">
            <v xml:space="preserve">No </v>
          </cell>
          <cell r="Q498">
            <v>1828</v>
          </cell>
          <cell r="R498" t="str">
            <v>Reg</v>
          </cell>
          <cell r="S498" t="str">
            <v>Exempt</v>
          </cell>
          <cell r="T498"/>
          <cell r="U498"/>
          <cell r="V498"/>
          <cell r="W498"/>
          <cell r="X498">
            <v>0</v>
          </cell>
          <cell r="Y498"/>
          <cell r="Z498"/>
          <cell r="AA498">
            <v>44713</v>
          </cell>
          <cell r="AB498">
            <v>45597</v>
          </cell>
          <cell r="AC498">
            <v>0</v>
          </cell>
          <cell r="AD498">
            <v>0</v>
          </cell>
          <cell r="AE498"/>
          <cell r="AF498">
            <v>1950000</v>
          </cell>
          <cell r="AG498"/>
          <cell r="AH498"/>
          <cell r="AI498"/>
          <cell r="AJ498"/>
          <cell r="AK498"/>
          <cell r="AL498">
            <v>1950000</v>
          </cell>
          <cell r="AM498">
            <v>0</v>
          </cell>
          <cell r="AN498"/>
          <cell r="AO498">
            <v>0</v>
          </cell>
          <cell r="AP498">
            <v>0</v>
          </cell>
          <cell r="AQ498"/>
          <cell r="AR498">
            <v>0</v>
          </cell>
          <cell r="AS498"/>
          <cell r="AT498">
            <v>0</v>
          </cell>
          <cell r="AU498">
            <v>0</v>
          </cell>
          <cell r="AV498"/>
          <cell r="AW498"/>
          <cell r="AX498"/>
          <cell r="AY498"/>
          <cell r="AZ498"/>
          <cell r="BA498"/>
          <cell r="BB498">
            <v>0</v>
          </cell>
          <cell r="BC498">
            <v>0</v>
          </cell>
          <cell r="BD498"/>
          <cell r="BE498">
            <v>0</v>
          </cell>
          <cell r="BF498"/>
          <cell r="BG498"/>
          <cell r="BH498"/>
          <cell r="BI498"/>
          <cell r="BJ498"/>
          <cell r="BK498"/>
          <cell r="BL498"/>
          <cell r="BM498"/>
          <cell r="BN498"/>
          <cell r="BO498"/>
          <cell r="BP498">
            <v>0</v>
          </cell>
          <cell r="BQ498"/>
          <cell r="BR498"/>
          <cell r="BS498"/>
          <cell r="BT498"/>
          <cell r="BU498"/>
          <cell r="BV498"/>
          <cell r="BW498" t="str">
            <v>Brooksbank</v>
          </cell>
          <cell r="BX498" t="str">
            <v>Gallentine</v>
          </cell>
          <cell r="BY498">
            <v>10</v>
          </cell>
        </row>
        <row r="499">
          <cell r="C499">
            <v>936</v>
          </cell>
          <cell r="D499">
            <v>5</v>
          </cell>
          <cell r="E499">
            <v>809</v>
          </cell>
          <cell r="F499">
            <v>5</v>
          </cell>
          <cell r="G499" t="str">
            <v/>
          </cell>
          <cell r="H499" t="str">
            <v/>
          </cell>
          <cell r="I499" t="str">
            <v/>
          </cell>
          <cell r="J499" t="str">
            <v/>
          </cell>
          <cell r="K499" t="str">
            <v/>
          </cell>
          <cell r="L499">
            <v>0</v>
          </cell>
          <cell r="M499" t="str">
            <v>Brooksbank</v>
          </cell>
          <cell r="N499" t="str">
            <v>Conservation - Replace Meters</v>
          </cell>
          <cell r="O499" t="str">
            <v>1850006-5</v>
          </cell>
          <cell r="P499" t="str">
            <v xml:space="preserve">No </v>
          </cell>
          <cell r="Q499">
            <v>1507</v>
          </cell>
          <cell r="R499" t="str">
            <v>Reg</v>
          </cell>
          <cell r="S499" t="str">
            <v>Exempt</v>
          </cell>
          <cell r="T499"/>
          <cell r="U499"/>
          <cell r="V499"/>
          <cell r="W499"/>
          <cell r="X499">
            <v>0</v>
          </cell>
          <cell r="Y499"/>
          <cell r="Z499"/>
          <cell r="AA499"/>
          <cell r="AB499"/>
          <cell r="AC499">
            <v>0</v>
          </cell>
          <cell r="AD499">
            <v>0</v>
          </cell>
          <cell r="AE499"/>
          <cell r="AF499">
            <v>204000</v>
          </cell>
          <cell r="AG499"/>
          <cell r="AH499"/>
          <cell r="AI499"/>
          <cell r="AJ499"/>
          <cell r="AK499"/>
          <cell r="AL499">
            <v>204000</v>
          </cell>
          <cell r="AM499">
            <v>0</v>
          </cell>
          <cell r="AN499"/>
          <cell r="AO499">
            <v>0</v>
          </cell>
          <cell r="AP499">
            <v>0</v>
          </cell>
          <cell r="AQ499"/>
          <cell r="AR499">
            <v>0</v>
          </cell>
          <cell r="AS499"/>
          <cell r="AT499">
            <v>0</v>
          </cell>
          <cell r="AU499">
            <v>0</v>
          </cell>
          <cell r="AV499"/>
          <cell r="AW499"/>
          <cell r="AX499"/>
          <cell r="AY499"/>
          <cell r="AZ499"/>
          <cell r="BA499"/>
          <cell r="BB499">
            <v>0</v>
          </cell>
          <cell r="BC499">
            <v>0</v>
          </cell>
          <cell r="BD499"/>
          <cell r="BE499">
            <v>0</v>
          </cell>
          <cell r="BF499"/>
          <cell r="BG499"/>
          <cell r="BH499"/>
          <cell r="BI499"/>
          <cell r="BJ499"/>
          <cell r="BK499"/>
          <cell r="BL499"/>
          <cell r="BM499"/>
          <cell r="BN499"/>
          <cell r="BO499"/>
          <cell r="BP499">
            <v>0</v>
          </cell>
          <cell r="BQ499"/>
          <cell r="BR499"/>
          <cell r="BS499"/>
          <cell r="BT499"/>
          <cell r="BU499"/>
          <cell r="BV499"/>
          <cell r="BW499" t="str">
            <v>Brooksbank</v>
          </cell>
          <cell r="BX499" t="str">
            <v>Gallentine</v>
          </cell>
          <cell r="BY499">
            <v>10</v>
          </cell>
        </row>
        <row r="500">
          <cell r="C500">
            <v>937</v>
          </cell>
          <cell r="D500">
            <v>5</v>
          </cell>
          <cell r="E500">
            <v>810</v>
          </cell>
          <cell r="F500">
            <v>5</v>
          </cell>
          <cell r="G500" t="str">
            <v/>
          </cell>
          <cell r="H500" t="str">
            <v/>
          </cell>
          <cell r="I500" t="str">
            <v/>
          </cell>
          <cell r="J500" t="str">
            <v/>
          </cell>
          <cell r="K500" t="str">
            <v/>
          </cell>
          <cell r="L500">
            <v>0</v>
          </cell>
          <cell r="M500" t="str">
            <v>Brooksbank</v>
          </cell>
          <cell r="N500" t="str">
            <v>Storage - Tower Rehab</v>
          </cell>
          <cell r="O500" t="str">
            <v>1850006-7</v>
          </cell>
          <cell r="P500" t="str">
            <v xml:space="preserve">No </v>
          </cell>
          <cell r="Q500">
            <v>1620</v>
          </cell>
          <cell r="R500" t="str">
            <v>Reg</v>
          </cell>
          <cell r="S500" t="str">
            <v>Exempt</v>
          </cell>
          <cell r="T500"/>
          <cell r="U500"/>
          <cell r="V500"/>
          <cell r="W500"/>
          <cell r="X500">
            <v>0</v>
          </cell>
          <cell r="Y500"/>
          <cell r="Z500"/>
          <cell r="AA500"/>
          <cell r="AB500"/>
          <cell r="AC500">
            <v>0</v>
          </cell>
          <cell r="AD500">
            <v>0</v>
          </cell>
          <cell r="AE500"/>
          <cell r="AF500">
            <v>436710</v>
          </cell>
          <cell r="AG500"/>
          <cell r="AH500"/>
          <cell r="AI500"/>
          <cell r="AJ500"/>
          <cell r="AK500"/>
          <cell r="AL500">
            <v>436710</v>
          </cell>
          <cell r="AM500">
            <v>0</v>
          </cell>
          <cell r="AN500"/>
          <cell r="AO500">
            <v>0</v>
          </cell>
          <cell r="AP500">
            <v>0</v>
          </cell>
          <cell r="AQ500"/>
          <cell r="AR500">
            <v>0</v>
          </cell>
          <cell r="AS500"/>
          <cell r="AT500">
            <v>0</v>
          </cell>
          <cell r="AU500">
            <v>0</v>
          </cell>
          <cell r="AV500"/>
          <cell r="AW500"/>
          <cell r="AX500"/>
          <cell r="AY500"/>
          <cell r="AZ500"/>
          <cell r="BA500"/>
          <cell r="BB500">
            <v>0</v>
          </cell>
          <cell r="BC500">
            <v>0</v>
          </cell>
          <cell r="BD500"/>
          <cell r="BE500">
            <v>0</v>
          </cell>
          <cell r="BF500"/>
          <cell r="BG500"/>
          <cell r="BH500"/>
          <cell r="BI500"/>
          <cell r="BJ500"/>
          <cell r="BK500"/>
          <cell r="BL500"/>
          <cell r="BM500"/>
          <cell r="BN500"/>
          <cell r="BO500"/>
          <cell r="BP500">
            <v>0</v>
          </cell>
          <cell r="BQ500"/>
          <cell r="BR500"/>
          <cell r="BS500"/>
          <cell r="BT500"/>
          <cell r="BU500"/>
          <cell r="BV500"/>
          <cell r="BW500" t="str">
            <v>Brooksbank</v>
          </cell>
          <cell r="BX500" t="str">
            <v>Gallentine</v>
          </cell>
          <cell r="BY500">
            <v>10</v>
          </cell>
        </row>
        <row r="501">
          <cell r="C501">
            <v>938</v>
          </cell>
          <cell r="D501">
            <v>5</v>
          </cell>
          <cell r="E501">
            <v>811</v>
          </cell>
          <cell r="F501">
            <v>5</v>
          </cell>
          <cell r="G501"/>
          <cell r="H501" t="str">
            <v/>
          </cell>
          <cell r="I501" t="str">
            <v/>
          </cell>
          <cell r="J501" t="str">
            <v/>
          </cell>
          <cell r="K501" t="str">
            <v/>
          </cell>
          <cell r="L501">
            <v>0</v>
          </cell>
          <cell r="M501" t="str">
            <v>Brooksbank</v>
          </cell>
          <cell r="N501" t="str">
            <v>Watermain - Watermain Reconstruction</v>
          </cell>
          <cell r="O501" t="str">
            <v>1850006-9</v>
          </cell>
          <cell r="P501" t="str">
            <v xml:space="preserve">No </v>
          </cell>
          <cell r="Q501">
            <v>1828</v>
          </cell>
          <cell r="R501" t="str">
            <v>Reg</v>
          </cell>
          <cell r="S501" t="str">
            <v>Exempt</v>
          </cell>
          <cell r="T501"/>
          <cell r="U501"/>
          <cell r="V501"/>
          <cell r="W501"/>
          <cell r="X501">
            <v>0</v>
          </cell>
          <cell r="Y501"/>
          <cell r="Z501"/>
          <cell r="AA501"/>
          <cell r="AB501"/>
          <cell r="AC501">
            <v>0</v>
          </cell>
          <cell r="AD501">
            <v>0</v>
          </cell>
          <cell r="AE501"/>
          <cell r="AF501">
            <v>255000</v>
          </cell>
          <cell r="AG501"/>
          <cell r="AH501"/>
          <cell r="AI501"/>
          <cell r="AJ501"/>
          <cell r="AK501"/>
          <cell r="AL501">
            <v>255000</v>
          </cell>
          <cell r="AM501">
            <v>0</v>
          </cell>
          <cell r="AN501"/>
          <cell r="AO501">
            <v>0</v>
          </cell>
          <cell r="AP501">
            <v>0</v>
          </cell>
          <cell r="AQ501"/>
          <cell r="AR501">
            <v>0</v>
          </cell>
          <cell r="AS501"/>
          <cell r="AT501">
            <v>0</v>
          </cell>
          <cell r="AU501">
            <v>0</v>
          </cell>
          <cell r="AV501"/>
          <cell r="AW501"/>
          <cell r="AX501"/>
          <cell r="AY501"/>
          <cell r="AZ501"/>
          <cell r="BA501"/>
          <cell r="BB501">
            <v>0</v>
          </cell>
          <cell r="BC501">
            <v>0</v>
          </cell>
          <cell r="BD501"/>
          <cell r="BE501">
            <v>0</v>
          </cell>
          <cell r="BF501"/>
          <cell r="BG501"/>
          <cell r="BH501"/>
          <cell r="BI501"/>
          <cell r="BJ501"/>
          <cell r="BK501"/>
          <cell r="BL501"/>
          <cell r="BM501"/>
          <cell r="BN501"/>
          <cell r="BO501"/>
          <cell r="BP501">
            <v>0</v>
          </cell>
          <cell r="BQ501"/>
          <cell r="BR501"/>
          <cell r="BS501"/>
          <cell r="BT501"/>
          <cell r="BU501"/>
          <cell r="BV501"/>
          <cell r="BW501" t="str">
            <v>Brooksbank</v>
          </cell>
          <cell r="BX501" t="str">
            <v>Gallentine</v>
          </cell>
          <cell r="BY501">
            <v>10</v>
          </cell>
        </row>
        <row r="502">
          <cell r="C502">
            <v>60</v>
          </cell>
          <cell r="D502">
            <v>20</v>
          </cell>
          <cell r="E502">
            <v>50</v>
          </cell>
          <cell r="F502">
            <v>20</v>
          </cell>
          <cell r="G502">
            <v>2025</v>
          </cell>
          <cell r="H502" t="str">
            <v/>
          </cell>
          <cell r="I502" t="str">
            <v>Yes</v>
          </cell>
          <cell r="J502" t="str">
            <v/>
          </cell>
          <cell r="K502" t="str">
            <v>Yes</v>
          </cell>
          <cell r="L502">
            <v>0</v>
          </cell>
          <cell r="M502" t="str">
            <v>Brooksbank</v>
          </cell>
          <cell r="N502" t="str">
            <v>Other - LSL Replacement</v>
          </cell>
          <cell r="O502" t="str">
            <v>1830003-8</v>
          </cell>
          <cell r="P502" t="str">
            <v>Yes</v>
          </cell>
          <cell r="Q502">
            <v>333</v>
          </cell>
          <cell r="R502" t="str">
            <v>LSL</v>
          </cell>
          <cell r="S502" t="str">
            <v>Exempt</v>
          </cell>
          <cell r="T502"/>
          <cell r="U502"/>
          <cell r="V502">
            <v>45450</v>
          </cell>
          <cell r="W502">
            <v>65250</v>
          </cell>
          <cell r="X502">
            <v>65250</v>
          </cell>
          <cell r="Y502" t="str">
            <v>Part B</v>
          </cell>
          <cell r="Z502" t="str">
            <v>15 private LSL Lines</v>
          </cell>
          <cell r="AA502">
            <v>45413</v>
          </cell>
          <cell r="AB502">
            <v>45901</v>
          </cell>
          <cell r="AC502">
            <v>32625</v>
          </cell>
          <cell r="AD502">
            <v>32625</v>
          </cell>
          <cell r="AE502"/>
          <cell r="AF502">
            <v>65250</v>
          </cell>
          <cell r="AG502"/>
          <cell r="AH502"/>
          <cell r="AI502"/>
          <cell r="AJ502"/>
          <cell r="AK502"/>
          <cell r="AL502">
            <v>65250</v>
          </cell>
          <cell r="AM502">
            <v>65250</v>
          </cell>
          <cell r="AN502"/>
          <cell r="AO502">
            <v>32625</v>
          </cell>
          <cell r="AP502">
            <v>0</v>
          </cell>
          <cell r="AQ502"/>
          <cell r="AR502">
            <v>32625</v>
          </cell>
          <cell r="AS502"/>
          <cell r="AT502">
            <v>32625</v>
          </cell>
          <cell r="AU502">
            <v>32625</v>
          </cell>
          <cell r="AV502"/>
          <cell r="AW502"/>
          <cell r="AX502"/>
          <cell r="AY502"/>
          <cell r="AZ502"/>
          <cell r="BA502"/>
          <cell r="BB502">
            <v>0</v>
          </cell>
          <cell r="BC502">
            <v>0</v>
          </cell>
          <cell r="BD502"/>
          <cell r="BE502">
            <v>0</v>
          </cell>
          <cell r="BF502"/>
          <cell r="BG502"/>
          <cell r="BH502"/>
          <cell r="BI502"/>
          <cell r="BJ502"/>
          <cell r="BK502"/>
          <cell r="BL502"/>
          <cell r="BM502"/>
          <cell r="BN502"/>
          <cell r="BO502"/>
          <cell r="BP502">
            <v>0</v>
          </cell>
          <cell r="BQ502"/>
          <cell r="BR502"/>
          <cell r="BS502"/>
          <cell r="BT502"/>
          <cell r="BU502"/>
          <cell r="BV502"/>
          <cell r="BW502" t="str">
            <v>Brooksbank</v>
          </cell>
          <cell r="BX502"/>
          <cell r="BY502">
            <v>9</v>
          </cell>
        </row>
        <row r="503">
          <cell r="C503">
            <v>541</v>
          </cell>
          <cell r="D503">
            <v>10</v>
          </cell>
          <cell r="E503">
            <v>455</v>
          </cell>
          <cell r="F503">
            <v>10</v>
          </cell>
          <cell r="G503"/>
          <cell r="H503" t="str">
            <v/>
          </cell>
          <cell r="I503" t="str">
            <v/>
          </cell>
          <cell r="J503" t="str">
            <v/>
          </cell>
          <cell r="K503" t="str">
            <v/>
          </cell>
          <cell r="L503" t="str">
            <v>Referred to RD</v>
          </cell>
          <cell r="M503" t="str">
            <v>Brooksbank</v>
          </cell>
          <cell r="N503" t="str">
            <v>Watermain - Replace Cast Iron WMs</v>
          </cell>
          <cell r="O503" t="str">
            <v>1830003-6</v>
          </cell>
          <cell r="P503" t="str">
            <v xml:space="preserve">No </v>
          </cell>
          <cell r="Q503">
            <v>333</v>
          </cell>
          <cell r="R503" t="str">
            <v>Reg</v>
          </cell>
          <cell r="S503" t="str">
            <v>Exempt</v>
          </cell>
          <cell r="T503"/>
          <cell r="U503"/>
          <cell r="V503">
            <v>45450</v>
          </cell>
          <cell r="W503">
            <v>5009000</v>
          </cell>
          <cell r="X503">
            <v>5009000</v>
          </cell>
          <cell r="Y503" t="str">
            <v>Refer to RD</v>
          </cell>
          <cell r="Z503"/>
          <cell r="AA503">
            <v>45413</v>
          </cell>
          <cell r="AB503">
            <v>45901</v>
          </cell>
          <cell r="AC503">
            <v>0</v>
          </cell>
          <cell r="AD503">
            <v>0</v>
          </cell>
          <cell r="AE503"/>
          <cell r="AF503">
            <v>5009000</v>
          </cell>
          <cell r="AG503"/>
          <cell r="AH503"/>
          <cell r="AI503"/>
          <cell r="AJ503"/>
          <cell r="AK503"/>
          <cell r="AL503">
            <v>5009000</v>
          </cell>
          <cell r="AM503">
            <v>0</v>
          </cell>
          <cell r="AN503"/>
          <cell r="AO503">
            <v>0</v>
          </cell>
          <cell r="AP503">
            <v>0</v>
          </cell>
          <cell r="AQ503"/>
          <cell r="AR503">
            <v>0</v>
          </cell>
          <cell r="AS503"/>
          <cell r="AT503">
            <v>0</v>
          </cell>
          <cell r="AU503">
            <v>0</v>
          </cell>
          <cell r="AV503"/>
          <cell r="AW503"/>
          <cell r="AX503"/>
          <cell r="AY503"/>
          <cell r="AZ503"/>
          <cell r="BA503"/>
          <cell r="BB503">
            <v>0</v>
          </cell>
          <cell r="BC503">
            <v>2680000</v>
          </cell>
          <cell r="BD503"/>
          <cell r="BE503">
            <v>0</v>
          </cell>
          <cell r="BF503" t="str">
            <v>Referred to RD</v>
          </cell>
          <cell r="BG503"/>
          <cell r="BH503"/>
          <cell r="BI503"/>
          <cell r="BJ503"/>
          <cell r="BK503"/>
          <cell r="BL503"/>
          <cell r="BM503"/>
          <cell r="BN503"/>
          <cell r="BO503"/>
          <cell r="BP503">
            <v>0</v>
          </cell>
          <cell r="BQ503"/>
          <cell r="BR503"/>
          <cell r="BS503"/>
          <cell r="BT503"/>
          <cell r="BU503"/>
          <cell r="BV503"/>
          <cell r="BW503" t="str">
            <v>Brooksbank</v>
          </cell>
          <cell r="BX503"/>
          <cell r="BY503">
            <v>9</v>
          </cell>
        </row>
        <row r="504">
          <cell r="C504">
            <v>542</v>
          </cell>
          <cell r="D504">
            <v>10</v>
          </cell>
          <cell r="E504">
            <v>456</v>
          </cell>
          <cell r="F504">
            <v>10</v>
          </cell>
          <cell r="G504"/>
          <cell r="H504" t="str">
            <v/>
          </cell>
          <cell r="I504" t="str">
            <v/>
          </cell>
          <cell r="J504" t="str">
            <v/>
          </cell>
          <cell r="K504" t="str">
            <v/>
          </cell>
          <cell r="L504" t="str">
            <v>Referred to RD</v>
          </cell>
          <cell r="M504" t="str">
            <v>Brooksbank</v>
          </cell>
          <cell r="N504" t="str">
            <v>Storage - Replace Tower</v>
          </cell>
          <cell r="O504" t="str">
            <v>1830003-7</v>
          </cell>
          <cell r="P504" t="str">
            <v xml:space="preserve">No </v>
          </cell>
          <cell r="Q504">
            <v>333</v>
          </cell>
          <cell r="R504" t="str">
            <v>Reg</v>
          </cell>
          <cell r="S504" t="str">
            <v>Exempt</v>
          </cell>
          <cell r="T504"/>
          <cell r="U504"/>
          <cell r="V504">
            <v>45450</v>
          </cell>
          <cell r="W504">
            <v>1015000</v>
          </cell>
          <cell r="X504">
            <v>1015000</v>
          </cell>
          <cell r="Y504" t="str">
            <v>Refer to RD</v>
          </cell>
          <cell r="Z504"/>
          <cell r="AA504">
            <v>45413</v>
          </cell>
          <cell r="AB504">
            <v>45901</v>
          </cell>
          <cell r="AC504">
            <v>0</v>
          </cell>
          <cell r="AD504">
            <v>0</v>
          </cell>
          <cell r="AE504"/>
          <cell r="AF504">
            <v>1015000</v>
          </cell>
          <cell r="AG504"/>
          <cell r="AH504"/>
          <cell r="AI504"/>
          <cell r="AJ504"/>
          <cell r="AK504"/>
          <cell r="AL504">
            <v>1015000</v>
          </cell>
          <cell r="AM504">
            <v>0</v>
          </cell>
          <cell r="AN504"/>
          <cell r="AO504">
            <v>0</v>
          </cell>
          <cell r="AP504">
            <v>0</v>
          </cell>
          <cell r="AQ504"/>
          <cell r="AR504">
            <v>0</v>
          </cell>
          <cell r="AS504"/>
          <cell r="AT504">
            <v>0</v>
          </cell>
          <cell r="AU504">
            <v>0</v>
          </cell>
          <cell r="AV504"/>
          <cell r="AW504"/>
          <cell r="AX504"/>
          <cell r="AY504"/>
          <cell r="AZ504"/>
          <cell r="BA504"/>
          <cell r="BB504">
            <v>0</v>
          </cell>
          <cell r="BC504">
            <v>0</v>
          </cell>
          <cell r="BD504"/>
          <cell r="BE504">
            <v>0</v>
          </cell>
          <cell r="BF504" t="str">
            <v>Referred to RD</v>
          </cell>
          <cell r="BG504"/>
          <cell r="BH504"/>
          <cell r="BI504"/>
          <cell r="BJ504"/>
          <cell r="BK504"/>
          <cell r="BL504"/>
          <cell r="BM504"/>
          <cell r="BN504"/>
          <cell r="BO504"/>
          <cell r="BP504">
            <v>0</v>
          </cell>
          <cell r="BQ504"/>
          <cell r="BR504"/>
          <cell r="BS504"/>
          <cell r="BT504"/>
          <cell r="BU504"/>
          <cell r="BV504"/>
          <cell r="BW504" t="str">
            <v>Brooksbank</v>
          </cell>
          <cell r="BX504"/>
          <cell r="BY504">
            <v>9</v>
          </cell>
        </row>
        <row r="505">
          <cell r="C505">
            <v>7</v>
          </cell>
          <cell r="D505">
            <v>30</v>
          </cell>
          <cell r="E505">
            <v>8</v>
          </cell>
          <cell r="F505">
            <v>30</v>
          </cell>
          <cell r="G505"/>
          <cell r="H505" t="str">
            <v/>
          </cell>
          <cell r="I505" t="str">
            <v/>
          </cell>
          <cell r="J505" t="str">
            <v/>
          </cell>
          <cell r="K505" t="str">
            <v/>
          </cell>
          <cell r="L505">
            <v>0</v>
          </cell>
          <cell r="M505" t="str">
            <v>Montoya</v>
          </cell>
          <cell r="N505" t="str">
            <v>Treatment - Radium TP &amp; Booster Station</v>
          </cell>
          <cell r="O505" t="str">
            <v>1020032-2</v>
          </cell>
          <cell r="P505" t="str">
            <v>Yes</v>
          </cell>
          <cell r="Q505">
            <v>2071</v>
          </cell>
          <cell r="R505" t="str">
            <v>Reg</v>
          </cell>
          <cell r="S505" t="str">
            <v>Exempt</v>
          </cell>
          <cell r="T505"/>
          <cell r="U505"/>
          <cell r="V505"/>
          <cell r="W505"/>
          <cell r="X505">
            <v>0</v>
          </cell>
          <cell r="Y505"/>
          <cell r="Z505"/>
          <cell r="AA505"/>
          <cell r="AB505"/>
          <cell r="AC505">
            <v>0</v>
          </cell>
          <cell r="AD505">
            <v>0</v>
          </cell>
          <cell r="AE505"/>
          <cell r="AF505">
            <v>5000000</v>
          </cell>
          <cell r="AG505"/>
          <cell r="AH505"/>
          <cell r="AI505"/>
          <cell r="AJ505"/>
          <cell r="AK505"/>
          <cell r="AL505">
            <v>5000000</v>
          </cell>
          <cell r="AM505">
            <v>0</v>
          </cell>
          <cell r="AN505"/>
          <cell r="AO505">
            <v>0</v>
          </cell>
          <cell r="AP505">
            <v>0</v>
          </cell>
          <cell r="AQ505"/>
          <cell r="AR505">
            <v>0</v>
          </cell>
          <cell r="AS505"/>
          <cell r="AT505">
            <v>0</v>
          </cell>
          <cell r="AU505">
            <v>0</v>
          </cell>
          <cell r="AV505"/>
          <cell r="AW505"/>
          <cell r="AX505"/>
          <cell r="AY505"/>
          <cell r="AZ505"/>
          <cell r="BA505"/>
          <cell r="BB505">
            <v>0</v>
          </cell>
          <cell r="BC505">
            <v>0</v>
          </cell>
          <cell r="BD505"/>
          <cell r="BE505">
            <v>0</v>
          </cell>
          <cell r="BF505"/>
          <cell r="BG505"/>
          <cell r="BH505"/>
          <cell r="BI505"/>
          <cell r="BJ505"/>
          <cell r="BK505"/>
          <cell r="BL505"/>
          <cell r="BM505"/>
          <cell r="BN505"/>
          <cell r="BO505"/>
          <cell r="BP505">
            <v>0</v>
          </cell>
          <cell r="BQ505"/>
          <cell r="BR505"/>
          <cell r="BS505"/>
          <cell r="BT505"/>
          <cell r="BU505"/>
          <cell r="BV505"/>
          <cell r="BW505" t="str">
            <v>Montoya</v>
          </cell>
          <cell r="BX505"/>
          <cell r="BY505">
            <v>11</v>
          </cell>
        </row>
        <row r="506">
          <cell r="C506">
            <v>724</v>
          </cell>
          <cell r="D506">
            <v>10</v>
          </cell>
          <cell r="E506">
            <v>606</v>
          </cell>
          <cell r="F506">
            <v>10</v>
          </cell>
          <cell r="G506"/>
          <cell r="H506" t="str">
            <v/>
          </cell>
          <cell r="I506" t="str">
            <v/>
          </cell>
          <cell r="J506" t="str">
            <v/>
          </cell>
          <cell r="K506" t="str">
            <v/>
          </cell>
          <cell r="L506">
            <v>0</v>
          </cell>
          <cell r="M506" t="str">
            <v>Montoya</v>
          </cell>
          <cell r="N506" t="str">
            <v>Source - New Well</v>
          </cell>
          <cell r="O506" t="str">
            <v>1020032-1</v>
          </cell>
          <cell r="P506" t="str">
            <v xml:space="preserve">No </v>
          </cell>
          <cell r="Q506">
            <v>2071</v>
          </cell>
          <cell r="R506" t="str">
            <v>Reg</v>
          </cell>
          <cell r="S506" t="str">
            <v>Exempt</v>
          </cell>
          <cell r="T506"/>
          <cell r="U506"/>
          <cell r="V506"/>
          <cell r="W506"/>
          <cell r="X506">
            <v>0</v>
          </cell>
          <cell r="Y506"/>
          <cell r="Z506"/>
          <cell r="AA506"/>
          <cell r="AB506"/>
          <cell r="AC506">
            <v>0</v>
          </cell>
          <cell r="AD506">
            <v>0</v>
          </cell>
          <cell r="AE506"/>
          <cell r="AF506">
            <v>1500000</v>
          </cell>
          <cell r="AG506"/>
          <cell r="AH506"/>
          <cell r="AI506"/>
          <cell r="AJ506"/>
          <cell r="AK506"/>
          <cell r="AL506">
            <v>1500000</v>
          </cell>
          <cell r="AM506">
            <v>0</v>
          </cell>
          <cell r="AN506"/>
          <cell r="AO506">
            <v>0</v>
          </cell>
          <cell r="AP506">
            <v>0</v>
          </cell>
          <cell r="AQ506"/>
          <cell r="AR506">
            <v>0</v>
          </cell>
          <cell r="AS506"/>
          <cell r="AT506">
            <v>0</v>
          </cell>
          <cell r="AU506">
            <v>0</v>
          </cell>
          <cell r="AV506"/>
          <cell r="AW506"/>
          <cell r="AX506"/>
          <cell r="AY506"/>
          <cell r="AZ506"/>
          <cell r="BA506"/>
          <cell r="BB506">
            <v>0</v>
          </cell>
          <cell r="BC506">
            <v>0</v>
          </cell>
          <cell r="BD506"/>
          <cell r="BE506">
            <v>0</v>
          </cell>
          <cell r="BF506"/>
          <cell r="BG506"/>
          <cell r="BH506"/>
          <cell r="BI506"/>
          <cell r="BJ506"/>
          <cell r="BK506"/>
          <cell r="BL506"/>
          <cell r="BM506"/>
          <cell r="BN506"/>
          <cell r="BO506"/>
          <cell r="BP506">
            <v>0</v>
          </cell>
          <cell r="BQ506"/>
          <cell r="BR506"/>
          <cell r="BS506"/>
          <cell r="BT506"/>
          <cell r="BU506"/>
          <cell r="BV506"/>
          <cell r="BW506" t="str">
            <v>Montoya</v>
          </cell>
          <cell r="BX506"/>
          <cell r="BY506">
            <v>11</v>
          </cell>
        </row>
        <row r="507">
          <cell r="C507">
            <v>725</v>
          </cell>
          <cell r="D507">
            <v>10</v>
          </cell>
          <cell r="E507">
            <v>607</v>
          </cell>
          <cell r="F507">
            <v>10</v>
          </cell>
          <cell r="G507"/>
          <cell r="H507" t="str">
            <v/>
          </cell>
          <cell r="I507" t="str">
            <v/>
          </cell>
          <cell r="J507" t="str">
            <v/>
          </cell>
          <cell r="K507" t="str">
            <v/>
          </cell>
          <cell r="L507">
            <v>0</v>
          </cell>
          <cell r="M507" t="str">
            <v>Montoya</v>
          </cell>
          <cell r="N507" t="str">
            <v>Storage - New Tower</v>
          </cell>
          <cell r="O507" t="str">
            <v>1020032-3</v>
          </cell>
          <cell r="P507" t="str">
            <v xml:space="preserve">No </v>
          </cell>
          <cell r="Q507">
            <v>2071</v>
          </cell>
          <cell r="R507" t="str">
            <v>Reg</v>
          </cell>
          <cell r="S507" t="str">
            <v>Exempt</v>
          </cell>
          <cell r="T507"/>
          <cell r="U507"/>
          <cell r="V507"/>
          <cell r="W507"/>
          <cell r="X507">
            <v>0</v>
          </cell>
          <cell r="Y507"/>
          <cell r="Z507"/>
          <cell r="AA507"/>
          <cell r="AB507"/>
          <cell r="AC507">
            <v>0</v>
          </cell>
          <cell r="AD507">
            <v>0</v>
          </cell>
          <cell r="AE507"/>
          <cell r="AF507">
            <v>1550000</v>
          </cell>
          <cell r="AG507"/>
          <cell r="AH507"/>
          <cell r="AI507"/>
          <cell r="AJ507"/>
          <cell r="AK507"/>
          <cell r="AL507">
            <v>1550000</v>
          </cell>
          <cell r="AM507">
            <v>0</v>
          </cell>
          <cell r="AN507"/>
          <cell r="AO507">
            <v>0</v>
          </cell>
          <cell r="AP507">
            <v>0</v>
          </cell>
          <cell r="AQ507"/>
          <cell r="AR507">
            <v>0</v>
          </cell>
          <cell r="AS507"/>
          <cell r="AT507">
            <v>0</v>
          </cell>
          <cell r="AU507">
            <v>0</v>
          </cell>
          <cell r="AV507"/>
          <cell r="AW507"/>
          <cell r="AX507"/>
          <cell r="AY507"/>
          <cell r="AZ507"/>
          <cell r="BA507"/>
          <cell r="BB507">
            <v>0</v>
          </cell>
          <cell r="BC507">
            <v>0</v>
          </cell>
          <cell r="BD507"/>
          <cell r="BE507">
            <v>0</v>
          </cell>
          <cell r="BF507"/>
          <cell r="BG507"/>
          <cell r="BH507"/>
          <cell r="BI507"/>
          <cell r="BJ507"/>
          <cell r="BK507"/>
          <cell r="BL507"/>
          <cell r="BM507"/>
          <cell r="BN507"/>
          <cell r="BO507"/>
          <cell r="BP507">
            <v>0</v>
          </cell>
          <cell r="BQ507"/>
          <cell r="BR507"/>
          <cell r="BS507"/>
          <cell r="BT507"/>
          <cell r="BU507"/>
          <cell r="BV507"/>
          <cell r="BW507" t="str">
            <v>Montoya</v>
          </cell>
          <cell r="BX507"/>
          <cell r="BY507">
            <v>11</v>
          </cell>
        </row>
        <row r="508">
          <cell r="C508">
            <v>726</v>
          </cell>
          <cell r="D508">
            <v>10</v>
          </cell>
          <cell r="E508">
            <v>608</v>
          </cell>
          <cell r="F508">
            <v>10</v>
          </cell>
          <cell r="G508"/>
          <cell r="H508" t="str">
            <v/>
          </cell>
          <cell r="I508" t="str">
            <v/>
          </cell>
          <cell r="J508" t="str">
            <v/>
          </cell>
          <cell r="K508" t="str">
            <v/>
          </cell>
          <cell r="L508">
            <v>0</v>
          </cell>
          <cell r="M508" t="str">
            <v>Montoya</v>
          </cell>
          <cell r="N508" t="str">
            <v>Watermain - New Watermain &amp; Looping</v>
          </cell>
          <cell r="O508" t="str">
            <v>1020032-4</v>
          </cell>
          <cell r="P508" t="str">
            <v xml:space="preserve">No </v>
          </cell>
          <cell r="Q508">
            <v>2071</v>
          </cell>
          <cell r="R508" t="str">
            <v>Reg</v>
          </cell>
          <cell r="S508" t="str">
            <v>Exempt</v>
          </cell>
          <cell r="T508"/>
          <cell r="U508"/>
          <cell r="V508"/>
          <cell r="W508"/>
          <cell r="X508">
            <v>0</v>
          </cell>
          <cell r="Y508"/>
          <cell r="Z508"/>
          <cell r="AA508"/>
          <cell r="AB508"/>
          <cell r="AC508">
            <v>0</v>
          </cell>
          <cell r="AD508">
            <v>0</v>
          </cell>
          <cell r="AE508"/>
          <cell r="AF508">
            <v>1800000</v>
          </cell>
          <cell r="AG508"/>
          <cell r="AH508"/>
          <cell r="AI508"/>
          <cell r="AJ508"/>
          <cell r="AK508"/>
          <cell r="AL508">
            <v>1800000</v>
          </cell>
          <cell r="AM508">
            <v>0</v>
          </cell>
          <cell r="AN508"/>
          <cell r="AO508">
            <v>0</v>
          </cell>
          <cell r="AP508">
            <v>0</v>
          </cell>
          <cell r="AQ508"/>
          <cell r="AR508">
            <v>0</v>
          </cell>
          <cell r="AS508"/>
          <cell r="AT508">
            <v>0</v>
          </cell>
          <cell r="AU508">
            <v>0</v>
          </cell>
          <cell r="AV508"/>
          <cell r="AW508"/>
          <cell r="AX508"/>
          <cell r="AY508"/>
          <cell r="AZ508"/>
          <cell r="BA508"/>
          <cell r="BB508">
            <v>0</v>
          </cell>
          <cell r="BC508">
            <v>0</v>
          </cell>
          <cell r="BD508"/>
          <cell r="BE508">
            <v>0</v>
          </cell>
          <cell r="BF508"/>
          <cell r="BG508"/>
          <cell r="BH508"/>
          <cell r="BI508"/>
          <cell r="BJ508"/>
          <cell r="BK508"/>
          <cell r="BL508"/>
          <cell r="BM508"/>
          <cell r="BN508"/>
          <cell r="BO508"/>
          <cell r="BP508">
            <v>0</v>
          </cell>
          <cell r="BQ508"/>
          <cell r="BR508"/>
          <cell r="BS508"/>
          <cell r="BT508"/>
          <cell r="BU508"/>
          <cell r="BV508"/>
          <cell r="BW508" t="str">
            <v>Montoya</v>
          </cell>
          <cell r="BX508"/>
          <cell r="BY508">
            <v>11</v>
          </cell>
        </row>
        <row r="509">
          <cell r="C509">
            <v>640</v>
          </cell>
          <cell r="D509">
            <v>10</v>
          </cell>
          <cell r="E509">
            <v>539</v>
          </cell>
          <cell r="F509">
            <v>10</v>
          </cell>
          <cell r="G509"/>
          <cell r="H509" t="str">
            <v/>
          </cell>
          <cell r="I509" t="str">
            <v/>
          </cell>
          <cell r="J509" t="str">
            <v/>
          </cell>
          <cell r="K509" t="str">
            <v/>
          </cell>
          <cell r="L509" t="str">
            <v>RD Funded</v>
          </cell>
          <cell r="M509" t="str">
            <v>Berrens</v>
          </cell>
          <cell r="N509" t="str">
            <v>Treatment - New Dawson-Boyd WTP &amp; Wells</v>
          </cell>
          <cell r="O509" t="str">
            <v>1410007-2</v>
          </cell>
          <cell r="P509" t="str">
            <v xml:space="preserve">No </v>
          </cell>
          <cell r="Q509">
            <v>24500</v>
          </cell>
          <cell r="R509" t="str">
            <v>Reg</v>
          </cell>
          <cell r="S509" t="str">
            <v>Exempt</v>
          </cell>
          <cell r="T509"/>
          <cell r="U509"/>
          <cell r="V509"/>
          <cell r="W509"/>
          <cell r="X509">
            <v>-5750000</v>
          </cell>
          <cell r="Y509"/>
          <cell r="Z509"/>
          <cell r="AA509"/>
          <cell r="AB509"/>
          <cell r="AC509">
            <v>0</v>
          </cell>
          <cell r="AD509">
            <v>0</v>
          </cell>
          <cell r="AE509" t="str">
            <v>SPAP funds to match RD</v>
          </cell>
          <cell r="AF509">
            <v>34076000</v>
          </cell>
          <cell r="AG509"/>
          <cell r="AH509"/>
          <cell r="AI509"/>
          <cell r="AJ509"/>
          <cell r="AK509"/>
          <cell r="AL509">
            <v>34076000</v>
          </cell>
          <cell r="AM509">
            <v>0</v>
          </cell>
          <cell r="AN509"/>
          <cell r="AO509">
            <v>0</v>
          </cell>
          <cell r="AP509">
            <v>0</v>
          </cell>
          <cell r="AQ509"/>
          <cell r="AR509">
            <v>0</v>
          </cell>
          <cell r="AS509"/>
          <cell r="AT509">
            <v>0</v>
          </cell>
          <cell r="AU509">
            <v>0</v>
          </cell>
          <cell r="AV509">
            <v>45604</v>
          </cell>
          <cell r="AW509">
            <v>45634</v>
          </cell>
          <cell r="AX509">
            <v>2025</v>
          </cell>
          <cell r="AY509" t="str">
            <v>SPAP</v>
          </cell>
          <cell r="AZ509"/>
          <cell r="BA509"/>
          <cell r="BB509">
            <v>0</v>
          </cell>
          <cell r="BC509">
            <v>0</v>
          </cell>
          <cell r="BD509"/>
          <cell r="BE509">
            <v>0</v>
          </cell>
          <cell r="BF509" t="str">
            <v>RD Funded</v>
          </cell>
          <cell r="BG509" t="str">
            <v>Total project cost of $34,076,000 includes distribution pipes being funded by RD loan and SPAP</v>
          </cell>
          <cell r="BH509"/>
          <cell r="BI509"/>
          <cell r="BJ509"/>
          <cell r="BK509"/>
          <cell r="BL509"/>
          <cell r="BM509"/>
          <cell r="BN509"/>
          <cell r="BO509">
            <v>21949000</v>
          </cell>
          <cell r="BP509">
            <v>21949000</v>
          </cell>
          <cell r="BQ509"/>
          <cell r="BR509"/>
          <cell r="BS509">
            <v>5750000</v>
          </cell>
          <cell r="BT509" t="str">
            <v>2020 SPAP</v>
          </cell>
          <cell r="BU509">
            <v>6377000</v>
          </cell>
          <cell r="BV509" t="str">
            <v>2020 SPAP, local</v>
          </cell>
          <cell r="BW509" t="str">
            <v>Berrens</v>
          </cell>
          <cell r="BX509"/>
          <cell r="BY509">
            <v>8</v>
          </cell>
        </row>
        <row r="510">
          <cell r="C510">
            <v>641</v>
          </cell>
          <cell r="D510">
            <v>10</v>
          </cell>
          <cell r="E510">
            <v>540</v>
          </cell>
          <cell r="F510">
            <v>10</v>
          </cell>
          <cell r="G510"/>
          <cell r="H510" t="str">
            <v/>
          </cell>
          <cell r="I510" t="str">
            <v/>
          </cell>
          <cell r="J510" t="str">
            <v/>
          </cell>
          <cell r="K510" t="str">
            <v/>
          </cell>
          <cell r="L510" t="str">
            <v>RD Funded</v>
          </cell>
          <cell r="M510" t="str">
            <v>Berrens</v>
          </cell>
          <cell r="N510" t="str">
            <v>Storage - New Burr Reservoir</v>
          </cell>
          <cell r="O510" t="str">
            <v>1410007-3</v>
          </cell>
          <cell r="P510" t="str">
            <v xml:space="preserve">No </v>
          </cell>
          <cell r="Q510">
            <v>24500</v>
          </cell>
          <cell r="R510" t="str">
            <v>Reg</v>
          </cell>
          <cell r="S510" t="str">
            <v>Exempt</v>
          </cell>
          <cell r="T510"/>
          <cell r="U510"/>
          <cell r="V510"/>
          <cell r="W510"/>
          <cell r="X510">
            <v>-5000000</v>
          </cell>
          <cell r="Y510"/>
          <cell r="Z510"/>
          <cell r="AA510"/>
          <cell r="AB510"/>
          <cell r="AC510">
            <v>0</v>
          </cell>
          <cell r="AD510">
            <v>0</v>
          </cell>
          <cell r="AE510" t="str">
            <v>SPAP funds to match RD</v>
          </cell>
          <cell r="AF510">
            <v>1025000</v>
          </cell>
          <cell r="AG510"/>
          <cell r="AH510"/>
          <cell r="AI510"/>
          <cell r="AJ510"/>
          <cell r="AK510"/>
          <cell r="AL510">
            <v>1025000</v>
          </cell>
          <cell r="AM510">
            <v>0</v>
          </cell>
          <cell r="AN510"/>
          <cell r="AO510">
            <v>0</v>
          </cell>
          <cell r="AP510">
            <v>0</v>
          </cell>
          <cell r="AQ510"/>
          <cell r="AR510">
            <v>0</v>
          </cell>
          <cell r="AS510"/>
          <cell r="AT510">
            <v>0</v>
          </cell>
          <cell r="AU510">
            <v>0</v>
          </cell>
          <cell r="AV510"/>
          <cell r="AW510"/>
          <cell r="AX510"/>
          <cell r="AY510"/>
          <cell r="AZ510"/>
          <cell r="BA510"/>
          <cell r="BB510">
            <v>0</v>
          </cell>
          <cell r="BC510">
            <v>0</v>
          </cell>
          <cell r="BD510"/>
          <cell r="BE510">
            <v>0</v>
          </cell>
          <cell r="BF510" t="str">
            <v>RD Funded</v>
          </cell>
          <cell r="BG510"/>
          <cell r="BH510">
            <v>45156</v>
          </cell>
          <cell r="BI510"/>
          <cell r="BJ510"/>
          <cell r="BK510"/>
          <cell r="BL510"/>
          <cell r="BM510"/>
          <cell r="BN510"/>
          <cell r="BO510"/>
          <cell r="BP510">
            <v>0</v>
          </cell>
          <cell r="BQ510"/>
          <cell r="BR510"/>
          <cell r="BS510">
            <v>5000000</v>
          </cell>
          <cell r="BT510" t="str">
            <v>23 SPAP</v>
          </cell>
          <cell r="BU510"/>
          <cell r="BV510" t="str">
            <v>23 SPAP</v>
          </cell>
          <cell r="BW510" t="str">
            <v>Berrens</v>
          </cell>
          <cell r="BX510"/>
          <cell r="BY510">
            <v>8</v>
          </cell>
        </row>
        <row r="511">
          <cell r="C511">
            <v>642</v>
          </cell>
          <cell r="D511">
            <v>10</v>
          </cell>
          <cell r="E511">
            <v>541</v>
          </cell>
          <cell r="F511">
            <v>10</v>
          </cell>
          <cell r="G511"/>
          <cell r="H511" t="str">
            <v/>
          </cell>
          <cell r="I511" t="str">
            <v/>
          </cell>
          <cell r="J511" t="str">
            <v/>
          </cell>
          <cell r="K511" t="str">
            <v/>
          </cell>
          <cell r="L511" t="str">
            <v>RD Funded</v>
          </cell>
          <cell r="M511" t="str">
            <v>Berrens</v>
          </cell>
          <cell r="N511" t="str">
            <v>Treatment - New Burr Contact Basin</v>
          </cell>
          <cell r="O511" t="str">
            <v>1410007-4</v>
          </cell>
          <cell r="P511" t="str">
            <v xml:space="preserve">No </v>
          </cell>
          <cell r="Q511">
            <v>24500</v>
          </cell>
          <cell r="R511" t="str">
            <v>Reg</v>
          </cell>
          <cell r="S511" t="str">
            <v>Exempt</v>
          </cell>
          <cell r="T511"/>
          <cell r="U511"/>
          <cell r="V511"/>
          <cell r="W511"/>
          <cell r="X511">
            <v>-2500000</v>
          </cell>
          <cell r="Y511"/>
          <cell r="Z511"/>
          <cell r="AA511"/>
          <cell r="AB511"/>
          <cell r="AC511">
            <v>0</v>
          </cell>
          <cell r="AD511">
            <v>0</v>
          </cell>
          <cell r="AE511" t="str">
            <v>SPAP funds to match RD</v>
          </cell>
          <cell r="AF511">
            <v>2895000</v>
          </cell>
          <cell r="AG511"/>
          <cell r="AH511"/>
          <cell r="AI511"/>
          <cell r="AJ511"/>
          <cell r="AK511"/>
          <cell r="AL511">
            <v>2895000</v>
          </cell>
          <cell r="AM511">
            <v>0</v>
          </cell>
          <cell r="AN511"/>
          <cell r="AO511">
            <v>0</v>
          </cell>
          <cell r="AP511">
            <v>0</v>
          </cell>
          <cell r="AQ511"/>
          <cell r="AR511">
            <v>0</v>
          </cell>
          <cell r="AS511"/>
          <cell r="AT511">
            <v>0</v>
          </cell>
          <cell r="AU511">
            <v>0</v>
          </cell>
          <cell r="AV511"/>
          <cell r="AW511"/>
          <cell r="AX511"/>
          <cell r="AY511"/>
          <cell r="AZ511"/>
          <cell r="BA511"/>
          <cell r="BB511">
            <v>0</v>
          </cell>
          <cell r="BC511">
            <v>0</v>
          </cell>
          <cell r="BD511"/>
          <cell r="BE511">
            <v>0</v>
          </cell>
          <cell r="BF511" t="str">
            <v>RD Funded</v>
          </cell>
          <cell r="BG511"/>
          <cell r="BH511">
            <v>45156</v>
          </cell>
          <cell r="BI511"/>
          <cell r="BJ511"/>
          <cell r="BK511"/>
          <cell r="BL511"/>
          <cell r="BM511"/>
          <cell r="BN511"/>
          <cell r="BO511"/>
          <cell r="BP511">
            <v>0</v>
          </cell>
          <cell r="BQ511"/>
          <cell r="BR511"/>
          <cell r="BS511">
            <v>2500000</v>
          </cell>
          <cell r="BT511" t="str">
            <v>23 SPAP</v>
          </cell>
          <cell r="BU511"/>
          <cell r="BV511" t="str">
            <v>23 SPAP</v>
          </cell>
          <cell r="BW511" t="str">
            <v>Berrens</v>
          </cell>
          <cell r="BX511"/>
          <cell r="BY511">
            <v>8</v>
          </cell>
        </row>
        <row r="512">
          <cell r="C512">
            <v>689</v>
          </cell>
          <cell r="D512">
            <v>10</v>
          </cell>
          <cell r="E512">
            <v>586</v>
          </cell>
          <cell r="F512">
            <v>10</v>
          </cell>
          <cell r="G512"/>
          <cell r="H512" t="str">
            <v/>
          </cell>
          <cell r="I512" t="str">
            <v/>
          </cell>
          <cell r="J512" t="str">
            <v/>
          </cell>
          <cell r="K512" t="str">
            <v/>
          </cell>
          <cell r="L512" t="str">
            <v>Referred to RD</v>
          </cell>
          <cell r="M512" t="str">
            <v>Berrens</v>
          </cell>
          <cell r="N512" t="str">
            <v>Treatment - Holland WTP biotta addition</v>
          </cell>
          <cell r="O512" t="str">
            <v>1410007-5</v>
          </cell>
          <cell r="P512" t="str">
            <v xml:space="preserve">No </v>
          </cell>
          <cell r="Q512">
            <v>13644</v>
          </cell>
          <cell r="R512" t="str">
            <v>Reg</v>
          </cell>
          <cell r="S512"/>
          <cell r="T512"/>
          <cell r="U512"/>
          <cell r="V512">
            <v>45441</v>
          </cell>
          <cell r="W512">
            <v>9905000</v>
          </cell>
          <cell r="X512">
            <v>5905000</v>
          </cell>
          <cell r="Y512" t="str">
            <v>Refer to RD</v>
          </cell>
          <cell r="Z512"/>
          <cell r="AA512">
            <v>45778</v>
          </cell>
          <cell r="AB512">
            <v>45962</v>
          </cell>
          <cell r="AC512">
            <v>0</v>
          </cell>
          <cell r="AD512">
            <v>0</v>
          </cell>
          <cell r="AE512" t="str">
            <v>SPAP funds to match RD</v>
          </cell>
          <cell r="AF512">
            <v>9905000</v>
          </cell>
          <cell r="AG512"/>
          <cell r="AH512"/>
          <cell r="AI512"/>
          <cell r="AJ512"/>
          <cell r="AK512"/>
          <cell r="AL512">
            <v>9905000</v>
          </cell>
          <cell r="AM512">
            <v>0</v>
          </cell>
          <cell r="AN512"/>
          <cell r="AO512">
            <v>0</v>
          </cell>
          <cell r="AP512">
            <v>0</v>
          </cell>
          <cell r="AQ512"/>
          <cell r="AR512">
            <v>0</v>
          </cell>
          <cell r="AS512"/>
          <cell r="AT512">
            <v>0</v>
          </cell>
          <cell r="AU512">
            <v>0</v>
          </cell>
          <cell r="AV512"/>
          <cell r="AW512"/>
          <cell r="AX512"/>
          <cell r="AY512"/>
          <cell r="AZ512"/>
          <cell r="BA512"/>
          <cell r="BB512">
            <v>0</v>
          </cell>
          <cell r="BC512">
            <v>0</v>
          </cell>
          <cell r="BD512"/>
          <cell r="BE512">
            <v>0</v>
          </cell>
          <cell r="BF512" t="str">
            <v>Referred to RD</v>
          </cell>
          <cell r="BG512"/>
          <cell r="BH512"/>
          <cell r="BI512"/>
          <cell r="BJ512"/>
          <cell r="BK512"/>
          <cell r="BL512"/>
          <cell r="BM512"/>
          <cell r="BN512"/>
          <cell r="BO512"/>
          <cell r="BP512"/>
          <cell r="BQ512"/>
          <cell r="BR512"/>
          <cell r="BS512">
            <v>4000000</v>
          </cell>
          <cell r="BT512" t="str">
            <v>2023 SPAP</v>
          </cell>
          <cell r="BU512"/>
          <cell r="BV512" t="str">
            <v>2023 SPAP</v>
          </cell>
          <cell r="BW512" t="str">
            <v>Berrens</v>
          </cell>
          <cell r="BX512"/>
          <cell r="BY512">
            <v>8</v>
          </cell>
        </row>
        <row r="513">
          <cell r="C513">
            <v>829</v>
          </cell>
          <cell r="D513">
            <v>7</v>
          </cell>
          <cell r="E513">
            <v>700</v>
          </cell>
          <cell r="F513">
            <v>7</v>
          </cell>
          <cell r="G513"/>
          <cell r="H513" t="str">
            <v/>
          </cell>
          <cell r="I513" t="str">
            <v/>
          </cell>
          <cell r="J513" t="str">
            <v/>
          </cell>
          <cell r="K513" t="str">
            <v/>
          </cell>
          <cell r="L513">
            <v>0</v>
          </cell>
          <cell r="M513" t="str">
            <v>Montoya</v>
          </cell>
          <cell r="N513" t="str">
            <v>Treatment - New Plant</v>
          </cell>
          <cell r="O513" t="str">
            <v>1130007-2</v>
          </cell>
          <cell r="P513" t="str">
            <v xml:space="preserve">No </v>
          </cell>
          <cell r="Q513">
            <v>4662</v>
          </cell>
          <cell r="R513" t="str">
            <v>Reg</v>
          </cell>
          <cell r="S513" t="str">
            <v>Exempt</v>
          </cell>
          <cell r="T513"/>
          <cell r="U513"/>
          <cell r="V513"/>
          <cell r="W513"/>
          <cell r="X513">
            <v>0</v>
          </cell>
          <cell r="Y513"/>
          <cell r="Z513"/>
          <cell r="AA513"/>
          <cell r="AB513"/>
          <cell r="AC513">
            <v>0</v>
          </cell>
          <cell r="AD513">
            <v>0</v>
          </cell>
          <cell r="AE513"/>
          <cell r="AF513">
            <v>3544000</v>
          </cell>
          <cell r="AG513"/>
          <cell r="AH513"/>
          <cell r="AI513"/>
          <cell r="AJ513"/>
          <cell r="AK513"/>
          <cell r="AL513">
            <v>3544000</v>
          </cell>
          <cell r="AM513">
            <v>0</v>
          </cell>
          <cell r="AN513"/>
          <cell r="AO513">
            <v>0</v>
          </cell>
          <cell r="AP513">
            <v>0</v>
          </cell>
          <cell r="AQ513"/>
          <cell r="AR513">
            <v>0</v>
          </cell>
          <cell r="AS513"/>
          <cell r="AT513">
            <v>0</v>
          </cell>
          <cell r="AU513">
            <v>0</v>
          </cell>
          <cell r="AV513"/>
          <cell r="AW513"/>
          <cell r="AX513"/>
          <cell r="AY513"/>
          <cell r="AZ513"/>
          <cell r="BA513"/>
          <cell r="BB513">
            <v>0</v>
          </cell>
          <cell r="BC513">
            <v>0</v>
          </cell>
          <cell r="BD513"/>
          <cell r="BE513">
            <v>0</v>
          </cell>
          <cell r="BF513"/>
          <cell r="BG513"/>
          <cell r="BH513"/>
          <cell r="BI513"/>
          <cell r="BJ513"/>
          <cell r="BK513"/>
          <cell r="BL513"/>
          <cell r="BM513"/>
          <cell r="BN513"/>
          <cell r="BO513"/>
          <cell r="BP513">
            <v>0</v>
          </cell>
          <cell r="BQ513"/>
          <cell r="BR513"/>
          <cell r="BS513"/>
          <cell r="BT513"/>
          <cell r="BU513"/>
          <cell r="BV513"/>
          <cell r="BW513" t="str">
            <v>Montoya</v>
          </cell>
          <cell r="BX513"/>
          <cell r="BY513" t="str">
            <v>7E</v>
          </cell>
        </row>
        <row r="514">
          <cell r="C514">
            <v>966</v>
          </cell>
          <cell r="D514">
            <v>5</v>
          </cell>
          <cell r="E514">
            <v>835</v>
          </cell>
          <cell r="F514">
            <v>5</v>
          </cell>
          <cell r="G514"/>
          <cell r="H514" t="str">
            <v/>
          </cell>
          <cell r="I514" t="str">
            <v/>
          </cell>
          <cell r="J514" t="str">
            <v/>
          </cell>
          <cell r="K514" t="str">
            <v/>
          </cell>
          <cell r="L514">
            <v>0</v>
          </cell>
          <cell r="M514" t="str">
            <v>Montoya</v>
          </cell>
          <cell r="N514" t="str">
            <v>Source - New Well</v>
          </cell>
          <cell r="O514" t="str">
            <v>1130007-1</v>
          </cell>
          <cell r="P514" t="str">
            <v xml:space="preserve">No </v>
          </cell>
          <cell r="Q514">
            <v>4662</v>
          </cell>
          <cell r="R514" t="str">
            <v>Reg</v>
          </cell>
          <cell r="S514" t="str">
            <v>Exempt</v>
          </cell>
          <cell r="T514"/>
          <cell r="U514"/>
          <cell r="V514"/>
          <cell r="W514"/>
          <cell r="X514">
            <v>0</v>
          </cell>
          <cell r="Y514"/>
          <cell r="Z514"/>
          <cell r="AA514"/>
          <cell r="AB514"/>
          <cell r="AC514">
            <v>0</v>
          </cell>
          <cell r="AD514">
            <v>0</v>
          </cell>
          <cell r="AE514"/>
          <cell r="AF514">
            <v>2039000</v>
          </cell>
          <cell r="AG514"/>
          <cell r="AH514"/>
          <cell r="AI514"/>
          <cell r="AJ514"/>
          <cell r="AK514"/>
          <cell r="AL514">
            <v>2039000</v>
          </cell>
          <cell r="AM514">
            <v>0</v>
          </cell>
          <cell r="AN514"/>
          <cell r="AO514">
            <v>0</v>
          </cell>
          <cell r="AP514">
            <v>0</v>
          </cell>
          <cell r="AQ514"/>
          <cell r="AR514">
            <v>0</v>
          </cell>
          <cell r="AS514"/>
          <cell r="AT514">
            <v>0</v>
          </cell>
          <cell r="AU514">
            <v>0</v>
          </cell>
          <cell r="AV514"/>
          <cell r="AW514"/>
          <cell r="AX514"/>
          <cell r="AY514"/>
          <cell r="AZ514"/>
          <cell r="BA514"/>
          <cell r="BB514">
            <v>0</v>
          </cell>
          <cell r="BC514">
            <v>0</v>
          </cell>
          <cell r="BD514"/>
          <cell r="BE514">
            <v>0</v>
          </cell>
          <cell r="BF514"/>
          <cell r="BG514"/>
          <cell r="BH514"/>
          <cell r="BI514"/>
          <cell r="BJ514"/>
          <cell r="BK514"/>
          <cell r="BL514"/>
          <cell r="BM514"/>
          <cell r="BN514"/>
          <cell r="BO514"/>
          <cell r="BP514">
            <v>0</v>
          </cell>
          <cell r="BQ514"/>
          <cell r="BR514"/>
          <cell r="BS514"/>
          <cell r="BT514"/>
          <cell r="BU514"/>
          <cell r="BV514"/>
          <cell r="BW514" t="str">
            <v>Montoya</v>
          </cell>
          <cell r="BX514"/>
          <cell r="BY514" t="str">
            <v>7E</v>
          </cell>
        </row>
        <row r="515">
          <cell r="C515">
            <v>197</v>
          </cell>
          <cell r="D515">
            <v>15</v>
          </cell>
          <cell r="E515">
            <v>139</v>
          </cell>
          <cell r="F515">
            <v>15</v>
          </cell>
          <cell r="G515">
            <v>2024</v>
          </cell>
          <cell r="H515" t="str">
            <v>Yes</v>
          </cell>
          <cell r="I515" t="str">
            <v/>
          </cell>
          <cell r="J515" t="str">
            <v/>
          </cell>
          <cell r="K515" t="str">
            <v>Yes</v>
          </cell>
          <cell r="L515">
            <v>0</v>
          </cell>
          <cell r="M515" t="str">
            <v>Montoya</v>
          </cell>
          <cell r="N515" t="str">
            <v>Treatment - Manganese Treatment Plant</v>
          </cell>
          <cell r="O515" t="str">
            <v>1020023-3</v>
          </cell>
          <cell r="P515" t="str">
            <v>Yes</v>
          </cell>
          <cell r="Q515">
            <v>21180</v>
          </cell>
          <cell r="R515" t="str">
            <v>EC</v>
          </cell>
          <cell r="S515" t="str">
            <v>Exempt</v>
          </cell>
          <cell r="T515"/>
          <cell r="U515"/>
          <cell r="V515" t="str">
            <v>Certified</v>
          </cell>
          <cell r="W515">
            <v>32496190</v>
          </cell>
          <cell r="X515">
            <v>18996190</v>
          </cell>
          <cell r="Y515" t="str">
            <v>24 Carryover</v>
          </cell>
          <cell r="Z515"/>
          <cell r="AA515">
            <v>45474</v>
          </cell>
          <cell r="AB515">
            <v>46265</v>
          </cell>
          <cell r="AC515">
            <v>0</v>
          </cell>
          <cell r="AD515">
            <v>0</v>
          </cell>
          <cell r="AE515" t="str">
            <v>Bid opening 6/18/24</v>
          </cell>
          <cell r="AF515">
            <v>32496190</v>
          </cell>
          <cell r="AG515">
            <v>45449</v>
          </cell>
          <cell r="AH515">
            <v>45471</v>
          </cell>
          <cell r="AI515">
            <v>1</v>
          </cell>
          <cell r="AJ515">
            <v>39135000</v>
          </cell>
          <cell r="AK515"/>
          <cell r="AL515">
            <v>32496190</v>
          </cell>
          <cell r="AM515">
            <v>18996190</v>
          </cell>
          <cell r="AN515"/>
          <cell r="AO515">
            <v>0</v>
          </cell>
          <cell r="AP515">
            <v>3000000</v>
          </cell>
          <cell r="AQ515"/>
          <cell r="AR515">
            <v>3000000</v>
          </cell>
          <cell r="AS515"/>
          <cell r="AT515">
            <v>15996190</v>
          </cell>
          <cell r="AU515">
            <v>0</v>
          </cell>
          <cell r="AV515">
            <v>45518</v>
          </cell>
          <cell r="AW515">
            <v>45549</v>
          </cell>
          <cell r="AX515">
            <v>2025</v>
          </cell>
          <cell r="AY515" t="str">
            <v>DWRF/EC/SPAP</v>
          </cell>
          <cell r="AZ515"/>
          <cell r="BA515"/>
          <cell r="BB515">
            <v>0</v>
          </cell>
          <cell r="BC515">
            <v>0</v>
          </cell>
          <cell r="BD515"/>
          <cell r="BE515">
            <v>0</v>
          </cell>
          <cell r="BF515"/>
          <cell r="BG515"/>
          <cell r="BH515"/>
          <cell r="BI515"/>
          <cell r="BJ515"/>
          <cell r="BK515"/>
          <cell r="BL515"/>
          <cell r="BM515"/>
          <cell r="BN515"/>
          <cell r="BO515"/>
          <cell r="BP515">
            <v>0</v>
          </cell>
          <cell r="BQ515"/>
          <cell r="BR515"/>
          <cell r="BS515">
            <v>13500000</v>
          </cell>
          <cell r="BT515" t="str">
            <v>23 SPAP</v>
          </cell>
          <cell r="BU515"/>
          <cell r="BV515" t="str">
            <v>23 SPAP</v>
          </cell>
          <cell r="BW515" t="str">
            <v>Montoya</v>
          </cell>
          <cell r="BX515"/>
          <cell r="BY515">
            <v>11</v>
          </cell>
        </row>
        <row r="516">
          <cell r="C516">
            <v>32</v>
          </cell>
          <cell r="D516">
            <v>20</v>
          </cell>
          <cell r="E516">
            <v>31</v>
          </cell>
          <cell r="F516">
            <v>20</v>
          </cell>
          <cell r="G516">
            <v>2024</v>
          </cell>
          <cell r="H516" t="str">
            <v>Yes</v>
          </cell>
          <cell r="I516" t="str">
            <v/>
          </cell>
          <cell r="J516" t="str">
            <v/>
          </cell>
          <cell r="K516" t="str">
            <v>Yes</v>
          </cell>
          <cell r="L516">
            <v>0</v>
          </cell>
          <cell r="M516" t="str">
            <v>Schultz</v>
          </cell>
          <cell r="N516" t="str">
            <v>Other - LSL Replacement-4th Street</v>
          </cell>
          <cell r="O516" t="str">
            <v>1490002-10</v>
          </cell>
          <cell r="P516" t="str">
            <v>Yes</v>
          </cell>
          <cell r="Q516">
            <v>9049</v>
          </cell>
          <cell r="R516" t="str">
            <v>LSL</v>
          </cell>
          <cell r="S516"/>
          <cell r="T516"/>
          <cell r="U516"/>
          <cell r="V516" t="str">
            <v>Certified</v>
          </cell>
          <cell r="W516">
            <v>472500</v>
          </cell>
          <cell r="X516">
            <v>472500</v>
          </cell>
          <cell r="Y516" t="str">
            <v>24 Carryover</v>
          </cell>
          <cell r="Z516" t="str">
            <v>61 LSL's</v>
          </cell>
          <cell r="AA516">
            <v>45413</v>
          </cell>
          <cell r="AB516">
            <v>45566</v>
          </cell>
          <cell r="AC516">
            <v>176250</v>
          </cell>
          <cell r="AD516">
            <v>296250</v>
          </cell>
          <cell r="AE516"/>
          <cell r="AF516">
            <v>472500</v>
          </cell>
          <cell r="AG516">
            <v>45448</v>
          </cell>
          <cell r="AH516">
            <v>45468</v>
          </cell>
          <cell r="AI516"/>
          <cell r="AJ516">
            <v>472500</v>
          </cell>
          <cell r="AK516"/>
          <cell r="AL516">
            <v>472500</v>
          </cell>
          <cell r="AM516">
            <v>472500</v>
          </cell>
          <cell r="AN516"/>
          <cell r="AO516">
            <v>296250</v>
          </cell>
          <cell r="AP516">
            <v>0</v>
          </cell>
          <cell r="AQ516"/>
          <cell r="AR516">
            <v>296250</v>
          </cell>
          <cell r="AS516"/>
          <cell r="AT516">
            <v>176250</v>
          </cell>
          <cell r="AU516">
            <v>176250</v>
          </cell>
          <cell r="AV516"/>
          <cell r="AW516"/>
          <cell r="AX516"/>
          <cell r="AY516"/>
          <cell r="AZ516"/>
          <cell r="BA516"/>
          <cell r="BB516">
            <v>0</v>
          </cell>
          <cell r="BC516">
            <v>0</v>
          </cell>
          <cell r="BD516"/>
          <cell r="BE516">
            <v>0</v>
          </cell>
          <cell r="BF516"/>
          <cell r="BG516"/>
          <cell r="BH516"/>
          <cell r="BI516"/>
          <cell r="BJ516"/>
          <cell r="BK516"/>
          <cell r="BL516"/>
          <cell r="BM516"/>
          <cell r="BN516"/>
          <cell r="BO516"/>
          <cell r="BP516"/>
          <cell r="BQ516"/>
          <cell r="BR516"/>
          <cell r="BS516"/>
          <cell r="BT516"/>
          <cell r="BU516"/>
          <cell r="BV516"/>
          <cell r="BW516" t="str">
            <v>Schultz</v>
          </cell>
          <cell r="BX516"/>
          <cell r="BY516">
            <v>5</v>
          </cell>
        </row>
        <row r="517">
          <cell r="C517">
            <v>33</v>
          </cell>
          <cell r="D517">
            <v>20</v>
          </cell>
          <cell r="E517">
            <v>32</v>
          </cell>
          <cell r="F517">
            <v>20</v>
          </cell>
          <cell r="G517"/>
          <cell r="H517" t="str">
            <v/>
          </cell>
          <cell r="I517" t="str">
            <v/>
          </cell>
          <cell r="J517" t="str">
            <v/>
          </cell>
          <cell r="K517" t="str">
            <v/>
          </cell>
          <cell r="L517">
            <v>0</v>
          </cell>
          <cell r="M517" t="str">
            <v>Schultz</v>
          </cell>
          <cell r="N517" t="str">
            <v>Other - LSL Replacement-1st Street</v>
          </cell>
          <cell r="O517" t="str">
            <v>1490002-11</v>
          </cell>
          <cell r="P517" t="str">
            <v>Yes</v>
          </cell>
          <cell r="Q517">
            <v>9049</v>
          </cell>
          <cell r="R517" t="str">
            <v>LSL</v>
          </cell>
          <cell r="S517"/>
          <cell r="T517"/>
          <cell r="U517"/>
          <cell r="V517"/>
          <cell r="W517"/>
          <cell r="X517">
            <v>0</v>
          </cell>
          <cell r="Y517"/>
          <cell r="Z517"/>
          <cell r="AA517"/>
          <cell r="AB517"/>
          <cell r="AC517">
            <v>0</v>
          </cell>
          <cell r="AD517">
            <v>0</v>
          </cell>
          <cell r="AE517"/>
          <cell r="AF517">
            <v>252000</v>
          </cell>
          <cell r="AG517"/>
          <cell r="AH517"/>
          <cell r="AI517"/>
          <cell r="AJ517"/>
          <cell r="AK517"/>
          <cell r="AL517">
            <v>252000</v>
          </cell>
          <cell r="AM517">
            <v>0</v>
          </cell>
          <cell r="AN517"/>
          <cell r="AO517">
            <v>0</v>
          </cell>
          <cell r="AP517">
            <v>0</v>
          </cell>
          <cell r="AQ517"/>
          <cell r="AR517">
            <v>0</v>
          </cell>
          <cell r="AS517"/>
          <cell r="AT517">
            <v>0</v>
          </cell>
          <cell r="AU517">
            <v>0</v>
          </cell>
          <cell r="AV517"/>
          <cell r="AW517"/>
          <cell r="AX517"/>
          <cell r="AY517"/>
          <cell r="AZ517"/>
          <cell r="BA517"/>
          <cell r="BB517">
            <v>0</v>
          </cell>
          <cell r="BC517">
            <v>0</v>
          </cell>
          <cell r="BD517"/>
          <cell r="BE517">
            <v>0</v>
          </cell>
          <cell r="BF517"/>
          <cell r="BG517"/>
          <cell r="BH517"/>
          <cell r="BI517"/>
          <cell r="BJ517"/>
          <cell r="BK517"/>
          <cell r="BL517"/>
          <cell r="BM517"/>
          <cell r="BN517"/>
          <cell r="BO517"/>
          <cell r="BP517"/>
          <cell r="BQ517"/>
          <cell r="BR517"/>
          <cell r="BS517"/>
          <cell r="BT517"/>
          <cell r="BU517"/>
          <cell r="BV517"/>
          <cell r="BW517" t="str">
            <v>Schultz</v>
          </cell>
          <cell r="BX517"/>
          <cell r="BY517">
            <v>5</v>
          </cell>
        </row>
        <row r="518">
          <cell r="C518">
            <v>247</v>
          </cell>
          <cell r="D518">
            <v>12</v>
          </cell>
          <cell r="E518"/>
          <cell r="F518"/>
          <cell r="G518"/>
          <cell r="H518" t="str">
            <v/>
          </cell>
          <cell r="I518" t="str">
            <v>Yes</v>
          </cell>
          <cell r="J518"/>
          <cell r="K518"/>
          <cell r="L518"/>
          <cell r="M518" t="str">
            <v>Schultz</v>
          </cell>
          <cell r="N518" t="str">
            <v>Watermain - River Crossings</v>
          </cell>
          <cell r="O518" t="str">
            <v>1490002-12</v>
          </cell>
          <cell r="P518" t="str">
            <v xml:space="preserve">No </v>
          </cell>
          <cell r="Q518">
            <v>9084</v>
          </cell>
          <cell r="R518" t="str">
            <v>Reg</v>
          </cell>
          <cell r="S518"/>
          <cell r="T518"/>
          <cell r="U518"/>
          <cell r="V518">
            <v>45428</v>
          </cell>
          <cell r="W518">
            <v>2187500</v>
          </cell>
          <cell r="X518">
            <v>2187500</v>
          </cell>
          <cell r="Y518" t="str">
            <v>Part B2</v>
          </cell>
          <cell r="Z518"/>
          <cell r="AA518">
            <v>45778</v>
          </cell>
          <cell r="AB518">
            <v>45901</v>
          </cell>
          <cell r="AC518">
            <v>0</v>
          </cell>
          <cell r="AD518">
            <v>0</v>
          </cell>
          <cell r="AE518"/>
          <cell r="AF518">
            <v>2187500</v>
          </cell>
          <cell r="AG518"/>
          <cell r="AH518"/>
          <cell r="AI518"/>
          <cell r="AJ518"/>
          <cell r="AK518"/>
          <cell r="AL518">
            <v>2187500</v>
          </cell>
          <cell r="AM518">
            <v>2187500</v>
          </cell>
          <cell r="AN518"/>
          <cell r="AO518">
            <v>0</v>
          </cell>
          <cell r="AP518">
            <v>0</v>
          </cell>
          <cell r="AQ518"/>
          <cell r="AR518">
            <v>0</v>
          </cell>
          <cell r="AS518"/>
          <cell r="AT518">
            <v>2187500</v>
          </cell>
          <cell r="AU518">
            <v>0</v>
          </cell>
          <cell r="AV518"/>
          <cell r="AW518"/>
          <cell r="AX518"/>
          <cell r="AY518"/>
          <cell r="AZ518"/>
          <cell r="BA518"/>
          <cell r="BB518">
            <v>0</v>
          </cell>
          <cell r="BC518">
            <v>0</v>
          </cell>
          <cell r="BD518"/>
          <cell r="BE518">
            <v>0</v>
          </cell>
          <cell r="BF518"/>
          <cell r="BG518"/>
          <cell r="BH518"/>
          <cell r="BI518"/>
          <cell r="BJ518"/>
          <cell r="BK518"/>
          <cell r="BL518"/>
          <cell r="BM518"/>
          <cell r="BN518"/>
          <cell r="BO518"/>
          <cell r="BP518">
            <v>0</v>
          </cell>
          <cell r="BQ518"/>
          <cell r="BR518"/>
          <cell r="BS518"/>
          <cell r="BT518"/>
          <cell r="BU518"/>
          <cell r="BV518"/>
          <cell r="BW518" t="str">
            <v>Schultz</v>
          </cell>
          <cell r="BX518"/>
          <cell r="BY518">
            <v>5</v>
          </cell>
        </row>
        <row r="519">
          <cell r="C519">
            <v>421</v>
          </cell>
          <cell r="D519">
            <v>10</v>
          </cell>
          <cell r="E519">
            <v>337</v>
          </cell>
          <cell r="F519">
            <v>10</v>
          </cell>
          <cell r="G519">
            <v>2024</v>
          </cell>
          <cell r="H519" t="str">
            <v/>
          </cell>
          <cell r="I519" t="str">
            <v/>
          </cell>
          <cell r="J519" t="str">
            <v/>
          </cell>
          <cell r="K519" t="str">
            <v/>
          </cell>
          <cell r="L519">
            <v>0</v>
          </cell>
          <cell r="M519" t="str">
            <v>Schultz</v>
          </cell>
          <cell r="N519" t="str">
            <v>Treatment - Phase 1- Filter Rehab</v>
          </cell>
          <cell r="O519" t="str">
            <v>1490002-5</v>
          </cell>
          <cell r="P519" t="str">
            <v xml:space="preserve">No </v>
          </cell>
          <cell r="Q519">
            <v>8797</v>
          </cell>
          <cell r="R519" t="str">
            <v>Reg</v>
          </cell>
          <cell r="S519" t="str">
            <v>Exempt</v>
          </cell>
          <cell r="T519"/>
          <cell r="U519"/>
          <cell r="V519"/>
          <cell r="W519"/>
          <cell r="X519">
            <v>0</v>
          </cell>
          <cell r="Y519"/>
          <cell r="Z519"/>
          <cell r="AA519"/>
          <cell r="AB519"/>
          <cell r="AC519">
            <v>0</v>
          </cell>
          <cell r="AD519">
            <v>0</v>
          </cell>
          <cell r="AE519"/>
          <cell r="AF519">
            <v>1400000</v>
          </cell>
          <cell r="AG519"/>
          <cell r="AH519"/>
          <cell r="AI519"/>
          <cell r="AJ519"/>
          <cell r="AK519"/>
          <cell r="AL519">
            <v>1400000</v>
          </cell>
          <cell r="AM519">
            <v>0</v>
          </cell>
          <cell r="AN519"/>
          <cell r="AO519">
            <v>0</v>
          </cell>
          <cell r="AP519">
            <v>0</v>
          </cell>
          <cell r="AQ519"/>
          <cell r="AR519">
            <v>0</v>
          </cell>
          <cell r="AS519"/>
          <cell r="AT519">
            <v>0</v>
          </cell>
          <cell r="AU519">
            <v>0</v>
          </cell>
          <cell r="AV519"/>
          <cell r="AW519"/>
          <cell r="AX519"/>
          <cell r="AY519"/>
          <cell r="AZ519"/>
          <cell r="BA519"/>
          <cell r="BB519">
            <v>0</v>
          </cell>
          <cell r="BC519">
            <v>0</v>
          </cell>
          <cell r="BD519"/>
          <cell r="BE519">
            <v>0</v>
          </cell>
          <cell r="BF519"/>
          <cell r="BG519"/>
          <cell r="BH519"/>
          <cell r="BI519"/>
          <cell r="BJ519"/>
          <cell r="BK519"/>
          <cell r="BL519"/>
          <cell r="BM519"/>
          <cell r="BN519"/>
          <cell r="BO519"/>
          <cell r="BP519">
            <v>0</v>
          </cell>
          <cell r="BQ519"/>
          <cell r="BR519"/>
          <cell r="BS519"/>
          <cell r="BT519"/>
          <cell r="BU519"/>
          <cell r="BV519"/>
          <cell r="BW519" t="str">
            <v>Schultz</v>
          </cell>
          <cell r="BX519" t="str">
            <v>Lafontaine</v>
          </cell>
          <cell r="BY519">
            <v>5</v>
          </cell>
        </row>
        <row r="520">
          <cell r="C520">
            <v>422</v>
          </cell>
          <cell r="D520">
            <v>10</v>
          </cell>
          <cell r="E520">
            <v>338</v>
          </cell>
          <cell r="F520">
            <v>10</v>
          </cell>
          <cell r="G520">
            <v>2024</v>
          </cell>
          <cell r="H520" t="str">
            <v/>
          </cell>
          <cell r="I520" t="str">
            <v/>
          </cell>
          <cell r="J520" t="str">
            <v/>
          </cell>
          <cell r="K520" t="str">
            <v/>
          </cell>
          <cell r="L520">
            <v>0</v>
          </cell>
          <cell r="M520" t="str">
            <v>Schultz</v>
          </cell>
          <cell r="N520" t="str">
            <v>Treatment - Phase 2 - Reclaim Tank Rehab</v>
          </cell>
          <cell r="O520" t="str">
            <v>1490002-6</v>
          </cell>
          <cell r="P520" t="str">
            <v xml:space="preserve">No </v>
          </cell>
          <cell r="Q520">
            <v>8797</v>
          </cell>
          <cell r="R520" t="str">
            <v>Reg</v>
          </cell>
          <cell r="S520" t="str">
            <v>Exempt</v>
          </cell>
          <cell r="T520"/>
          <cell r="U520"/>
          <cell r="V520"/>
          <cell r="W520"/>
          <cell r="X520">
            <v>0</v>
          </cell>
          <cell r="Y520"/>
          <cell r="Z520"/>
          <cell r="AA520"/>
          <cell r="AB520"/>
          <cell r="AC520">
            <v>0</v>
          </cell>
          <cell r="AD520">
            <v>0</v>
          </cell>
          <cell r="AE520"/>
          <cell r="AF520">
            <v>1300000</v>
          </cell>
          <cell r="AG520"/>
          <cell r="AH520"/>
          <cell r="AI520"/>
          <cell r="AJ520"/>
          <cell r="AK520"/>
          <cell r="AL520">
            <v>1300000</v>
          </cell>
          <cell r="AM520">
            <v>0</v>
          </cell>
          <cell r="AN520"/>
          <cell r="AO520">
            <v>0</v>
          </cell>
          <cell r="AP520">
            <v>0</v>
          </cell>
          <cell r="AQ520"/>
          <cell r="AR520">
            <v>0</v>
          </cell>
          <cell r="AS520"/>
          <cell r="AT520">
            <v>0</v>
          </cell>
          <cell r="AU520">
            <v>0</v>
          </cell>
          <cell r="AV520"/>
          <cell r="AW520"/>
          <cell r="AX520"/>
          <cell r="AY520"/>
          <cell r="AZ520"/>
          <cell r="BA520"/>
          <cell r="BB520">
            <v>0</v>
          </cell>
          <cell r="BC520">
            <v>0</v>
          </cell>
          <cell r="BD520"/>
          <cell r="BE520">
            <v>0</v>
          </cell>
          <cell r="BF520"/>
          <cell r="BG520"/>
          <cell r="BH520"/>
          <cell r="BI520"/>
          <cell r="BJ520"/>
          <cell r="BK520"/>
          <cell r="BL520"/>
          <cell r="BM520"/>
          <cell r="BN520"/>
          <cell r="BO520"/>
          <cell r="BP520">
            <v>0</v>
          </cell>
          <cell r="BQ520"/>
          <cell r="BR520"/>
          <cell r="BS520"/>
          <cell r="BT520"/>
          <cell r="BU520"/>
          <cell r="BV520"/>
          <cell r="BW520" t="str">
            <v>Schultz</v>
          </cell>
          <cell r="BX520" t="str">
            <v>Lafontaine</v>
          </cell>
          <cell r="BY520">
            <v>5</v>
          </cell>
        </row>
        <row r="521">
          <cell r="C521">
            <v>423</v>
          </cell>
          <cell r="D521">
            <v>10</v>
          </cell>
          <cell r="E521">
            <v>339</v>
          </cell>
          <cell r="F521">
            <v>10</v>
          </cell>
          <cell r="G521">
            <v>2024</v>
          </cell>
          <cell r="H521" t="str">
            <v/>
          </cell>
          <cell r="I521" t="str">
            <v/>
          </cell>
          <cell r="J521" t="str">
            <v/>
          </cell>
          <cell r="K521" t="str">
            <v/>
          </cell>
          <cell r="L521">
            <v>0</v>
          </cell>
          <cell r="M521" t="str">
            <v>Schultz</v>
          </cell>
          <cell r="N521" t="str">
            <v>Treatment - Phase 3 - Plant Rehab</v>
          </cell>
          <cell r="O521" t="str">
            <v>1490002-7</v>
          </cell>
          <cell r="P521" t="str">
            <v xml:space="preserve">No </v>
          </cell>
          <cell r="Q521">
            <v>8797</v>
          </cell>
          <cell r="R521" t="str">
            <v>Reg</v>
          </cell>
          <cell r="S521" t="str">
            <v>Exempt</v>
          </cell>
          <cell r="T521"/>
          <cell r="U521"/>
          <cell r="V521"/>
          <cell r="W521"/>
          <cell r="X521">
            <v>0</v>
          </cell>
          <cell r="Y521"/>
          <cell r="Z521"/>
          <cell r="AA521"/>
          <cell r="AB521"/>
          <cell r="AC521">
            <v>0</v>
          </cell>
          <cell r="AD521">
            <v>0</v>
          </cell>
          <cell r="AE521"/>
          <cell r="AF521">
            <v>280500</v>
          </cell>
          <cell r="AG521"/>
          <cell r="AH521"/>
          <cell r="AI521"/>
          <cell r="AJ521"/>
          <cell r="AK521"/>
          <cell r="AL521">
            <v>280500</v>
          </cell>
          <cell r="AM521">
            <v>0</v>
          </cell>
          <cell r="AN521"/>
          <cell r="AO521">
            <v>0</v>
          </cell>
          <cell r="AP521">
            <v>0</v>
          </cell>
          <cell r="AQ521"/>
          <cell r="AR521">
            <v>0</v>
          </cell>
          <cell r="AS521"/>
          <cell r="AT521">
            <v>0</v>
          </cell>
          <cell r="AU521">
            <v>0</v>
          </cell>
          <cell r="AV521"/>
          <cell r="AW521"/>
          <cell r="AX521"/>
          <cell r="AY521"/>
          <cell r="AZ521"/>
          <cell r="BA521"/>
          <cell r="BB521">
            <v>0</v>
          </cell>
          <cell r="BC521">
            <v>0</v>
          </cell>
          <cell r="BD521"/>
          <cell r="BE521">
            <v>0</v>
          </cell>
          <cell r="BF521"/>
          <cell r="BG521"/>
          <cell r="BH521"/>
          <cell r="BI521"/>
          <cell r="BJ521"/>
          <cell r="BK521"/>
          <cell r="BL521"/>
          <cell r="BM521"/>
          <cell r="BN521"/>
          <cell r="BO521"/>
          <cell r="BP521">
            <v>0</v>
          </cell>
          <cell r="BQ521"/>
          <cell r="BR521"/>
          <cell r="BS521"/>
          <cell r="BT521"/>
          <cell r="BU521"/>
          <cell r="BV521"/>
          <cell r="BW521" t="str">
            <v>Schultz</v>
          </cell>
          <cell r="BX521" t="str">
            <v>Lafontaine</v>
          </cell>
          <cell r="BY521">
            <v>5</v>
          </cell>
        </row>
        <row r="522">
          <cell r="C522">
            <v>447</v>
          </cell>
          <cell r="D522">
            <v>10</v>
          </cell>
          <cell r="E522">
            <v>361</v>
          </cell>
          <cell r="F522">
            <v>10</v>
          </cell>
          <cell r="G522">
            <v>2024</v>
          </cell>
          <cell r="H522" t="str">
            <v>Yes</v>
          </cell>
          <cell r="I522" t="str">
            <v/>
          </cell>
          <cell r="J522" t="str">
            <v/>
          </cell>
          <cell r="K522" t="str">
            <v>Yes</v>
          </cell>
          <cell r="L522">
            <v>0</v>
          </cell>
          <cell r="M522" t="str">
            <v>Schultz</v>
          </cell>
          <cell r="N522" t="str">
            <v>Watermain - 4th Street Improvements</v>
          </cell>
          <cell r="O522" t="str">
            <v>1490002-8</v>
          </cell>
          <cell r="P522" t="str">
            <v xml:space="preserve">No </v>
          </cell>
          <cell r="Q522">
            <v>9049</v>
          </cell>
          <cell r="R522" t="str">
            <v>Reg</v>
          </cell>
          <cell r="S522"/>
          <cell r="T522"/>
          <cell r="U522"/>
          <cell r="V522" t="str">
            <v>Certified</v>
          </cell>
          <cell r="W522">
            <v>1745520</v>
          </cell>
          <cell r="X522">
            <v>1745520</v>
          </cell>
          <cell r="Y522" t="str">
            <v>24 Carryover</v>
          </cell>
          <cell r="Z522"/>
          <cell r="AA522">
            <v>45413</v>
          </cell>
          <cell r="AB522">
            <v>45566</v>
          </cell>
          <cell r="AC522">
            <v>0</v>
          </cell>
          <cell r="AD522">
            <v>0</v>
          </cell>
          <cell r="AE522"/>
          <cell r="AF522">
            <v>1745520</v>
          </cell>
          <cell r="AG522">
            <v>45433</v>
          </cell>
          <cell r="AH522">
            <v>45470</v>
          </cell>
          <cell r="AI522">
            <v>1</v>
          </cell>
          <cell r="AJ522">
            <v>2763300</v>
          </cell>
          <cell r="AK522"/>
          <cell r="AL522">
            <v>1745520</v>
          </cell>
          <cell r="AM522">
            <v>1745520</v>
          </cell>
          <cell r="AN522"/>
          <cell r="AO522">
            <v>0</v>
          </cell>
          <cell r="AP522">
            <v>0</v>
          </cell>
          <cell r="AR522">
            <v>0</v>
          </cell>
          <cell r="AS522"/>
          <cell r="AT522">
            <v>1745520</v>
          </cell>
          <cell r="AU522">
            <v>0</v>
          </cell>
          <cell r="AV522">
            <v>45573</v>
          </cell>
          <cell r="AW522">
            <v>45604</v>
          </cell>
          <cell r="AX522">
            <v>2025</v>
          </cell>
          <cell r="AY522" t="str">
            <v>DWRF</v>
          </cell>
          <cell r="AZ522"/>
          <cell r="BA522"/>
          <cell r="BB522">
            <v>0</v>
          </cell>
          <cell r="BC522">
            <v>0</v>
          </cell>
          <cell r="BD522"/>
          <cell r="BE522">
            <v>0</v>
          </cell>
          <cell r="BF522"/>
          <cell r="BG522"/>
          <cell r="BH522"/>
          <cell r="BI522"/>
          <cell r="BJ522"/>
          <cell r="BK522"/>
          <cell r="BL522"/>
          <cell r="BM522"/>
          <cell r="BN522"/>
          <cell r="BO522"/>
          <cell r="BQ522"/>
          <cell r="BR522"/>
          <cell r="BS522"/>
          <cell r="BT522"/>
          <cell r="BU522"/>
          <cell r="BV522"/>
          <cell r="BW522" t="str">
            <v>Schultz</v>
          </cell>
          <cell r="BX522"/>
          <cell r="BY522">
            <v>5</v>
          </cell>
        </row>
        <row r="523">
          <cell r="C523">
            <v>448</v>
          </cell>
          <cell r="D523">
            <v>10</v>
          </cell>
          <cell r="E523">
            <v>362</v>
          </cell>
          <cell r="F523">
            <v>10</v>
          </cell>
          <cell r="G523"/>
          <cell r="H523" t="str">
            <v/>
          </cell>
          <cell r="I523" t="str">
            <v/>
          </cell>
          <cell r="J523" t="str">
            <v/>
          </cell>
          <cell r="K523" t="str">
            <v/>
          </cell>
          <cell r="L523">
            <v>0</v>
          </cell>
          <cell r="M523" t="str">
            <v>Schultz</v>
          </cell>
          <cell r="N523" t="str">
            <v>Watermain - 1st Street Improvements</v>
          </cell>
          <cell r="O523" t="str">
            <v>1490002-9</v>
          </cell>
          <cell r="P523" t="str">
            <v xml:space="preserve">No </v>
          </cell>
          <cell r="Q523">
            <v>9049</v>
          </cell>
          <cell r="R523" t="str">
            <v>Reg</v>
          </cell>
          <cell r="S523"/>
          <cell r="T523"/>
          <cell r="U523"/>
          <cell r="V523"/>
          <cell r="W523"/>
          <cell r="X523">
            <v>0</v>
          </cell>
          <cell r="Y523"/>
          <cell r="Z523"/>
          <cell r="AA523"/>
          <cell r="AB523"/>
          <cell r="AC523">
            <v>0</v>
          </cell>
          <cell r="AD523">
            <v>0</v>
          </cell>
          <cell r="AE523"/>
          <cell r="AF523">
            <v>3030900</v>
          </cell>
          <cell r="AG523"/>
          <cell r="AH523"/>
          <cell r="AI523"/>
          <cell r="AJ523"/>
          <cell r="AK523"/>
          <cell r="AL523">
            <v>3030900</v>
          </cell>
          <cell r="AM523">
            <v>0</v>
          </cell>
          <cell r="AN523"/>
          <cell r="AO523">
            <v>0</v>
          </cell>
          <cell r="AP523">
            <v>0</v>
          </cell>
          <cell r="AQ523"/>
          <cell r="AR523">
            <v>0</v>
          </cell>
          <cell r="AS523"/>
          <cell r="AT523">
            <v>0</v>
          </cell>
          <cell r="AU523">
            <v>0</v>
          </cell>
          <cell r="AV523"/>
          <cell r="AW523"/>
          <cell r="AX523"/>
          <cell r="AY523"/>
          <cell r="AZ523"/>
          <cell r="BA523"/>
          <cell r="BB523">
            <v>0</v>
          </cell>
          <cell r="BC523">
            <v>0</v>
          </cell>
          <cell r="BD523"/>
          <cell r="BE523">
            <v>0</v>
          </cell>
          <cell r="BF523"/>
          <cell r="BG523"/>
          <cell r="BH523"/>
          <cell r="BI523"/>
          <cell r="BJ523"/>
          <cell r="BK523"/>
          <cell r="BL523"/>
          <cell r="BM523"/>
          <cell r="BN523"/>
          <cell r="BO523"/>
          <cell r="BP523"/>
          <cell r="BQ523"/>
          <cell r="BR523"/>
          <cell r="BS523"/>
          <cell r="BT523"/>
          <cell r="BU523"/>
          <cell r="BV523"/>
          <cell r="BW523" t="str">
            <v>Schultz</v>
          </cell>
          <cell r="BX523"/>
          <cell r="BY523">
            <v>5</v>
          </cell>
        </row>
        <row r="524">
          <cell r="C524">
            <v>913</v>
          </cell>
          <cell r="D524">
            <v>5</v>
          </cell>
          <cell r="E524">
            <v>785</v>
          </cell>
          <cell r="F524">
            <v>5</v>
          </cell>
          <cell r="G524" t="str">
            <v/>
          </cell>
          <cell r="H524" t="str">
            <v/>
          </cell>
          <cell r="I524" t="str">
            <v/>
          </cell>
          <cell r="J524" t="str">
            <v/>
          </cell>
          <cell r="K524" t="str">
            <v/>
          </cell>
          <cell r="L524">
            <v>0</v>
          </cell>
          <cell r="M524" t="str">
            <v>Brooksbank</v>
          </cell>
          <cell r="N524" t="str">
            <v>Watermain - Repl Cast Iron Main - Area 5</v>
          </cell>
          <cell r="O524" t="str">
            <v>1660006-2</v>
          </cell>
          <cell r="P524" t="str">
            <v xml:space="preserve">No </v>
          </cell>
          <cell r="Q524">
            <v>3800</v>
          </cell>
          <cell r="R524" t="str">
            <v>Reg</v>
          </cell>
          <cell r="S524" t="str">
            <v>Exempt</v>
          </cell>
          <cell r="T524"/>
          <cell r="U524"/>
          <cell r="V524"/>
          <cell r="W524"/>
          <cell r="X524">
            <v>0</v>
          </cell>
          <cell r="Y524"/>
          <cell r="Z524"/>
          <cell r="AA524"/>
          <cell r="AB524"/>
          <cell r="AC524">
            <v>0</v>
          </cell>
          <cell r="AD524">
            <v>0</v>
          </cell>
          <cell r="AE524"/>
          <cell r="AF524">
            <v>1752300</v>
          </cell>
          <cell r="AG524"/>
          <cell r="AH524"/>
          <cell r="AI524"/>
          <cell r="AJ524"/>
          <cell r="AK524"/>
          <cell r="AL524">
            <v>1752300</v>
          </cell>
          <cell r="AM524">
            <v>0</v>
          </cell>
          <cell r="AN524"/>
          <cell r="AO524">
            <v>0</v>
          </cell>
          <cell r="AP524">
            <v>0</v>
          </cell>
          <cell r="AQ524"/>
          <cell r="AR524">
            <v>0</v>
          </cell>
          <cell r="AS524"/>
          <cell r="AT524">
            <v>0</v>
          </cell>
          <cell r="AU524">
            <v>0</v>
          </cell>
          <cell r="AV524"/>
          <cell r="AW524"/>
          <cell r="AX524"/>
          <cell r="AY524"/>
          <cell r="AZ524"/>
          <cell r="BA524"/>
          <cell r="BB524">
            <v>0</v>
          </cell>
          <cell r="BC524">
            <v>0</v>
          </cell>
          <cell r="BD524"/>
          <cell r="BE524">
            <v>0</v>
          </cell>
          <cell r="BF524"/>
          <cell r="BG524"/>
          <cell r="BH524"/>
          <cell r="BI524"/>
          <cell r="BJ524"/>
          <cell r="BK524"/>
          <cell r="BL524"/>
          <cell r="BM524"/>
          <cell r="BN524"/>
          <cell r="BO524"/>
          <cell r="BP524">
            <v>0</v>
          </cell>
          <cell r="BQ524"/>
          <cell r="BR524"/>
          <cell r="BS524"/>
          <cell r="BT524"/>
          <cell r="BU524"/>
          <cell r="BV524"/>
          <cell r="BW524" t="str">
            <v>Brooksbank</v>
          </cell>
          <cell r="BX524" t="str">
            <v>Gallentine</v>
          </cell>
          <cell r="BY524">
            <v>10</v>
          </cell>
        </row>
        <row r="525">
          <cell r="C525">
            <v>824</v>
          </cell>
          <cell r="D525">
            <v>7</v>
          </cell>
          <cell r="E525">
            <v>695</v>
          </cell>
          <cell r="F525">
            <v>7</v>
          </cell>
          <cell r="G525"/>
          <cell r="H525" t="str">
            <v/>
          </cell>
          <cell r="I525" t="str">
            <v/>
          </cell>
          <cell r="J525" t="str">
            <v/>
          </cell>
          <cell r="K525" t="str">
            <v/>
          </cell>
          <cell r="L525">
            <v>0</v>
          </cell>
          <cell r="M525" t="str">
            <v>Montoya</v>
          </cell>
          <cell r="N525" t="str">
            <v>Treatment - New Fe/Mn Plant</v>
          </cell>
          <cell r="O525" t="str">
            <v>1270019-5</v>
          </cell>
          <cell r="P525" t="str">
            <v xml:space="preserve">No </v>
          </cell>
          <cell r="Q525">
            <v>727</v>
          </cell>
          <cell r="R525" t="str">
            <v>Reg</v>
          </cell>
          <cell r="S525" t="str">
            <v>Exempt</v>
          </cell>
          <cell r="T525"/>
          <cell r="U525"/>
          <cell r="V525"/>
          <cell r="W525"/>
          <cell r="X525">
            <v>0</v>
          </cell>
          <cell r="Y525"/>
          <cell r="Z525"/>
          <cell r="AA525"/>
          <cell r="AB525"/>
          <cell r="AC525">
            <v>0</v>
          </cell>
          <cell r="AD525">
            <v>0</v>
          </cell>
          <cell r="AE525"/>
          <cell r="AF525">
            <v>4380000</v>
          </cell>
          <cell r="AG525"/>
          <cell r="AH525"/>
          <cell r="AI525"/>
          <cell r="AJ525"/>
          <cell r="AK525"/>
          <cell r="AL525">
            <v>4380000</v>
          </cell>
          <cell r="AM525">
            <v>0</v>
          </cell>
          <cell r="AN525"/>
          <cell r="AO525">
            <v>0</v>
          </cell>
          <cell r="AP525">
            <v>0</v>
          </cell>
          <cell r="AQ525"/>
          <cell r="AR525">
            <v>0</v>
          </cell>
          <cell r="AS525"/>
          <cell r="AT525">
            <v>0</v>
          </cell>
          <cell r="AU525">
            <v>0</v>
          </cell>
          <cell r="AV525"/>
          <cell r="AW525"/>
          <cell r="AX525"/>
          <cell r="AY525"/>
          <cell r="AZ525"/>
          <cell r="BA525"/>
          <cell r="BB525">
            <v>0</v>
          </cell>
          <cell r="BC525">
            <v>0</v>
          </cell>
          <cell r="BD525"/>
          <cell r="BE525">
            <v>0</v>
          </cell>
          <cell r="BF525"/>
          <cell r="BG525"/>
          <cell r="BH525"/>
          <cell r="BI525"/>
          <cell r="BJ525"/>
          <cell r="BK525"/>
          <cell r="BL525"/>
          <cell r="BM525"/>
          <cell r="BN525"/>
          <cell r="BO525"/>
          <cell r="BP525">
            <v>0</v>
          </cell>
          <cell r="BQ525"/>
          <cell r="BR525"/>
          <cell r="BS525"/>
          <cell r="BT525"/>
          <cell r="BU525"/>
          <cell r="BV525"/>
          <cell r="BW525" t="str">
            <v>Montoya</v>
          </cell>
          <cell r="BX525"/>
          <cell r="BY525">
            <v>11</v>
          </cell>
        </row>
        <row r="526">
          <cell r="C526">
            <v>770</v>
          </cell>
          <cell r="D526">
            <v>8</v>
          </cell>
          <cell r="E526">
            <v>647</v>
          </cell>
          <cell r="F526">
            <v>8</v>
          </cell>
          <cell r="G526"/>
          <cell r="H526" t="str">
            <v/>
          </cell>
          <cell r="I526" t="str">
            <v>Yes</v>
          </cell>
          <cell r="J526" t="str">
            <v/>
          </cell>
          <cell r="K526" t="str">
            <v>Yes</v>
          </cell>
          <cell r="L526">
            <v>0</v>
          </cell>
          <cell r="M526" t="str">
            <v>Bradshaw</v>
          </cell>
          <cell r="N526" t="str">
            <v>Source - New Wells</v>
          </cell>
          <cell r="O526" t="str">
            <v>1610007-6</v>
          </cell>
          <cell r="P526" t="str">
            <v xml:space="preserve">No </v>
          </cell>
          <cell r="Q526">
            <v>345</v>
          </cell>
          <cell r="R526" t="str">
            <v>Reg</v>
          </cell>
          <cell r="S526" t="str">
            <v>Exempt</v>
          </cell>
          <cell r="T526"/>
          <cell r="U526"/>
          <cell r="V526">
            <v>45491</v>
          </cell>
          <cell r="W526">
            <v>396200</v>
          </cell>
          <cell r="X526">
            <v>396200</v>
          </cell>
          <cell r="Y526" t="str">
            <v>Part B2</v>
          </cell>
          <cell r="Z526"/>
          <cell r="AA526">
            <v>45809</v>
          </cell>
          <cell r="AB526" t="str">
            <v>09/0/2025</v>
          </cell>
          <cell r="AC526">
            <v>0</v>
          </cell>
          <cell r="AD526">
            <v>0</v>
          </cell>
          <cell r="AE526"/>
          <cell r="AF526">
            <v>396200</v>
          </cell>
          <cell r="AG526"/>
          <cell r="AH526"/>
          <cell r="AI526"/>
          <cell r="AJ526"/>
          <cell r="AK526"/>
          <cell r="AL526">
            <v>396200</v>
          </cell>
          <cell r="AM526">
            <v>396200</v>
          </cell>
          <cell r="AN526"/>
          <cell r="AO526">
            <v>0</v>
          </cell>
          <cell r="AP526">
            <v>0</v>
          </cell>
          <cell r="AQ526"/>
          <cell r="AR526">
            <v>0</v>
          </cell>
          <cell r="AS526"/>
          <cell r="AT526">
            <v>396200</v>
          </cell>
          <cell r="AU526">
            <v>0</v>
          </cell>
          <cell r="AV526"/>
          <cell r="AW526"/>
          <cell r="AX526"/>
          <cell r="AY526"/>
          <cell r="AZ526"/>
          <cell r="BA526"/>
          <cell r="BB526">
            <v>0</v>
          </cell>
          <cell r="BC526">
            <v>0</v>
          </cell>
          <cell r="BD526"/>
          <cell r="BE526">
            <v>0</v>
          </cell>
          <cell r="BF526"/>
          <cell r="BG526"/>
          <cell r="BH526"/>
          <cell r="BI526"/>
          <cell r="BJ526"/>
          <cell r="BK526"/>
          <cell r="BL526"/>
          <cell r="BM526"/>
          <cell r="BN526"/>
          <cell r="BO526"/>
          <cell r="BP526">
            <v>0</v>
          </cell>
          <cell r="BQ526"/>
          <cell r="BR526"/>
          <cell r="BS526"/>
          <cell r="BT526"/>
          <cell r="BU526"/>
          <cell r="BV526"/>
          <cell r="BW526" t="str">
            <v>Bradshaw</v>
          </cell>
          <cell r="BX526"/>
          <cell r="BY526">
            <v>4</v>
          </cell>
        </row>
        <row r="527">
          <cell r="C527">
            <v>808</v>
          </cell>
          <cell r="D527">
            <v>7</v>
          </cell>
          <cell r="E527">
            <v>685</v>
          </cell>
          <cell r="F527">
            <v>7</v>
          </cell>
          <cell r="G527"/>
          <cell r="H527" t="str">
            <v/>
          </cell>
          <cell r="I527" t="str">
            <v>Yes</v>
          </cell>
          <cell r="J527" t="str">
            <v/>
          </cell>
          <cell r="K527" t="str">
            <v>Yes</v>
          </cell>
          <cell r="L527">
            <v>0</v>
          </cell>
          <cell r="M527" t="str">
            <v>Bradshaw</v>
          </cell>
          <cell r="N527" t="str">
            <v>Treatment - Plant Improvements</v>
          </cell>
          <cell r="O527" t="str">
            <v>1610007-7</v>
          </cell>
          <cell r="P527" t="str">
            <v xml:space="preserve">No </v>
          </cell>
          <cell r="Q527">
            <v>345</v>
          </cell>
          <cell r="R527" t="str">
            <v>Reg</v>
          </cell>
          <cell r="S527" t="str">
            <v>Exempt</v>
          </cell>
          <cell r="T527"/>
          <cell r="U527"/>
          <cell r="V527">
            <v>45491</v>
          </cell>
          <cell r="W527">
            <v>150000</v>
          </cell>
          <cell r="X527">
            <v>150000</v>
          </cell>
          <cell r="Y527" t="str">
            <v>Part B2</v>
          </cell>
          <cell r="Z527"/>
          <cell r="AA527">
            <v>45809</v>
          </cell>
          <cell r="AB527">
            <v>45901</v>
          </cell>
          <cell r="AC527">
            <v>0</v>
          </cell>
          <cell r="AD527">
            <v>0</v>
          </cell>
          <cell r="AE527"/>
          <cell r="AF527">
            <v>150000</v>
          </cell>
          <cell r="AG527"/>
          <cell r="AH527"/>
          <cell r="AI527"/>
          <cell r="AJ527"/>
          <cell r="AK527"/>
          <cell r="AL527">
            <v>150000</v>
          </cell>
          <cell r="AM527">
            <v>150000</v>
          </cell>
          <cell r="AN527"/>
          <cell r="AO527">
            <v>0</v>
          </cell>
          <cell r="AP527">
            <v>0</v>
          </cell>
          <cell r="AQ527"/>
          <cell r="AR527">
            <v>0</v>
          </cell>
          <cell r="AS527"/>
          <cell r="AT527">
            <v>150000</v>
          </cell>
          <cell r="AU527">
            <v>0</v>
          </cell>
          <cell r="AV527"/>
          <cell r="AW527"/>
          <cell r="AX527"/>
          <cell r="AY527"/>
          <cell r="AZ527"/>
          <cell r="BA527"/>
          <cell r="BB527">
            <v>0</v>
          </cell>
          <cell r="BC527">
            <v>0</v>
          </cell>
          <cell r="BD527"/>
          <cell r="BE527">
            <v>0</v>
          </cell>
          <cell r="BF527"/>
          <cell r="BG527"/>
          <cell r="BH527"/>
          <cell r="BI527"/>
          <cell r="BJ527"/>
          <cell r="BK527"/>
          <cell r="BL527"/>
          <cell r="BM527"/>
          <cell r="BN527"/>
          <cell r="BO527"/>
          <cell r="BP527">
            <v>0</v>
          </cell>
          <cell r="BQ527"/>
          <cell r="BR527"/>
          <cell r="BS527"/>
          <cell r="BT527"/>
          <cell r="BU527"/>
          <cell r="BV527"/>
          <cell r="BW527" t="str">
            <v>Bradshaw</v>
          </cell>
          <cell r="BX527"/>
          <cell r="BY527">
            <v>4</v>
          </cell>
        </row>
        <row r="528">
          <cell r="C528">
            <v>809.1</v>
          </cell>
          <cell r="D528">
            <v>7</v>
          </cell>
          <cell r="E528">
            <v>686.1</v>
          </cell>
          <cell r="F528">
            <v>7</v>
          </cell>
          <cell r="G528">
            <v>2024</v>
          </cell>
          <cell r="H528" t="str">
            <v>Yes</v>
          </cell>
          <cell r="I528" t="str">
            <v/>
          </cell>
          <cell r="J528" t="str">
            <v/>
          </cell>
          <cell r="K528" t="str">
            <v>Yes</v>
          </cell>
          <cell r="L528">
            <v>0</v>
          </cell>
          <cell r="M528" t="str">
            <v>Bradshaw</v>
          </cell>
          <cell r="N528" t="str">
            <v>Watermain - Replace &amp; Loop, Ph 1</v>
          </cell>
          <cell r="O528" t="str">
            <v>1610007-8a</v>
          </cell>
          <cell r="P528" t="str">
            <v xml:space="preserve">No </v>
          </cell>
          <cell r="Q528">
            <v>345</v>
          </cell>
          <cell r="R528" t="str">
            <v>Reg</v>
          </cell>
          <cell r="S528" t="str">
            <v>Exempt</v>
          </cell>
          <cell r="T528"/>
          <cell r="U528"/>
          <cell r="V528" t="str">
            <v>certified</v>
          </cell>
          <cell r="W528">
            <v>306700</v>
          </cell>
          <cell r="X528">
            <v>306700</v>
          </cell>
          <cell r="Y528" t="str">
            <v>24 Carryover</v>
          </cell>
          <cell r="Z528"/>
          <cell r="AA528">
            <v>45413</v>
          </cell>
          <cell r="AB528">
            <v>45809</v>
          </cell>
          <cell r="AC528">
            <v>0</v>
          </cell>
          <cell r="AD528">
            <v>0</v>
          </cell>
          <cell r="AE528"/>
          <cell r="AF528">
            <v>306700</v>
          </cell>
          <cell r="AG528">
            <v>45377</v>
          </cell>
          <cell r="AH528">
            <v>45468</v>
          </cell>
          <cell r="AI528">
            <v>1</v>
          </cell>
          <cell r="AJ528">
            <v>306700</v>
          </cell>
          <cell r="AK528"/>
          <cell r="AL528">
            <v>306700</v>
          </cell>
          <cell r="AM528">
            <v>61810.402259291324</v>
          </cell>
          <cell r="AN528"/>
          <cell r="AO528">
            <v>0</v>
          </cell>
          <cell r="AP528">
            <v>0</v>
          </cell>
          <cell r="AR528">
            <v>0</v>
          </cell>
          <cell r="AS528"/>
          <cell r="AT528">
            <v>61810.402259291324</v>
          </cell>
          <cell r="AU528">
            <v>0</v>
          </cell>
          <cell r="AV528">
            <v>45519</v>
          </cell>
          <cell r="AW528">
            <v>45550</v>
          </cell>
          <cell r="AX528">
            <v>2025</v>
          </cell>
          <cell r="AY528" t="str">
            <v>DWRF/WIF</v>
          </cell>
          <cell r="AZ528">
            <v>244889.59774070868</v>
          </cell>
          <cell r="BA528">
            <v>45468</v>
          </cell>
          <cell r="BB528">
            <v>244889.59774070868</v>
          </cell>
          <cell r="BC528">
            <v>244889.59774070868</v>
          </cell>
          <cell r="BD528"/>
          <cell r="BE528">
            <v>0</v>
          </cell>
          <cell r="BF528"/>
          <cell r="BG528"/>
          <cell r="BH528"/>
          <cell r="BI528"/>
          <cell r="BJ528"/>
          <cell r="BK528"/>
          <cell r="BL528"/>
          <cell r="BM528"/>
          <cell r="BN528"/>
          <cell r="BO528"/>
          <cell r="BP528">
            <v>0</v>
          </cell>
          <cell r="BQ528"/>
          <cell r="BR528"/>
          <cell r="BS528"/>
          <cell r="BT528"/>
          <cell r="BU528"/>
          <cell r="BV528"/>
          <cell r="BW528" t="str">
            <v>Bradshaw</v>
          </cell>
          <cell r="BX528"/>
          <cell r="BY528">
            <v>4</v>
          </cell>
        </row>
        <row r="529">
          <cell r="C529">
            <v>809.2</v>
          </cell>
          <cell r="D529">
            <v>7</v>
          </cell>
          <cell r="E529">
            <v>686.2</v>
          </cell>
          <cell r="F529">
            <v>7</v>
          </cell>
          <cell r="G529"/>
          <cell r="H529" t="str">
            <v/>
          </cell>
          <cell r="I529" t="str">
            <v>Yes</v>
          </cell>
          <cell r="J529" t="str">
            <v/>
          </cell>
          <cell r="K529" t="str">
            <v/>
          </cell>
          <cell r="L529">
            <v>0</v>
          </cell>
          <cell r="M529" t="str">
            <v>Bradshaw</v>
          </cell>
          <cell r="N529" t="str">
            <v>Watermain - Replace &amp; Loop, Ph 2</v>
          </cell>
          <cell r="O529" t="str">
            <v>1610007-8b</v>
          </cell>
          <cell r="P529" t="str">
            <v xml:space="preserve">No </v>
          </cell>
          <cell r="Q529">
            <v>345</v>
          </cell>
          <cell r="R529" t="str">
            <v>Reg</v>
          </cell>
          <cell r="S529" t="str">
            <v>Exempt</v>
          </cell>
          <cell r="T529"/>
          <cell r="U529"/>
          <cell r="V529">
            <v>45491</v>
          </cell>
          <cell r="W529">
            <v>2805800</v>
          </cell>
          <cell r="X529">
            <v>2805800</v>
          </cell>
          <cell r="Y529" t="str">
            <v>Part B2</v>
          </cell>
          <cell r="Z529"/>
          <cell r="AA529">
            <v>45809</v>
          </cell>
          <cell r="AB529">
            <v>46266</v>
          </cell>
          <cell r="AC529">
            <v>0</v>
          </cell>
          <cell r="AD529">
            <v>0</v>
          </cell>
          <cell r="AE529" t="str">
            <v>phase 2 outside of MNDOT</v>
          </cell>
          <cell r="AF529">
            <v>2805800</v>
          </cell>
          <cell r="AG529"/>
          <cell r="AH529">
            <v>45468</v>
          </cell>
          <cell r="AI529">
            <v>1</v>
          </cell>
          <cell r="AJ529">
            <v>2672200</v>
          </cell>
          <cell r="AK529"/>
          <cell r="AL529">
            <v>2805800</v>
          </cell>
          <cell r="AM529">
            <v>2805800</v>
          </cell>
          <cell r="AN529"/>
          <cell r="AO529">
            <v>0</v>
          </cell>
          <cell r="AP529">
            <v>0</v>
          </cell>
          <cell r="AQ529"/>
          <cell r="AR529">
            <v>0</v>
          </cell>
          <cell r="AS529"/>
          <cell r="AT529">
            <v>2805800</v>
          </cell>
          <cell r="AU529">
            <v>0</v>
          </cell>
          <cell r="AV529"/>
          <cell r="AW529"/>
          <cell r="AX529"/>
          <cell r="AY529"/>
          <cell r="AZ529"/>
          <cell r="BA529"/>
          <cell r="BB529">
            <v>1716970.4789935499</v>
          </cell>
          <cell r="BC529">
            <v>1823850.4789935499</v>
          </cell>
          <cell r="BD529"/>
          <cell r="BE529">
            <v>0</v>
          </cell>
          <cell r="BF529"/>
          <cell r="BG529"/>
          <cell r="BH529"/>
          <cell r="BI529"/>
          <cell r="BJ529"/>
          <cell r="BK529"/>
          <cell r="BL529"/>
          <cell r="BM529"/>
          <cell r="BN529"/>
          <cell r="BO529"/>
          <cell r="BP529">
            <v>0</v>
          </cell>
          <cell r="BQ529"/>
          <cell r="BR529"/>
          <cell r="BS529"/>
          <cell r="BT529"/>
          <cell r="BU529"/>
          <cell r="BV529"/>
          <cell r="BW529" t="str">
            <v>Bradshaw</v>
          </cell>
          <cell r="BX529"/>
          <cell r="BY529">
            <v>4</v>
          </cell>
        </row>
        <row r="530">
          <cell r="C530">
            <v>925</v>
          </cell>
          <cell r="D530">
            <v>5</v>
          </cell>
          <cell r="E530">
            <v>798</v>
          </cell>
          <cell r="F530">
            <v>5</v>
          </cell>
          <cell r="G530"/>
          <cell r="H530" t="str">
            <v/>
          </cell>
          <cell r="I530" t="str">
            <v/>
          </cell>
          <cell r="J530" t="str">
            <v/>
          </cell>
          <cell r="K530" t="str">
            <v/>
          </cell>
          <cell r="L530">
            <v>0</v>
          </cell>
          <cell r="M530" t="str">
            <v>Bradshaw</v>
          </cell>
          <cell r="N530" t="str">
            <v>Other - Meter Replacement</v>
          </cell>
          <cell r="O530" t="str">
            <v>1610007-9</v>
          </cell>
          <cell r="P530" t="str">
            <v xml:space="preserve">No </v>
          </cell>
          <cell r="Q530">
            <v>345</v>
          </cell>
          <cell r="R530" t="str">
            <v>Reg</v>
          </cell>
          <cell r="S530" t="str">
            <v>Exempt</v>
          </cell>
          <cell r="T530"/>
          <cell r="U530"/>
          <cell r="V530">
            <v>45491</v>
          </cell>
          <cell r="W530">
            <v>231800</v>
          </cell>
          <cell r="X530">
            <v>231800</v>
          </cell>
          <cell r="Y530" t="str">
            <v>Below fundable range</v>
          </cell>
          <cell r="Z530"/>
          <cell r="AA530">
            <v>45809</v>
          </cell>
          <cell r="AB530">
            <v>45960</v>
          </cell>
          <cell r="AC530">
            <v>0</v>
          </cell>
          <cell r="AD530">
            <v>0</v>
          </cell>
          <cell r="AE530"/>
          <cell r="AF530">
            <v>231800</v>
          </cell>
          <cell r="AG530"/>
          <cell r="AH530"/>
          <cell r="AI530"/>
          <cell r="AJ530"/>
          <cell r="AK530"/>
          <cell r="AL530">
            <v>231800</v>
          </cell>
          <cell r="AM530">
            <v>0</v>
          </cell>
          <cell r="AN530"/>
          <cell r="AO530">
            <v>0</v>
          </cell>
          <cell r="AP530">
            <v>0</v>
          </cell>
          <cell r="AQ530"/>
          <cell r="AR530">
            <v>0</v>
          </cell>
          <cell r="AS530"/>
          <cell r="AT530">
            <v>0</v>
          </cell>
          <cell r="AU530">
            <v>0</v>
          </cell>
          <cell r="AV530"/>
          <cell r="AW530"/>
          <cell r="AX530"/>
          <cell r="AY530"/>
          <cell r="AZ530"/>
          <cell r="BA530"/>
          <cell r="BB530">
            <v>0</v>
          </cell>
          <cell r="BC530">
            <v>0</v>
          </cell>
          <cell r="BD530"/>
          <cell r="BE530">
            <v>0</v>
          </cell>
          <cell r="BF530"/>
          <cell r="BG530"/>
          <cell r="BH530"/>
          <cell r="BI530"/>
          <cell r="BJ530"/>
          <cell r="BK530"/>
          <cell r="BL530"/>
          <cell r="BM530"/>
          <cell r="BN530"/>
          <cell r="BO530"/>
          <cell r="BP530">
            <v>0</v>
          </cell>
          <cell r="BQ530"/>
          <cell r="BR530"/>
          <cell r="BS530"/>
          <cell r="BT530"/>
          <cell r="BU530"/>
          <cell r="BV530"/>
          <cell r="BW530" t="str">
            <v>Bradshaw</v>
          </cell>
          <cell r="BX530"/>
          <cell r="BY530">
            <v>4</v>
          </cell>
        </row>
        <row r="531">
          <cell r="C531">
            <v>286</v>
          </cell>
          <cell r="D531">
            <v>12</v>
          </cell>
          <cell r="E531">
            <v>211</v>
          </cell>
          <cell r="F531">
            <v>12</v>
          </cell>
          <cell r="G531"/>
          <cell r="H531" t="str">
            <v/>
          </cell>
          <cell r="I531" t="str">
            <v/>
          </cell>
          <cell r="J531" t="str">
            <v/>
          </cell>
          <cell r="K531" t="str">
            <v/>
          </cell>
          <cell r="L531">
            <v>0</v>
          </cell>
          <cell r="M531" t="str">
            <v>Berrens</v>
          </cell>
          <cell r="N531" t="str">
            <v>Watermain - Lewis &amp; Clark 2nd Connection</v>
          </cell>
          <cell r="O531" t="str">
            <v>1670004-2</v>
          </cell>
          <cell r="P531" t="str">
            <v xml:space="preserve">No </v>
          </cell>
          <cell r="Q531">
            <v>4564</v>
          </cell>
          <cell r="R531" t="str">
            <v>Reg</v>
          </cell>
          <cell r="S531" t="str">
            <v>Exempt</v>
          </cell>
          <cell r="T531"/>
          <cell r="U531"/>
          <cell r="V531"/>
          <cell r="W531"/>
          <cell r="X531">
            <v>0</v>
          </cell>
          <cell r="Y531"/>
          <cell r="Z531"/>
          <cell r="AA531"/>
          <cell r="AB531"/>
          <cell r="AC531">
            <v>0</v>
          </cell>
          <cell r="AD531">
            <v>0</v>
          </cell>
          <cell r="AE531"/>
          <cell r="AF531">
            <v>3000000</v>
          </cell>
          <cell r="AG531"/>
          <cell r="AH531"/>
          <cell r="AI531"/>
          <cell r="AJ531"/>
          <cell r="AK531"/>
          <cell r="AL531">
            <v>3000000</v>
          </cell>
          <cell r="AM531">
            <v>0</v>
          </cell>
          <cell r="AN531"/>
          <cell r="AO531">
            <v>0</v>
          </cell>
          <cell r="AP531">
            <v>0</v>
          </cell>
          <cell r="AQ531"/>
          <cell r="AR531">
            <v>0</v>
          </cell>
          <cell r="AS531"/>
          <cell r="AT531">
            <v>0</v>
          </cell>
          <cell r="AU531">
            <v>0</v>
          </cell>
          <cell r="AV531"/>
          <cell r="AW531"/>
          <cell r="AX531"/>
          <cell r="AY531"/>
          <cell r="AZ531"/>
          <cell r="BA531"/>
          <cell r="BB531">
            <v>0</v>
          </cell>
          <cell r="BC531">
            <v>0</v>
          </cell>
          <cell r="BD531"/>
          <cell r="BE531">
            <v>0</v>
          </cell>
          <cell r="BF531"/>
          <cell r="BG531"/>
          <cell r="BH531"/>
          <cell r="BI531"/>
          <cell r="BJ531"/>
          <cell r="BK531"/>
          <cell r="BL531"/>
          <cell r="BM531"/>
          <cell r="BN531"/>
          <cell r="BO531"/>
          <cell r="BP531">
            <v>0</v>
          </cell>
          <cell r="BQ531"/>
          <cell r="BR531"/>
          <cell r="BS531"/>
          <cell r="BT531"/>
          <cell r="BU531"/>
          <cell r="BV531"/>
          <cell r="BW531" t="str">
            <v>Berrens</v>
          </cell>
          <cell r="BX531"/>
          <cell r="BY531">
            <v>8</v>
          </cell>
        </row>
        <row r="532">
          <cell r="C532">
            <v>764</v>
          </cell>
          <cell r="D532">
            <v>10</v>
          </cell>
          <cell r="E532"/>
          <cell r="F532"/>
          <cell r="G532"/>
          <cell r="H532" t="str">
            <v/>
          </cell>
          <cell r="I532" t="str">
            <v>Yes</v>
          </cell>
          <cell r="J532"/>
          <cell r="K532"/>
          <cell r="L532"/>
          <cell r="M532" t="str">
            <v>Berrens</v>
          </cell>
          <cell r="N532" t="str">
            <v>Watermain - TH 75 Reconstruction</v>
          </cell>
          <cell r="O532" t="str">
            <v>1670004-3</v>
          </cell>
          <cell r="P532" t="str">
            <v xml:space="preserve">No </v>
          </cell>
          <cell r="Q532">
            <v>4910</v>
          </cell>
          <cell r="R532" t="str">
            <v>Reg</v>
          </cell>
          <cell r="S532"/>
          <cell r="T532"/>
          <cell r="U532"/>
          <cell r="V532">
            <v>45442</v>
          </cell>
          <cell r="W532">
            <v>1360000</v>
          </cell>
          <cell r="X532">
            <v>1360000</v>
          </cell>
          <cell r="Y532" t="str">
            <v>Part B2</v>
          </cell>
          <cell r="Z532"/>
          <cell r="AA532">
            <v>46113</v>
          </cell>
          <cell r="AB532">
            <v>46357</v>
          </cell>
          <cell r="AC532">
            <v>0</v>
          </cell>
          <cell r="AD532">
            <v>0</v>
          </cell>
          <cell r="AE532"/>
          <cell r="AF532">
            <v>1360000</v>
          </cell>
          <cell r="AG532"/>
          <cell r="AH532"/>
          <cell r="AI532"/>
          <cell r="AJ532"/>
          <cell r="AK532"/>
          <cell r="AL532">
            <v>1360000</v>
          </cell>
          <cell r="AM532">
            <v>1360000</v>
          </cell>
          <cell r="AN532"/>
          <cell r="AO532">
            <v>0</v>
          </cell>
          <cell r="AP532">
            <v>0</v>
          </cell>
          <cell r="AQ532"/>
          <cell r="AR532">
            <v>0</v>
          </cell>
          <cell r="AS532"/>
          <cell r="AT532">
            <v>1360000</v>
          </cell>
          <cell r="AU532">
            <v>0</v>
          </cell>
          <cell r="AV532"/>
          <cell r="AW532"/>
          <cell r="AX532"/>
          <cell r="AY532"/>
          <cell r="AZ532"/>
          <cell r="BA532"/>
          <cell r="BB532"/>
          <cell r="BC532"/>
          <cell r="BD532"/>
          <cell r="BE532"/>
          <cell r="BF532"/>
          <cell r="BG532"/>
          <cell r="BH532"/>
          <cell r="BI532"/>
          <cell r="BJ532"/>
          <cell r="BK532"/>
          <cell r="BL532"/>
          <cell r="BM532"/>
          <cell r="BN532"/>
          <cell r="BO532"/>
          <cell r="BP532"/>
          <cell r="BQ532"/>
          <cell r="BR532"/>
          <cell r="BS532"/>
          <cell r="BT532"/>
          <cell r="BU532"/>
          <cell r="BV532"/>
          <cell r="BW532" t="str">
            <v>Berrens</v>
          </cell>
          <cell r="BX532"/>
          <cell r="BY532">
            <v>8</v>
          </cell>
        </row>
        <row r="533">
          <cell r="C533">
            <v>127</v>
          </cell>
          <cell r="D533">
            <v>20</v>
          </cell>
          <cell r="E533"/>
          <cell r="F533"/>
          <cell r="G533"/>
          <cell r="H533" t="str">
            <v/>
          </cell>
          <cell r="I533" t="str">
            <v/>
          </cell>
          <cell r="J533"/>
          <cell r="K533"/>
          <cell r="L533"/>
          <cell r="M533" t="str">
            <v>Brooksbank</v>
          </cell>
          <cell r="N533" t="str">
            <v>Other - LSL Replacement</v>
          </cell>
          <cell r="O533" t="str">
            <v>1230007-3</v>
          </cell>
          <cell r="P533" t="str">
            <v>Yes</v>
          </cell>
          <cell r="Q533">
            <v>803</v>
          </cell>
          <cell r="R533" t="str">
            <v>LSL</v>
          </cell>
          <cell r="S533"/>
          <cell r="T533"/>
          <cell r="U533"/>
          <cell r="V533"/>
          <cell r="W533"/>
          <cell r="X533">
            <v>0</v>
          </cell>
          <cell r="Y533"/>
          <cell r="Z533"/>
          <cell r="AA533"/>
          <cell r="AB533"/>
          <cell r="AC533">
            <v>0</v>
          </cell>
          <cell r="AD533">
            <v>0</v>
          </cell>
          <cell r="AE533"/>
          <cell r="AF533">
            <v>250000</v>
          </cell>
          <cell r="AG533"/>
          <cell r="AH533"/>
          <cell r="AI533"/>
          <cell r="AJ533"/>
          <cell r="AK533"/>
          <cell r="AL533">
            <v>250000</v>
          </cell>
          <cell r="AM533">
            <v>0</v>
          </cell>
          <cell r="AN533"/>
          <cell r="AO533">
            <v>0</v>
          </cell>
          <cell r="AP533">
            <v>0</v>
          </cell>
          <cell r="AQ533"/>
          <cell r="AR533">
            <v>0</v>
          </cell>
          <cell r="AS533"/>
          <cell r="AT533">
            <v>0</v>
          </cell>
          <cell r="AU533">
            <v>0</v>
          </cell>
          <cell r="AV533"/>
          <cell r="AW533"/>
          <cell r="AX533"/>
          <cell r="AY533"/>
          <cell r="AZ533"/>
          <cell r="BA533"/>
          <cell r="BB533"/>
          <cell r="BC533"/>
          <cell r="BD533"/>
          <cell r="BE533"/>
          <cell r="BF533"/>
          <cell r="BG533"/>
          <cell r="BH533"/>
          <cell r="BI533"/>
          <cell r="BJ533"/>
          <cell r="BK533"/>
          <cell r="BL533"/>
          <cell r="BM533"/>
          <cell r="BN533"/>
          <cell r="BO533"/>
          <cell r="BP533"/>
          <cell r="BQ533"/>
          <cell r="BR533"/>
          <cell r="BS533"/>
          <cell r="BT533"/>
          <cell r="BU533"/>
          <cell r="BV533"/>
          <cell r="BW533" t="str">
            <v>Brooksbank</v>
          </cell>
          <cell r="BX533" t="str">
            <v>Gallentine</v>
          </cell>
          <cell r="BY533">
            <v>10</v>
          </cell>
        </row>
        <row r="534">
          <cell r="C534">
            <v>430</v>
          </cell>
          <cell r="D534">
            <v>10</v>
          </cell>
          <cell r="E534">
            <v>346</v>
          </cell>
          <cell r="F534">
            <v>10</v>
          </cell>
          <cell r="G534"/>
          <cell r="H534" t="str">
            <v/>
          </cell>
          <cell r="I534" t="str">
            <v/>
          </cell>
          <cell r="J534" t="str">
            <v/>
          </cell>
          <cell r="K534" t="str">
            <v/>
          </cell>
          <cell r="L534" t="str">
            <v>Should apply</v>
          </cell>
          <cell r="M534" t="str">
            <v>Brooksbank</v>
          </cell>
          <cell r="N534" t="str">
            <v>Watermain - Repl Various Street</v>
          </cell>
          <cell r="O534" t="str">
            <v>1230007-2</v>
          </cell>
          <cell r="P534" t="str">
            <v xml:space="preserve">No </v>
          </cell>
          <cell r="Q534">
            <v>747</v>
          </cell>
          <cell r="R534" t="str">
            <v>Reg</v>
          </cell>
          <cell r="S534" t="str">
            <v>Exempt</v>
          </cell>
          <cell r="T534"/>
          <cell r="U534"/>
          <cell r="V534"/>
          <cell r="W534"/>
          <cell r="X534">
            <v>-600000</v>
          </cell>
          <cell r="Y534"/>
          <cell r="Z534"/>
          <cell r="AA534"/>
          <cell r="AB534"/>
          <cell r="AC534">
            <v>0</v>
          </cell>
          <cell r="AD534">
            <v>0</v>
          </cell>
          <cell r="AE534"/>
          <cell r="AF534">
            <v>2208101</v>
          </cell>
          <cell r="AG534"/>
          <cell r="AH534"/>
          <cell r="AI534"/>
          <cell r="AJ534"/>
          <cell r="AK534"/>
          <cell r="AL534">
            <v>2208101</v>
          </cell>
          <cell r="AM534">
            <v>0</v>
          </cell>
          <cell r="AN534"/>
          <cell r="AO534">
            <v>0</v>
          </cell>
          <cell r="AP534">
            <v>0</v>
          </cell>
          <cell r="AQ534"/>
          <cell r="AR534">
            <v>0</v>
          </cell>
          <cell r="AS534"/>
          <cell r="AT534">
            <v>0</v>
          </cell>
          <cell r="AU534">
            <v>0</v>
          </cell>
          <cell r="AV534"/>
          <cell r="AW534"/>
          <cell r="AX534"/>
          <cell r="AY534"/>
          <cell r="AZ534"/>
          <cell r="BA534"/>
          <cell r="BB534">
            <v>0</v>
          </cell>
          <cell r="BC534">
            <v>0</v>
          </cell>
          <cell r="BD534"/>
          <cell r="BE534">
            <v>0</v>
          </cell>
          <cell r="BF534" t="str">
            <v>Should apply</v>
          </cell>
          <cell r="BG534"/>
          <cell r="BH534"/>
          <cell r="BI534"/>
          <cell r="BJ534"/>
          <cell r="BK534"/>
          <cell r="BL534"/>
          <cell r="BM534"/>
          <cell r="BN534"/>
          <cell r="BO534"/>
          <cell r="BP534">
            <v>0</v>
          </cell>
          <cell r="BQ534">
            <v>600000</v>
          </cell>
          <cell r="BR534" t="str">
            <v>2023 award</v>
          </cell>
          <cell r="BS534"/>
          <cell r="BT534"/>
          <cell r="BU534"/>
          <cell r="BV534"/>
          <cell r="BW534" t="str">
            <v>Brooksbank</v>
          </cell>
          <cell r="BX534" t="str">
            <v>Gallentine</v>
          </cell>
          <cell r="BY534">
            <v>10</v>
          </cell>
        </row>
        <row r="535">
          <cell r="C535">
            <v>244</v>
          </cell>
          <cell r="D535">
            <v>12</v>
          </cell>
          <cell r="E535">
            <v>175</v>
          </cell>
          <cell r="F535">
            <v>12</v>
          </cell>
          <cell r="G535"/>
          <cell r="H535" t="str">
            <v/>
          </cell>
          <cell r="I535" t="str">
            <v/>
          </cell>
          <cell r="J535" t="str">
            <v/>
          </cell>
          <cell r="K535" t="str">
            <v/>
          </cell>
          <cell r="L535">
            <v>0</v>
          </cell>
          <cell r="M535" t="str">
            <v>Brooksbank</v>
          </cell>
          <cell r="N535" t="str">
            <v>Watermain - Looping</v>
          </cell>
          <cell r="O535" t="str">
            <v>1830004-5</v>
          </cell>
          <cell r="P535" t="str">
            <v xml:space="preserve">No </v>
          </cell>
          <cell r="Q535">
            <v>2319</v>
          </cell>
          <cell r="R535" t="str">
            <v>Reg</v>
          </cell>
          <cell r="S535" t="str">
            <v>Exempt</v>
          </cell>
          <cell r="T535"/>
          <cell r="U535">
            <v>0</v>
          </cell>
          <cell r="V535"/>
          <cell r="W535"/>
          <cell r="X535">
            <v>0</v>
          </cell>
          <cell r="Y535"/>
          <cell r="Z535"/>
          <cell r="AA535">
            <v>44348</v>
          </cell>
          <cell r="AB535">
            <v>44713</v>
          </cell>
          <cell r="AC535">
            <v>0</v>
          </cell>
          <cell r="AD535">
            <v>0</v>
          </cell>
          <cell r="AE535" t="str">
            <v>city will fund on own</v>
          </cell>
          <cell r="AF535">
            <v>576000</v>
          </cell>
          <cell r="AG535"/>
          <cell r="AH535"/>
          <cell r="AI535"/>
          <cell r="AJ535"/>
          <cell r="AK535"/>
          <cell r="AL535">
            <v>576000</v>
          </cell>
          <cell r="AM535">
            <v>0</v>
          </cell>
          <cell r="AN535"/>
          <cell r="AO535">
            <v>0</v>
          </cell>
          <cell r="AP535">
            <v>0</v>
          </cell>
          <cell r="AQ535"/>
          <cell r="AR535">
            <v>0</v>
          </cell>
          <cell r="AS535"/>
          <cell r="AT535">
            <v>0</v>
          </cell>
          <cell r="AU535">
            <v>0</v>
          </cell>
          <cell r="AV535"/>
          <cell r="AW535"/>
          <cell r="AX535"/>
          <cell r="AY535"/>
          <cell r="AZ535"/>
          <cell r="BA535"/>
          <cell r="BB535">
            <v>0</v>
          </cell>
          <cell r="BC535">
            <v>0</v>
          </cell>
          <cell r="BD535"/>
          <cell r="BE535">
            <v>0</v>
          </cell>
          <cell r="BF535"/>
          <cell r="BG535"/>
          <cell r="BH535"/>
          <cell r="BI535"/>
          <cell r="BJ535"/>
          <cell r="BK535"/>
          <cell r="BL535"/>
          <cell r="BM535"/>
          <cell r="BN535"/>
          <cell r="BO535"/>
          <cell r="BP535">
            <v>0</v>
          </cell>
          <cell r="BQ535"/>
          <cell r="BR535" t="str">
            <v>2022 app 600,000</v>
          </cell>
          <cell r="BS535"/>
          <cell r="BT535"/>
          <cell r="BU535"/>
          <cell r="BV535"/>
          <cell r="BW535" t="str">
            <v>Brooksbank</v>
          </cell>
          <cell r="BX535" t="str">
            <v>Gallentine</v>
          </cell>
          <cell r="BY535">
            <v>9</v>
          </cell>
        </row>
        <row r="536">
          <cell r="C536">
            <v>318</v>
          </cell>
          <cell r="D536">
            <v>11</v>
          </cell>
          <cell r="E536">
            <v>237</v>
          </cell>
          <cell r="F536">
            <v>11</v>
          </cell>
          <cell r="G536"/>
          <cell r="H536" t="str">
            <v/>
          </cell>
          <cell r="I536" t="str">
            <v/>
          </cell>
          <cell r="J536" t="str">
            <v/>
          </cell>
          <cell r="K536" t="str">
            <v/>
          </cell>
          <cell r="L536">
            <v>0</v>
          </cell>
          <cell r="M536" t="str">
            <v>Brooksbank</v>
          </cell>
          <cell r="N536" t="str">
            <v>Storage - New 200,000 Gal Tower</v>
          </cell>
          <cell r="O536" t="str">
            <v>1830004-4</v>
          </cell>
          <cell r="P536" t="str">
            <v xml:space="preserve">No </v>
          </cell>
          <cell r="Q536">
            <v>2319</v>
          </cell>
          <cell r="R536" t="str">
            <v>Reg</v>
          </cell>
          <cell r="S536" t="str">
            <v>Exempt</v>
          </cell>
          <cell r="T536"/>
          <cell r="U536">
            <v>0</v>
          </cell>
          <cell r="V536"/>
          <cell r="W536"/>
          <cell r="X536">
            <v>0</v>
          </cell>
          <cell r="Y536"/>
          <cell r="Z536"/>
          <cell r="AA536">
            <v>44348</v>
          </cell>
          <cell r="AB536">
            <v>44713</v>
          </cell>
          <cell r="AC536">
            <v>0</v>
          </cell>
          <cell r="AD536">
            <v>0</v>
          </cell>
          <cell r="AE536" t="str">
            <v>city will fund on own</v>
          </cell>
          <cell r="AF536">
            <v>1170000</v>
          </cell>
          <cell r="AG536"/>
          <cell r="AH536"/>
          <cell r="AI536"/>
          <cell r="AJ536"/>
          <cell r="AK536"/>
          <cell r="AL536">
            <v>1170000</v>
          </cell>
          <cell r="AM536">
            <v>0</v>
          </cell>
          <cell r="AN536"/>
          <cell r="AO536">
            <v>0</v>
          </cell>
          <cell r="AP536">
            <v>0</v>
          </cell>
          <cell r="AQ536"/>
          <cell r="AR536">
            <v>0</v>
          </cell>
          <cell r="AS536"/>
          <cell r="AT536">
            <v>0</v>
          </cell>
          <cell r="AU536">
            <v>0</v>
          </cell>
          <cell r="AV536"/>
          <cell r="AW536"/>
          <cell r="AX536"/>
          <cell r="AY536"/>
          <cell r="AZ536"/>
          <cell r="BA536"/>
          <cell r="BB536">
            <v>0</v>
          </cell>
          <cell r="BC536">
            <v>0</v>
          </cell>
          <cell r="BD536"/>
          <cell r="BE536">
            <v>0</v>
          </cell>
          <cell r="BF536"/>
          <cell r="BG536"/>
          <cell r="BH536"/>
          <cell r="BI536"/>
          <cell r="BJ536"/>
          <cell r="BK536"/>
          <cell r="BL536"/>
          <cell r="BM536"/>
          <cell r="BN536"/>
          <cell r="BO536"/>
          <cell r="BP536">
            <v>0</v>
          </cell>
          <cell r="BQ536"/>
          <cell r="BR536"/>
          <cell r="BS536"/>
          <cell r="BT536"/>
          <cell r="BU536"/>
          <cell r="BV536"/>
          <cell r="BW536" t="str">
            <v>Brooksbank</v>
          </cell>
          <cell r="BX536" t="str">
            <v>Gallentine</v>
          </cell>
          <cell r="BY536">
            <v>9</v>
          </cell>
        </row>
        <row r="537">
          <cell r="C537">
            <v>38</v>
          </cell>
          <cell r="D537">
            <v>20</v>
          </cell>
          <cell r="E537">
            <v>36</v>
          </cell>
          <cell r="F537">
            <v>20</v>
          </cell>
          <cell r="G537"/>
          <cell r="H537" t="str">
            <v/>
          </cell>
          <cell r="I537" t="str">
            <v/>
          </cell>
          <cell r="J537" t="str">
            <v/>
          </cell>
          <cell r="K537" t="str">
            <v>Yes</v>
          </cell>
          <cell r="L537">
            <v>0</v>
          </cell>
          <cell r="M537" t="str">
            <v>Berrens</v>
          </cell>
          <cell r="N537" t="str">
            <v>Other - LSL Replacement</v>
          </cell>
          <cell r="O537" t="str">
            <v>1370004-7</v>
          </cell>
          <cell r="P537" t="str">
            <v>Yes</v>
          </cell>
          <cell r="Q537">
            <v>1483</v>
          </cell>
          <cell r="R537" t="str">
            <v>LSL</v>
          </cell>
          <cell r="S537"/>
          <cell r="T537"/>
          <cell r="U537"/>
          <cell r="V537"/>
          <cell r="X537">
            <v>0</v>
          </cell>
          <cell r="Y537"/>
          <cell r="AA537">
            <v>45474</v>
          </cell>
          <cell r="AB537">
            <v>45809</v>
          </cell>
          <cell r="AC537">
            <v>72150</v>
          </cell>
          <cell r="AD537">
            <v>72150</v>
          </cell>
          <cell r="AE537" t="str">
            <v>Private/Public cost breakdown?</v>
          </cell>
          <cell r="AF537">
            <v>72150</v>
          </cell>
          <cell r="AJ537"/>
          <cell r="AK537"/>
          <cell r="AL537">
            <v>72150</v>
          </cell>
          <cell r="AM537">
            <v>0</v>
          </cell>
          <cell r="AO537">
            <v>72150</v>
          </cell>
          <cell r="AP537">
            <v>0</v>
          </cell>
          <cell r="AR537">
            <v>72150</v>
          </cell>
          <cell r="AS537"/>
          <cell r="AT537">
            <v>0</v>
          </cell>
          <cell r="AU537">
            <v>0</v>
          </cell>
          <cell r="AV537"/>
          <cell r="AW537"/>
          <cell r="AX537"/>
          <cell r="AY537"/>
          <cell r="AZ537"/>
          <cell r="BA537"/>
          <cell r="BB537">
            <v>0</v>
          </cell>
          <cell r="BC537">
            <v>0</v>
          </cell>
          <cell r="BE537">
            <v>0</v>
          </cell>
          <cell r="BF537"/>
          <cell r="BG537"/>
          <cell r="BH537"/>
          <cell r="BI537"/>
          <cell r="BJ537"/>
          <cell r="BK537"/>
          <cell r="BL537"/>
          <cell r="BM537"/>
          <cell r="BN537"/>
          <cell r="BO537"/>
          <cell r="BP537"/>
          <cell r="BQ537"/>
          <cell r="BR537"/>
          <cell r="BS537"/>
          <cell r="BT537"/>
          <cell r="BU537"/>
          <cell r="BV537"/>
          <cell r="BW537" t="str">
            <v>Berrens</v>
          </cell>
          <cell r="BX537"/>
          <cell r="BY537" t="str">
            <v>6W</v>
          </cell>
        </row>
        <row r="538">
          <cell r="C538">
            <v>469</v>
          </cell>
          <cell r="D538">
            <v>10</v>
          </cell>
          <cell r="E538">
            <v>383</v>
          </cell>
          <cell r="F538">
            <v>10</v>
          </cell>
          <cell r="G538">
            <v>2024</v>
          </cell>
          <cell r="H538" t="str">
            <v>Yes</v>
          </cell>
          <cell r="I538" t="str">
            <v/>
          </cell>
          <cell r="J538" t="str">
            <v/>
          </cell>
          <cell r="K538" t="str">
            <v>Yes</v>
          </cell>
          <cell r="L538">
            <v>0</v>
          </cell>
          <cell r="M538" t="str">
            <v>Berrens</v>
          </cell>
          <cell r="N538" t="str">
            <v>Treatment - Plant Rehab</v>
          </cell>
          <cell r="O538" t="str">
            <v>1370004-6</v>
          </cell>
          <cell r="P538" t="str">
            <v xml:space="preserve">No </v>
          </cell>
          <cell r="Q538">
            <v>1483</v>
          </cell>
          <cell r="R538" t="str">
            <v>Reg</v>
          </cell>
          <cell r="S538"/>
          <cell r="T538"/>
          <cell r="U538"/>
          <cell r="V538" t="str">
            <v>certified</v>
          </cell>
          <cell r="W538">
            <v>5550000</v>
          </cell>
          <cell r="X538">
            <v>5550000</v>
          </cell>
          <cell r="Y538" t="str">
            <v>24 Carryover</v>
          </cell>
          <cell r="Z538"/>
          <cell r="AA538">
            <v>45474</v>
          </cell>
          <cell r="AB538">
            <v>45992</v>
          </cell>
          <cell r="AC538">
            <v>0</v>
          </cell>
          <cell r="AD538">
            <v>0</v>
          </cell>
          <cell r="AE538"/>
          <cell r="AF538">
            <v>5550000</v>
          </cell>
          <cell r="AG538">
            <v>45436</v>
          </cell>
          <cell r="AH538">
            <v>45471</v>
          </cell>
          <cell r="AI538">
            <v>1</v>
          </cell>
          <cell r="AJ538">
            <v>5550000</v>
          </cell>
          <cell r="AK538"/>
          <cell r="AL538">
            <v>5550000</v>
          </cell>
          <cell r="AM538">
            <v>1110000</v>
          </cell>
          <cell r="AN538"/>
          <cell r="AO538">
            <v>0</v>
          </cell>
          <cell r="AP538">
            <v>0</v>
          </cell>
          <cell r="AQ538"/>
          <cell r="AR538">
            <v>0</v>
          </cell>
          <cell r="AS538"/>
          <cell r="AT538">
            <v>1110000</v>
          </cell>
          <cell r="AU538">
            <v>0</v>
          </cell>
          <cell r="AV538"/>
          <cell r="AW538"/>
          <cell r="AX538"/>
          <cell r="AY538"/>
          <cell r="AZ538">
            <v>4440000</v>
          </cell>
          <cell r="BA538">
            <v>45471</v>
          </cell>
          <cell r="BB538">
            <v>4440000</v>
          </cell>
          <cell r="BC538">
            <v>4440000</v>
          </cell>
          <cell r="BD538"/>
          <cell r="BE538">
            <v>0</v>
          </cell>
          <cell r="BF538"/>
          <cell r="BG538"/>
          <cell r="BH538"/>
          <cell r="BI538"/>
          <cell r="BJ538"/>
          <cell r="BK538"/>
          <cell r="BL538"/>
          <cell r="BM538"/>
          <cell r="BN538"/>
          <cell r="BO538"/>
          <cell r="BP538"/>
          <cell r="BQ538"/>
          <cell r="BR538"/>
          <cell r="BS538"/>
          <cell r="BT538"/>
          <cell r="BU538"/>
          <cell r="BV538"/>
          <cell r="BW538" t="str">
            <v>Berrens</v>
          </cell>
          <cell r="BX538"/>
          <cell r="BY538" t="str">
            <v>6W</v>
          </cell>
        </row>
        <row r="539">
          <cell r="C539">
            <v>827</v>
          </cell>
          <cell r="D539">
            <v>7</v>
          </cell>
          <cell r="E539">
            <v>698</v>
          </cell>
          <cell r="F539">
            <v>7</v>
          </cell>
          <cell r="G539"/>
          <cell r="H539" t="str">
            <v/>
          </cell>
          <cell r="I539" t="str">
            <v/>
          </cell>
          <cell r="J539" t="str">
            <v/>
          </cell>
          <cell r="K539" t="str">
            <v>Yes</v>
          </cell>
          <cell r="L539">
            <v>0</v>
          </cell>
          <cell r="M539" t="str">
            <v>Brooksbank</v>
          </cell>
          <cell r="N539" t="str">
            <v>Watermain-Repl &amp; Loop Main, 7th &amp; Maple</v>
          </cell>
          <cell r="O539" t="str">
            <v>1070007-9</v>
          </cell>
          <cell r="P539" t="str">
            <v xml:space="preserve">No </v>
          </cell>
          <cell r="Q539">
            <v>1092</v>
          </cell>
          <cell r="R539" t="str">
            <v>Reg</v>
          </cell>
          <cell r="S539" t="str">
            <v>Exempt</v>
          </cell>
          <cell r="T539"/>
          <cell r="V539"/>
          <cell r="X539">
            <v>0</v>
          </cell>
          <cell r="Y539"/>
          <cell r="AA539">
            <v>45413</v>
          </cell>
          <cell r="AB539">
            <v>45809</v>
          </cell>
          <cell r="AC539">
            <v>0</v>
          </cell>
          <cell r="AD539">
            <v>0</v>
          </cell>
          <cell r="AE539" t="str">
            <v>Companion CW loan</v>
          </cell>
          <cell r="AF539">
            <v>1272550</v>
          </cell>
          <cell r="AG539"/>
          <cell r="AL539">
            <v>1272550</v>
          </cell>
          <cell r="AM539">
            <v>0</v>
          </cell>
          <cell r="AO539">
            <v>0</v>
          </cell>
          <cell r="AP539">
            <v>0</v>
          </cell>
          <cell r="AR539">
            <v>0</v>
          </cell>
          <cell r="AS539"/>
          <cell r="AT539">
            <v>0</v>
          </cell>
          <cell r="AU539">
            <v>0</v>
          </cell>
          <cell r="AV539"/>
          <cell r="AW539"/>
          <cell r="BB539">
            <v>0</v>
          </cell>
          <cell r="BC539">
            <v>0</v>
          </cell>
          <cell r="BE539">
            <v>0</v>
          </cell>
          <cell r="BP539">
            <v>0</v>
          </cell>
          <cell r="BW539" t="str">
            <v>Brooksbank</v>
          </cell>
          <cell r="BX539" t="str">
            <v>Gallentine</v>
          </cell>
          <cell r="BY539">
            <v>9</v>
          </cell>
        </row>
        <row r="540">
          <cell r="C540">
            <v>296</v>
          </cell>
          <cell r="D540">
            <v>12</v>
          </cell>
          <cell r="E540"/>
          <cell r="F540"/>
          <cell r="G540"/>
          <cell r="H540" t="str">
            <v/>
          </cell>
          <cell r="I540" t="str">
            <v/>
          </cell>
          <cell r="L540"/>
          <cell r="M540" t="str">
            <v>Brooksbank</v>
          </cell>
          <cell r="N540" t="str">
            <v>Source - New Well</v>
          </cell>
          <cell r="O540" t="str">
            <v>1240014-1</v>
          </cell>
          <cell r="P540" t="str">
            <v xml:space="preserve">No </v>
          </cell>
          <cell r="Q540">
            <v>49</v>
          </cell>
          <cell r="R540" t="str">
            <v>Reg</v>
          </cell>
          <cell r="S540"/>
          <cell r="T540"/>
          <cell r="U540"/>
          <cell r="V540">
            <v>45442</v>
          </cell>
          <cell r="W540">
            <v>1764250</v>
          </cell>
          <cell r="X540">
            <v>1764250</v>
          </cell>
          <cell r="Y540" t="str">
            <v>Refer to RD</v>
          </cell>
          <cell r="AA540">
            <v>46174</v>
          </cell>
          <cell r="AB540">
            <v>46539</v>
          </cell>
          <cell r="AC540">
            <v>0</v>
          </cell>
          <cell r="AD540">
            <v>0</v>
          </cell>
          <cell r="AE540"/>
          <cell r="AF540">
            <v>1764250</v>
          </cell>
          <cell r="AG540"/>
          <cell r="AJ540"/>
          <cell r="AK540"/>
          <cell r="AL540">
            <v>1764250</v>
          </cell>
          <cell r="AM540">
            <v>0</v>
          </cell>
          <cell r="AO540">
            <v>0</v>
          </cell>
          <cell r="AP540">
            <v>0</v>
          </cell>
          <cell r="AR540">
            <v>0</v>
          </cell>
          <cell r="AS540"/>
          <cell r="AT540">
            <v>0</v>
          </cell>
          <cell r="AU540">
            <v>0</v>
          </cell>
          <cell r="AV540"/>
          <cell r="AW540"/>
          <cell r="BB540">
            <v>0</v>
          </cell>
          <cell r="BC540">
            <v>0</v>
          </cell>
          <cell r="BE540">
            <v>0</v>
          </cell>
          <cell r="BF540"/>
          <cell r="BG540"/>
          <cell r="BH540"/>
          <cell r="BI540"/>
          <cell r="BJ540"/>
          <cell r="BK540"/>
          <cell r="BL540"/>
          <cell r="BM540"/>
          <cell r="BN540"/>
          <cell r="BO540"/>
          <cell r="BP540">
            <v>0</v>
          </cell>
          <cell r="BQ540"/>
          <cell r="BR540"/>
          <cell r="BS540"/>
          <cell r="BT540"/>
          <cell r="BU540"/>
          <cell r="BV540"/>
          <cell r="BW540" t="str">
            <v>Brooksbank</v>
          </cell>
          <cell r="BX540"/>
          <cell r="BY540">
            <v>10</v>
          </cell>
        </row>
        <row r="541">
          <cell r="C541">
            <v>684</v>
          </cell>
          <cell r="D541">
            <v>10</v>
          </cell>
          <cell r="E541"/>
          <cell r="F541"/>
          <cell r="G541"/>
          <cell r="H541" t="str">
            <v/>
          </cell>
          <cell r="I541" t="str">
            <v/>
          </cell>
          <cell r="J541"/>
          <cell r="K541"/>
          <cell r="L541"/>
          <cell r="M541" t="str">
            <v>Brooksbank</v>
          </cell>
          <cell r="N541" t="str">
            <v>Watermain - AC Pipe Replacement</v>
          </cell>
          <cell r="O541" t="str">
            <v>1240014-2</v>
          </cell>
          <cell r="P541" t="str">
            <v xml:space="preserve">No </v>
          </cell>
          <cell r="Q541">
            <v>49</v>
          </cell>
          <cell r="R541" t="str">
            <v>Reg</v>
          </cell>
          <cell r="S541"/>
          <cell r="T541"/>
          <cell r="U541"/>
          <cell r="V541">
            <v>45449</v>
          </cell>
          <cell r="W541">
            <v>1209500</v>
          </cell>
          <cell r="X541">
            <v>1209500</v>
          </cell>
          <cell r="Y541" t="str">
            <v>Refer to RD</v>
          </cell>
          <cell r="Z541"/>
          <cell r="AA541">
            <v>46174</v>
          </cell>
          <cell r="AB541">
            <v>46539</v>
          </cell>
          <cell r="AC541">
            <v>0</v>
          </cell>
          <cell r="AD541">
            <v>0</v>
          </cell>
          <cell r="AE541"/>
          <cell r="AF541">
            <v>1209500</v>
          </cell>
          <cell r="AG541"/>
          <cell r="AH541"/>
          <cell r="AI541"/>
          <cell r="AJ541"/>
          <cell r="AK541"/>
          <cell r="AL541">
            <v>1209500</v>
          </cell>
          <cell r="AM541">
            <v>0</v>
          </cell>
          <cell r="AN541"/>
          <cell r="AO541">
            <v>0</v>
          </cell>
          <cell r="AP541">
            <v>0</v>
          </cell>
          <cell r="AQ541"/>
          <cell r="AR541">
            <v>0</v>
          </cell>
          <cell r="AS541"/>
          <cell r="AT541">
            <v>0</v>
          </cell>
          <cell r="AU541">
            <v>0</v>
          </cell>
          <cell r="AV541"/>
          <cell r="AW541"/>
          <cell r="AX541"/>
          <cell r="AY541"/>
          <cell r="AZ541"/>
          <cell r="BA541"/>
          <cell r="BB541">
            <v>0</v>
          </cell>
          <cell r="BC541">
            <v>0</v>
          </cell>
          <cell r="BD541"/>
          <cell r="BE541">
            <v>0</v>
          </cell>
          <cell r="BF541"/>
          <cell r="BG541"/>
          <cell r="BH541"/>
          <cell r="BI541"/>
          <cell r="BJ541"/>
          <cell r="BK541"/>
          <cell r="BL541"/>
          <cell r="BM541"/>
          <cell r="BN541"/>
          <cell r="BO541"/>
          <cell r="BP541">
            <v>0</v>
          </cell>
          <cell r="BQ541"/>
          <cell r="BR541"/>
          <cell r="BS541"/>
          <cell r="BT541"/>
          <cell r="BU541"/>
          <cell r="BV541"/>
          <cell r="BW541" t="str">
            <v>Brooksbank</v>
          </cell>
          <cell r="BX541"/>
          <cell r="BY541">
            <v>10</v>
          </cell>
        </row>
        <row r="542">
          <cell r="C542">
            <v>250</v>
          </cell>
          <cell r="D542">
            <v>12</v>
          </cell>
          <cell r="E542">
            <v>179</v>
          </cell>
          <cell r="F542">
            <v>12</v>
          </cell>
          <cell r="G542"/>
          <cell r="H542" t="str">
            <v/>
          </cell>
          <cell r="I542" t="str">
            <v/>
          </cell>
          <cell r="J542" t="str">
            <v/>
          </cell>
          <cell r="K542" t="str">
            <v/>
          </cell>
          <cell r="L542">
            <v>0</v>
          </cell>
          <cell r="M542" t="str">
            <v>Brooksbank</v>
          </cell>
          <cell r="N542" t="str">
            <v>Source - New Well #17</v>
          </cell>
          <cell r="O542" t="str">
            <v>1070009-7</v>
          </cell>
          <cell r="P542" t="str">
            <v xml:space="preserve">No </v>
          </cell>
          <cell r="Q542">
            <v>42803</v>
          </cell>
          <cell r="R542" t="str">
            <v>Reg</v>
          </cell>
          <cell r="S542" t="str">
            <v>Exempt</v>
          </cell>
          <cell r="T542"/>
          <cell r="U542">
            <v>0</v>
          </cell>
          <cell r="V542"/>
          <cell r="W542"/>
          <cell r="X542">
            <v>0</v>
          </cell>
          <cell r="Y542"/>
          <cell r="Z542"/>
          <cell r="AA542"/>
          <cell r="AB542"/>
          <cell r="AC542">
            <v>0</v>
          </cell>
          <cell r="AD542">
            <v>0</v>
          </cell>
          <cell r="AE542"/>
          <cell r="AF542">
            <v>4760000</v>
          </cell>
          <cell r="AG542"/>
          <cell r="AH542"/>
          <cell r="AI542"/>
          <cell r="AJ542"/>
          <cell r="AK542"/>
          <cell r="AL542">
            <v>4760000</v>
          </cell>
          <cell r="AM542">
            <v>0</v>
          </cell>
          <cell r="AN542"/>
          <cell r="AO542">
            <v>0</v>
          </cell>
          <cell r="AP542">
            <v>0</v>
          </cell>
          <cell r="AQ542"/>
          <cell r="AR542">
            <v>0</v>
          </cell>
          <cell r="AS542"/>
          <cell r="AT542">
            <v>0</v>
          </cell>
          <cell r="AU542">
            <v>0</v>
          </cell>
          <cell r="AV542"/>
          <cell r="AW542"/>
          <cell r="AX542"/>
          <cell r="AY542"/>
          <cell r="AZ542"/>
          <cell r="BA542"/>
          <cell r="BB542">
            <v>0</v>
          </cell>
          <cell r="BC542">
            <v>0</v>
          </cell>
          <cell r="BD542"/>
          <cell r="BE542">
            <v>0</v>
          </cell>
          <cell r="BF542"/>
          <cell r="BG542"/>
          <cell r="BH542"/>
          <cell r="BI542"/>
          <cell r="BJ542"/>
          <cell r="BK542"/>
          <cell r="BL542"/>
          <cell r="BM542"/>
          <cell r="BN542"/>
          <cell r="BO542"/>
          <cell r="BP542">
            <v>0</v>
          </cell>
          <cell r="BQ542"/>
          <cell r="BR542"/>
          <cell r="BS542"/>
          <cell r="BT542"/>
          <cell r="BU542"/>
          <cell r="BV542"/>
          <cell r="BW542" t="str">
            <v>Brooksbank</v>
          </cell>
          <cell r="BX542" t="str">
            <v>Gallentine</v>
          </cell>
          <cell r="BY542">
            <v>9</v>
          </cell>
        </row>
        <row r="543">
          <cell r="C543">
            <v>472</v>
          </cell>
          <cell r="D543">
            <v>10</v>
          </cell>
          <cell r="E543">
            <v>386</v>
          </cell>
          <cell r="F543">
            <v>10</v>
          </cell>
          <cell r="H543" t="str">
            <v/>
          </cell>
          <cell r="I543" t="str">
            <v/>
          </cell>
          <cell r="J543" t="str">
            <v/>
          </cell>
          <cell r="K543" t="str">
            <v/>
          </cell>
          <cell r="L543">
            <v>0</v>
          </cell>
          <cell r="M543" t="str">
            <v>Brooksbank</v>
          </cell>
          <cell r="N543" t="str">
            <v>Storage - Repl West Reservoir</v>
          </cell>
          <cell r="O543" t="str">
            <v>1070009-8</v>
          </cell>
          <cell r="P543" t="str">
            <v xml:space="preserve">No </v>
          </cell>
          <cell r="Q543">
            <v>42803</v>
          </cell>
          <cell r="R543" t="str">
            <v>Reg</v>
          </cell>
          <cell r="S543" t="str">
            <v>Exempt</v>
          </cell>
          <cell r="T543"/>
          <cell r="U543">
            <v>0</v>
          </cell>
          <cell r="X543">
            <v>0</v>
          </cell>
          <cell r="Y543"/>
          <cell r="AC543">
            <v>0</v>
          </cell>
          <cell r="AD543">
            <v>0</v>
          </cell>
          <cell r="AE543" t="str">
            <v>may include demo of reservoir &amp; construction of a booster pump station</v>
          </cell>
          <cell r="AF543">
            <v>2770000</v>
          </cell>
          <cell r="AG543"/>
          <cell r="AL543">
            <v>2770000</v>
          </cell>
          <cell r="AM543">
            <v>0</v>
          </cell>
          <cell r="AO543">
            <v>0</v>
          </cell>
          <cell r="AP543">
            <v>0</v>
          </cell>
          <cell r="AR543">
            <v>0</v>
          </cell>
          <cell r="AS543"/>
          <cell r="AT543">
            <v>0</v>
          </cell>
          <cell r="AU543">
            <v>0</v>
          </cell>
          <cell r="AV543"/>
          <cell r="AW543"/>
          <cell r="BB543">
            <v>0</v>
          </cell>
          <cell r="BC543">
            <v>0</v>
          </cell>
          <cell r="BE543">
            <v>0</v>
          </cell>
          <cell r="BP543">
            <v>0</v>
          </cell>
          <cell r="BW543" t="str">
            <v>Brooksbank</v>
          </cell>
          <cell r="BX543" t="str">
            <v>Gallentine</v>
          </cell>
          <cell r="BY543">
            <v>9</v>
          </cell>
        </row>
        <row r="544">
          <cell r="C544">
            <v>146</v>
          </cell>
          <cell r="D544">
            <v>20</v>
          </cell>
          <cell r="E544">
            <v>108</v>
          </cell>
          <cell r="F544">
            <v>20</v>
          </cell>
          <cell r="G544"/>
          <cell r="H544" t="str">
            <v/>
          </cell>
          <cell r="I544" t="str">
            <v/>
          </cell>
          <cell r="J544" t="str">
            <v/>
          </cell>
          <cell r="K544" t="str">
            <v>Yes</v>
          </cell>
          <cell r="L544">
            <v>0</v>
          </cell>
          <cell r="M544" t="str">
            <v>Montoya</v>
          </cell>
          <cell r="N544" t="str">
            <v>Other - LSL Replacement</v>
          </cell>
          <cell r="O544" t="str">
            <v>1270021-6</v>
          </cell>
          <cell r="P544" t="str">
            <v>Yes</v>
          </cell>
          <cell r="Q544">
            <v>1650</v>
          </cell>
          <cell r="R544" t="str">
            <v>LSL</v>
          </cell>
          <cell r="S544"/>
          <cell r="T544"/>
          <cell r="U544"/>
          <cell r="V544"/>
          <cell r="X544">
            <v>0</v>
          </cell>
          <cell r="Y544"/>
          <cell r="Z544" t="str">
            <v>Not submitting for 2025, Can be removed from IUP and PPL</v>
          </cell>
          <cell r="AA544">
            <v>45413</v>
          </cell>
          <cell r="AB544">
            <v>45566</v>
          </cell>
          <cell r="AC544">
            <v>30000</v>
          </cell>
          <cell r="AD544">
            <v>20000</v>
          </cell>
          <cell r="AE544" t="str">
            <v>Private/Public cost breakdown?</v>
          </cell>
          <cell r="AF544">
            <v>55000</v>
          </cell>
          <cell r="AJ544"/>
          <cell r="AK544"/>
          <cell r="AL544">
            <v>55000</v>
          </cell>
          <cell r="AM544">
            <v>0</v>
          </cell>
          <cell r="AO544">
            <v>20000</v>
          </cell>
          <cell r="AP544">
            <v>0</v>
          </cell>
          <cell r="AR544">
            <v>20000</v>
          </cell>
          <cell r="AS544"/>
          <cell r="AT544">
            <v>0</v>
          </cell>
          <cell r="AU544">
            <v>0</v>
          </cell>
          <cell r="AV544"/>
          <cell r="AW544"/>
          <cell r="AX544"/>
          <cell r="AY544"/>
          <cell r="AZ544"/>
          <cell r="BA544"/>
          <cell r="BB544">
            <v>0</v>
          </cell>
          <cell r="BC544">
            <v>0</v>
          </cell>
          <cell r="BE544">
            <v>0</v>
          </cell>
          <cell r="BF544"/>
          <cell r="BG544"/>
          <cell r="BH544"/>
          <cell r="BI544"/>
          <cell r="BJ544"/>
          <cell r="BK544"/>
          <cell r="BL544"/>
          <cell r="BM544"/>
          <cell r="BN544"/>
          <cell r="BO544"/>
          <cell r="BP544"/>
          <cell r="BQ544"/>
          <cell r="BR544"/>
          <cell r="BS544"/>
          <cell r="BT544"/>
          <cell r="BU544"/>
          <cell r="BV544"/>
          <cell r="BW544" t="str">
            <v>Montoya</v>
          </cell>
          <cell r="BX544"/>
          <cell r="BY544">
            <v>11</v>
          </cell>
        </row>
        <row r="545">
          <cell r="C545">
            <v>151</v>
          </cell>
          <cell r="D545">
            <v>20</v>
          </cell>
          <cell r="E545"/>
          <cell r="F545"/>
          <cell r="G545"/>
          <cell r="H545" t="str">
            <v/>
          </cell>
          <cell r="I545" t="str">
            <v/>
          </cell>
          <cell r="L545"/>
          <cell r="M545" t="str">
            <v>Montoya</v>
          </cell>
          <cell r="N545" t="str">
            <v xml:space="preserve">Other - LSL Replacement Main St. </v>
          </cell>
          <cell r="O545" t="str">
            <v>1270021-8</v>
          </cell>
          <cell r="P545" t="str">
            <v>Yes</v>
          </cell>
          <cell r="Q545">
            <v>1780</v>
          </cell>
          <cell r="R545" t="str">
            <v>LSL</v>
          </cell>
          <cell r="S545"/>
          <cell r="T545"/>
          <cell r="U545"/>
          <cell r="X545">
            <v>0</v>
          </cell>
          <cell r="Y545"/>
          <cell r="AC545">
            <v>0</v>
          </cell>
          <cell r="AD545">
            <v>0</v>
          </cell>
          <cell r="AE545"/>
          <cell r="AF545">
            <v>55000</v>
          </cell>
          <cell r="AG545"/>
          <cell r="AJ545"/>
          <cell r="AK545"/>
          <cell r="AL545">
            <v>55000</v>
          </cell>
          <cell r="AM545">
            <v>0</v>
          </cell>
          <cell r="AO545">
            <v>0</v>
          </cell>
          <cell r="AP545">
            <v>0</v>
          </cell>
          <cell r="AR545">
            <v>0</v>
          </cell>
          <cell r="AS545"/>
          <cell r="AT545">
            <v>0</v>
          </cell>
          <cell r="AU545">
            <v>0</v>
          </cell>
          <cell r="AV545"/>
          <cell r="AW545"/>
          <cell r="BC545"/>
          <cell r="BF545"/>
          <cell r="BG545"/>
          <cell r="BH545"/>
          <cell r="BI545"/>
          <cell r="BJ545"/>
          <cell r="BK545"/>
          <cell r="BL545"/>
          <cell r="BM545"/>
          <cell r="BN545"/>
          <cell r="BO545"/>
          <cell r="BQ545"/>
          <cell r="BR545"/>
          <cell r="BS545"/>
          <cell r="BT545"/>
          <cell r="BU545"/>
          <cell r="BV545"/>
          <cell r="BW545" t="str">
            <v>Montoya</v>
          </cell>
          <cell r="BX545"/>
          <cell r="BY545">
            <v>11</v>
          </cell>
        </row>
        <row r="546">
          <cell r="C546">
            <v>214</v>
          </cell>
          <cell r="D546">
            <v>13</v>
          </cell>
          <cell r="E546">
            <v>151</v>
          </cell>
          <cell r="F546">
            <v>13</v>
          </cell>
          <cell r="G546" t="str">
            <v/>
          </cell>
          <cell r="H546" t="str">
            <v/>
          </cell>
          <cell r="I546" t="str">
            <v/>
          </cell>
          <cell r="J546" t="str">
            <v/>
          </cell>
          <cell r="K546" t="str">
            <v/>
          </cell>
          <cell r="L546">
            <v>0</v>
          </cell>
          <cell r="M546" t="str">
            <v>Montoya</v>
          </cell>
          <cell r="N546" t="str">
            <v>Source - New Well #4 &amp; Test Well</v>
          </cell>
          <cell r="O546" t="str">
            <v>1270021-4</v>
          </cell>
          <cell r="P546" t="str">
            <v xml:space="preserve">No </v>
          </cell>
          <cell r="Q546">
            <v>1768</v>
          </cell>
          <cell r="R546" t="str">
            <v>Reg</v>
          </cell>
          <cell r="S546" t="str">
            <v>Exempt</v>
          </cell>
          <cell r="T546"/>
          <cell r="U546"/>
          <cell r="V546"/>
          <cell r="W546"/>
          <cell r="X546">
            <v>0</v>
          </cell>
          <cell r="Y546"/>
          <cell r="Z546"/>
          <cell r="AA546"/>
          <cell r="AB546"/>
          <cell r="AC546">
            <v>0</v>
          </cell>
          <cell r="AD546">
            <v>0</v>
          </cell>
          <cell r="AE546"/>
          <cell r="AF546">
            <v>585000</v>
          </cell>
          <cell r="AG546"/>
          <cell r="AH546"/>
          <cell r="AI546"/>
          <cell r="AJ546"/>
          <cell r="AK546"/>
          <cell r="AL546">
            <v>585000</v>
          </cell>
          <cell r="AM546">
            <v>0</v>
          </cell>
          <cell r="AN546"/>
          <cell r="AO546">
            <v>0</v>
          </cell>
          <cell r="AP546">
            <v>0</v>
          </cell>
          <cell r="AQ546"/>
          <cell r="AR546">
            <v>0</v>
          </cell>
          <cell r="AS546"/>
          <cell r="AT546">
            <v>0</v>
          </cell>
          <cell r="AU546">
            <v>0</v>
          </cell>
          <cell r="AV546"/>
          <cell r="AW546"/>
          <cell r="AX546"/>
          <cell r="AY546"/>
          <cell r="AZ546"/>
          <cell r="BA546"/>
          <cell r="BB546">
            <v>0</v>
          </cell>
          <cell r="BC546">
            <v>0</v>
          </cell>
          <cell r="BD546"/>
          <cell r="BE546">
            <v>0</v>
          </cell>
          <cell r="BF546"/>
          <cell r="BG546"/>
          <cell r="BH546"/>
          <cell r="BI546"/>
          <cell r="BJ546"/>
          <cell r="BK546"/>
          <cell r="BL546"/>
          <cell r="BM546"/>
          <cell r="BN546"/>
          <cell r="BO546"/>
          <cell r="BP546">
            <v>0</v>
          </cell>
          <cell r="BQ546"/>
          <cell r="BR546"/>
          <cell r="BS546"/>
          <cell r="BT546"/>
          <cell r="BU546"/>
          <cell r="BV546"/>
          <cell r="BW546" t="str">
            <v>Montoya</v>
          </cell>
          <cell r="BX546" t="str">
            <v>Sabie</v>
          </cell>
          <cell r="BY546">
            <v>11</v>
          </cell>
        </row>
        <row r="547">
          <cell r="C547">
            <v>735</v>
          </cell>
          <cell r="D547">
            <v>10</v>
          </cell>
          <cell r="E547">
            <v>617</v>
          </cell>
          <cell r="F547">
            <v>10</v>
          </cell>
          <cell r="G547"/>
          <cell r="H547" t="str">
            <v/>
          </cell>
          <cell r="I547" t="str">
            <v/>
          </cell>
          <cell r="J547" t="str">
            <v/>
          </cell>
          <cell r="K547" t="str">
            <v>Yes</v>
          </cell>
          <cell r="L547">
            <v>0</v>
          </cell>
          <cell r="M547" t="str">
            <v>Montoya</v>
          </cell>
          <cell r="N547" t="str">
            <v>Watermain - Independence St. Replacement</v>
          </cell>
          <cell r="O547" t="str">
            <v>1270021-5</v>
          </cell>
          <cell r="P547" t="str">
            <v xml:space="preserve">No </v>
          </cell>
          <cell r="Q547">
            <v>1650</v>
          </cell>
          <cell r="R547" t="str">
            <v>Reg</v>
          </cell>
          <cell r="S547"/>
          <cell r="T547"/>
          <cell r="U547"/>
          <cell r="V547"/>
          <cell r="X547">
            <v>0</v>
          </cell>
          <cell r="Y547"/>
          <cell r="AA547">
            <v>45413</v>
          </cell>
          <cell r="AB547">
            <v>45566</v>
          </cell>
          <cell r="AC547">
            <v>0</v>
          </cell>
          <cell r="AD547">
            <v>0</v>
          </cell>
          <cell r="AE547"/>
          <cell r="AF547">
            <v>443500</v>
          </cell>
          <cell r="AG547"/>
          <cell r="AJ547"/>
          <cell r="AK547"/>
          <cell r="AL547">
            <v>443500</v>
          </cell>
          <cell r="AM547">
            <v>0</v>
          </cell>
          <cell r="AO547">
            <v>0</v>
          </cell>
          <cell r="AP547">
            <v>0</v>
          </cell>
          <cell r="AR547">
            <v>0</v>
          </cell>
          <cell r="AS547"/>
          <cell r="AT547">
            <v>0</v>
          </cell>
          <cell r="AU547">
            <v>0</v>
          </cell>
          <cell r="AV547"/>
          <cell r="AW547"/>
          <cell r="AX547"/>
          <cell r="AY547"/>
          <cell r="AZ547"/>
          <cell r="BA547"/>
          <cell r="BB547">
            <v>0</v>
          </cell>
          <cell r="BC547">
            <v>0</v>
          </cell>
          <cell r="BE547">
            <v>0</v>
          </cell>
          <cell r="BF547"/>
          <cell r="BG547"/>
          <cell r="BH547"/>
          <cell r="BI547"/>
          <cell r="BJ547"/>
          <cell r="BK547"/>
          <cell r="BL547"/>
          <cell r="BM547"/>
          <cell r="BN547"/>
          <cell r="BO547"/>
          <cell r="BP547"/>
          <cell r="BQ547"/>
          <cell r="BR547"/>
          <cell r="BS547"/>
          <cell r="BT547"/>
          <cell r="BU547"/>
          <cell r="BV547"/>
          <cell r="BW547" t="str">
            <v>Montoya</v>
          </cell>
          <cell r="BX547"/>
          <cell r="BY547">
            <v>11</v>
          </cell>
        </row>
        <row r="548">
          <cell r="C548">
            <v>746</v>
          </cell>
          <cell r="D548">
            <v>10</v>
          </cell>
          <cell r="E548"/>
          <cell r="F548"/>
          <cell r="G548"/>
          <cell r="H548" t="str">
            <v/>
          </cell>
          <cell r="I548" t="str">
            <v/>
          </cell>
          <cell r="L548"/>
          <cell r="M548" t="str">
            <v>Montoya</v>
          </cell>
          <cell r="N548" t="str">
            <v>Watermain - Main St Replacement</v>
          </cell>
          <cell r="O548" t="str">
            <v>1270021-7</v>
          </cell>
          <cell r="P548" t="str">
            <v xml:space="preserve">No </v>
          </cell>
          <cell r="Q548">
            <v>1780</v>
          </cell>
          <cell r="R548" t="str">
            <v>Reg</v>
          </cell>
          <cell r="S548"/>
          <cell r="T548"/>
          <cell r="U548"/>
          <cell r="X548">
            <v>0</v>
          </cell>
          <cell r="Y548"/>
          <cell r="AC548">
            <v>0</v>
          </cell>
          <cell r="AD548">
            <v>0</v>
          </cell>
          <cell r="AE548"/>
          <cell r="AF548">
            <v>331000</v>
          </cell>
          <cell r="AG548"/>
          <cell r="AJ548"/>
          <cell r="AK548"/>
          <cell r="AL548">
            <v>331000</v>
          </cell>
          <cell r="AM548">
            <v>0</v>
          </cell>
          <cell r="AO548">
            <v>0</v>
          </cell>
          <cell r="AP548">
            <v>0</v>
          </cell>
          <cell r="AR548">
            <v>0</v>
          </cell>
          <cell r="AS548"/>
          <cell r="AT548">
            <v>0</v>
          </cell>
          <cell r="AU548">
            <v>0</v>
          </cell>
          <cell r="AV548"/>
          <cell r="AW548"/>
          <cell r="BC548"/>
          <cell r="BF548"/>
          <cell r="BG548"/>
          <cell r="BH548"/>
          <cell r="BI548"/>
          <cell r="BJ548"/>
          <cell r="BK548"/>
          <cell r="BL548"/>
          <cell r="BM548"/>
          <cell r="BN548"/>
          <cell r="BO548"/>
          <cell r="BQ548"/>
          <cell r="BR548"/>
          <cell r="BS548"/>
          <cell r="BT548"/>
          <cell r="BU548"/>
          <cell r="BV548"/>
          <cell r="BW548" t="str">
            <v>Montoya</v>
          </cell>
          <cell r="BX548"/>
          <cell r="BY548">
            <v>11</v>
          </cell>
        </row>
        <row r="549">
          <cell r="C549">
            <v>20</v>
          </cell>
          <cell r="D549">
            <v>20</v>
          </cell>
          <cell r="E549">
            <v>20</v>
          </cell>
          <cell r="F549">
            <v>20</v>
          </cell>
          <cell r="G549"/>
          <cell r="H549" t="str">
            <v/>
          </cell>
          <cell r="I549" t="str">
            <v/>
          </cell>
          <cell r="J549" t="str">
            <v/>
          </cell>
          <cell r="K549" t="str">
            <v>Yes</v>
          </cell>
          <cell r="L549">
            <v>0</v>
          </cell>
          <cell r="M549" t="str">
            <v>Perez</v>
          </cell>
          <cell r="N549" t="str">
            <v>Other - LSL Replacement</v>
          </cell>
          <cell r="O549" t="str">
            <v>1310023-5</v>
          </cell>
          <cell r="P549" t="str">
            <v>Yes</v>
          </cell>
          <cell r="Q549">
            <v>550</v>
          </cell>
          <cell r="R549" t="str">
            <v>LSL</v>
          </cell>
          <cell r="S549" t="str">
            <v>Exempt</v>
          </cell>
          <cell r="T549"/>
          <cell r="U549"/>
          <cell r="V549"/>
          <cell r="W549"/>
          <cell r="X549">
            <v>0</v>
          </cell>
          <cell r="Y549"/>
          <cell r="Z549"/>
          <cell r="AA549">
            <v>45413</v>
          </cell>
          <cell r="AB549">
            <v>45566</v>
          </cell>
          <cell r="AC549">
            <v>396750</v>
          </cell>
          <cell r="AD549">
            <v>595125</v>
          </cell>
          <cell r="AE549" t="str">
            <v>No private/public cost breakdown</v>
          </cell>
          <cell r="AF549">
            <v>991875</v>
          </cell>
          <cell r="AG549"/>
          <cell r="AH549"/>
          <cell r="AI549"/>
          <cell r="AJ549"/>
          <cell r="AK549"/>
          <cell r="AL549">
            <v>991875</v>
          </cell>
          <cell r="AM549">
            <v>0</v>
          </cell>
          <cell r="AN549"/>
          <cell r="AO549">
            <v>595125</v>
          </cell>
          <cell r="AP549">
            <v>0</v>
          </cell>
          <cell r="AQ549"/>
          <cell r="AR549">
            <v>595125</v>
          </cell>
          <cell r="AS549"/>
          <cell r="AT549">
            <v>0</v>
          </cell>
          <cell r="AU549">
            <v>0</v>
          </cell>
          <cell r="AV549"/>
          <cell r="AW549"/>
          <cell r="AX549"/>
          <cell r="AY549"/>
          <cell r="AZ549"/>
          <cell r="BA549"/>
          <cell r="BB549">
            <v>0</v>
          </cell>
          <cell r="BC549">
            <v>0</v>
          </cell>
          <cell r="BD549"/>
          <cell r="BE549">
            <v>0</v>
          </cell>
          <cell r="BF549"/>
          <cell r="BG549"/>
          <cell r="BH549"/>
          <cell r="BI549"/>
          <cell r="BJ549"/>
          <cell r="BK549"/>
          <cell r="BL549"/>
          <cell r="BM549"/>
          <cell r="BN549"/>
          <cell r="BO549"/>
          <cell r="BP549">
            <v>0</v>
          </cell>
          <cell r="BQ549"/>
          <cell r="BR549"/>
          <cell r="BS549"/>
          <cell r="BT549"/>
          <cell r="BU549"/>
          <cell r="BV549"/>
          <cell r="BW549" t="str">
            <v>Perez</v>
          </cell>
          <cell r="BX549"/>
          <cell r="BY549" t="str">
            <v>3a</v>
          </cell>
        </row>
        <row r="550">
          <cell r="C550">
            <v>59</v>
          </cell>
          <cell r="D550">
            <v>20</v>
          </cell>
          <cell r="E550"/>
          <cell r="F550"/>
          <cell r="G550">
            <v>2025</v>
          </cell>
          <cell r="H550" t="str">
            <v/>
          </cell>
          <cell r="I550" t="str">
            <v>Yes</v>
          </cell>
          <cell r="J550"/>
          <cell r="K550"/>
          <cell r="L550"/>
          <cell r="M550" t="str">
            <v>Perez</v>
          </cell>
          <cell r="N550" t="str">
            <v>Treatment - Manganese Plant</v>
          </cell>
          <cell r="O550" t="str">
            <v>1310023-7</v>
          </cell>
          <cell r="P550" t="str">
            <v>Yes</v>
          </cell>
          <cell r="Q550">
            <v>699</v>
          </cell>
          <cell r="R550" t="str">
            <v>EC</v>
          </cell>
          <cell r="S550"/>
          <cell r="T550"/>
          <cell r="U550"/>
          <cell r="V550">
            <v>45413</v>
          </cell>
          <cell r="W550">
            <v>6500000</v>
          </cell>
          <cell r="X550">
            <v>6500000</v>
          </cell>
          <cell r="Y550" t="str">
            <v>Part B1</v>
          </cell>
          <cell r="Z550"/>
          <cell r="AA550">
            <v>45778</v>
          </cell>
          <cell r="AB550">
            <v>46661</v>
          </cell>
          <cell r="AC550">
            <v>0</v>
          </cell>
          <cell r="AD550">
            <v>0</v>
          </cell>
          <cell r="AE550"/>
          <cell r="AF550">
            <v>6500000</v>
          </cell>
          <cell r="AG550"/>
          <cell r="AH550"/>
          <cell r="AI550"/>
          <cell r="AJ550"/>
          <cell r="AK550"/>
          <cell r="AL550">
            <v>6500000</v>
          </cell>
          <cell r="AM550">
            <v>6500000</v>
          </cell>
          <cell r="AN550"/>
          <cell r="AO550">
            <v>0</v>
          </cell>
          <cell r="AP550">
            <v>3000000</v>
          </cell>
          <cell r="AQ550"/>
          <cell r="AR550">
            <v>3000000</v>
          </cell>
          <cell r="AS550"/>
          <cell r="AT550">
            <v>3500000</v>
          </cell>
          <cell r="AU550">
            <v>0</v>
          </cell>
          <cell r="AV550"/>
          <cell r="AW550"/>
          <cell r="AX550"/>
          <cell r="AY550"/>
          <cell r="AZ550"/>
          <cell r="BA550"/>
          <cell r="BB550">
            <v>0</v>
          </cell>
          <cell r="BC550">
            <v>0</v>
          </cell>
          <cell r="BD550"/>
          <cell r="BE550">
            <v>0</v>
          </cell>
          <cell r="BF550"/>
          <cell r="BG550"/>
          <cell r="BH550"/>
          <cell r="BI550"/>
          <cell r="BJ550"/>
          <cell r="BK550"/>
          <cell r="BL550"/>
          <cell r="BM550"/>
          <cell r="BN550"/>
          <cell r="BO550"/>
          <cell r="BP550">
            <v>0</v>
          </cell>
          <cell r="BQ550"/>
          <cell r="BR550"/>
          <cell r="BS550"/>
          <cell r="BT550"/>
          <cell r="BU550"/>
          <cell r="BV550"/>
          <cell r="BW550" t="str">
            <v>Perez</v>
          </cell>
          <cell r="BX550"/>
          <cell r="BY550" t="str">
            <v>3a</v>
          </cell>
        </row>
        <row r="551">
          <cell r="C551">
            <v>367</v>
          </cell>
          <cell r="D551">
            <v>10</v>
          </cell>
          <cell r="E551">
            <v>283</v>
          </cell>
          <cell r="F551">
            <v>10</v>
          </cell>
          <cell r="H551" t="str">
            <v/>
          </cell>
          <cell r="I551" t="str">
            <v/>
          </cell>
          <cell r="J551" t="str">
            <v/>
          </cell>
          <cell r="K551" t="str">
            <v/>
          </cell>
          <cell r="L551">
            <v>0</v>
          </cell>
          <cell r="M551" t="str">
            <v>Perez</v>
          </cell>
          <cell r="N551" t="str">
            <v>Watermain - Downtown Area</v>
          </cell>
          <cell r="O551" t="str">
            <v>1310023-4</v>
          </cell>
          <cell r="P551" t="str">
            <v xml:space="preserve">No </v>
          </cell>
          <cell r="Q551">
            <v>534</v>
          </cell>
          <cell r="R551" t="str">
            <v>Reg</v>
          </cell>
          <cell r="S551" t="str">
            <v>Exempt</v>
          </cell>
          <cell r="T551"/>
          <cell r="X551">
            <v>0</v>
          </cell>
          <cell r="Y551"/>
          <cell r="AC551">
            <v>0</v>
          </cell>
          <cell r="AD551">
            <v>0</v>
          </cell>
          <cell r="AE551"/>
          <cell r="AF551">
            <v>2865000</v>
          </cell>
          <cell r="AG551"/>
          <cell r="AH551"/>
          <cell r="AL551">
            <v>2865000</v>
          </cell>
          <cell r="AM551">
            <v>0</v>
          </cell>
          <cell r="AO551">
            <v>0</v>
          </cell>
          <cell r="AP551">
            <v>0</v>
          </cell>
          <cell r="AR551">
            <v>0</v>
          </cell>
          <cell r="AS551"/>
          <cell r="AT551">
            <v>0</v>
          </cell>
          <cell r="AU551">
            <v>0</v>
          </cell>
          <cell r="AV551"/>
          <cell r="AW551"/>
          <cell r="BB551">
            <v>0</v>
          </cell>
          <cell r="BC551">
            <v>0</v>
          </cell>
          <cell r="BE551">
            <v>0</v>
          </cell>
          <cell r="BP551">
            <v>0</v>
          </cell>
          <cell r="BW551" t="str">
            <v>Perez</v>
          </cell>
          <cell r="BX551"/>
          <cell r="BY551" t="str">
            <v>3a</v>
          </cell>
        </row>
        <row r="552">
          <cell r="C552">
            <v>383</v>
          </cell>
          <cell r="D552">
            <v>10</v>
          </cell>
          <cell r="E552">
            <v>298</v>
          </cell>
          <cell r="F552">
            <v>10</v>
          </cell>
          <cell r="G552"/>
          <cell r="H552" t="str">
            <v/>
          </cell>
          <cell r="I552" t="str">
            <v/>
          </cell>
          <cell r="J552" t="str">
            <v/>
          </cell>
          <cell r="K552" t="str">
            <v/>
          </cell>
          <cell r="L552" t="str">
            <v>PER submitted</v>
          </cell>
          <cell r="M552" t="str">
            <v>Perez</v>
          </cell>
          <cell r="N552" t="str">
            <v>Storage - Tower Replacement</v>
          </cell>
          <cell r="O552" t="str">
            <v>1310023-3</v>
          </cell>
          <cell r="P552" t="str">
            <v xml:space="preserve">No </v>
          </cell>
          <cell r="Q552">
            <v>550</v>
          </cell>
          <cell r="R552" t="str">
            <v>Reg</v>
          </cell>
          <cell r="S552" t="str">
            <v>Exempt</v>
          </cell>
          <cell r="T552"/>
          <cell r="U552"/>
          <cell r="V552"/>
          <cell r="W552"/>
          <cell r="X552">
            <v>0</v>
          </cell>
          <cell r="Y552"/>
          <cell r="Z552"/>
          <cell r="AA552">
            <v>44697</v>
          </cell>
          <cell r="AB552">
            <v>44834</v>
          </cell>
          <cell r="AC552">
            <v>0</v>
          </cell>
          <cell r="AD552">
            <v>0</v>
          </cell>
          <cell r="AE552" t="str">
            <v>ALL RD</v>
          </cell>
          <cell r="AF552">
            <v>1731006</v>
          </cell>
          <cell r="AG552"/>
          <cell r="AH552"/>
          <cell r="AI552"/>
          <cell r="AJ552"/>
          <cell r="AK552"/>
          <cell r="AL552">
            <v>1731006</v>
          </cell>
          <cell r="AM552">
            <v>0</v>
          </cell>
          <cell r="AN552"/>
          <cell r="AO552">
            <v>0</v>
          </cell>
          <cell r="AP552">
            <v>0</v>
          </cell>
          <cell r="AQ552"/>
          <cell r="AR552">
            <v>0</v>
          </cell>
          <cell r="AS552"/>
          <cell r="AT552">
            <v>0</v>
          </cell>
          <cell r="AU552">
            <v>0</v>
          </cell>
          <cell r="AV552"/>
          <cell r="AW552"/>
          <cell r="AX552"/>
          <cell r="AY552"/>
          <cell r="AZ552"/>
          <cell r="BA552"/>
          <cell r="BB552">
            <v>0</v>
          </cell>
          <cell r="BC552">
            <v>0</v>
          </cell>
          <cell r="BD552"/>
          <cell r="BE552">
            <v>0</v>
          </cell>
          <cell r="BF552" t="str">
            <v>PER submitted</v>
          </cell>
          <cell r="BG552"/>
          <cell r="BH552"/>
          <cell r="BI552"/>
          <cell r="BJ552"/>
          <cell r="BK552"/>
          <cell r="BL552"/>
          <cell r="BM552">
            <v>631006</v>
          </cell>
          <cell r="BN552">
            <v>500000</v>
          </cell>
          <cell r="BO552">
            <v>1100000</v>
          </cell>
          <cell r="BP552">
            <v>1600000</v>
          </cell>
          <cell r="BQ552"/>
          <cell r="BR552"/>
          <cell r="BS552"/>
          <cell r="BT552"/>
          <cell r="BU552"/>
          <cell r="BV552"/>
          <cell r="BW552" t="str">
            <v>Perez</v>
          </cell>
          <cell r="BX552"/>
          <cell r="BY552" t="str">
            <v>3a</v>
          </cell>
        </row>
        <row r="553">
          <cell r="C553">
            <v>384</v>
          </cell>
          <cell r="D553">
            <v>10</v>
          </cell>
          <cell r="E553">
            <v>299</v>
          </cell>
          <cell r="F553">
            <v>10</v>
          </cell>
          <cell r="G553"/>
          <cell r="H553" t="str">
            <v/>
          </cell>
          <cell r="I553" t="str">
            <v/>
          </cell>
          <cell r="J553" t="str">
            <v/>
          </cell>
          <cell r="K553" t="str">
            <v/>
          </cell>
          <cell r="L553">
            <v>0</v>
          </cell>
          <cell r="M553" t="str">
            <v>Perez</v>
          </cell>
          <cell r="N553" t="str">
            <v>Conservation - Meter Replacement</v>
          </cell>
          <cell r="O553" t="str">
            <v>1310023-6</v>
          </cell>
          <cell r="P553" t="str">
            <v xml:space="preserve">No </v>
          </cell>
          <cell r="Q553">
            <v>550</v>
          </cell>
          <cell r="R553" t="str">
            <v>Reg</v>
          </cell>
          <cell r="S553"/>
          <cell r="T553"/>
          <cell r="U553"/>
          <cell r="V553"/>
          <cell r="W553"/>
          <cell r="X553">
            <v>0</v>
          </cell>
          <cell r="Y553"/>
          <cell r="Z553"/>
          <cell r="AA553"/>
          <cell r="AB553"/>
          <cell r="AC553">
            <v>0</v>
          </cell>
          <cell r="AD553">
            <v>0</v>
          </cell>
          <cell r="AE553"/>
          <cell r="AF553">
            <v>4805465</v>
          </cell>
          <cell r="AG553"/>
          <cell r="AH553"/>
          <cell r="AI553"/>
          <cell r="AJ553"/>
          <cell r="AK553"/>
          <cell r="AL553">
            <v>4805465</v>
          </cell>
          <cell r="AM553">
            <v>0</v>
          </cell>
          <cell r="AN553"/>
          <cell r="AO553">
            <v>0</v>
          </cell>
          <cell r="AP553">
            <v>0</v>
          </cell>
          <cell r="AQ553"/>
          <cell r="AR553">
            <v>0</v>
          </cell>
          <cell r="AS553"/>
          <cell r="AT553">
            <v>0</v>
          </cell>
          <cell r="AU553">
            <v>0</v>
          </cell>
          <cell r="AV553"/>
          <cell r="AW553"/>
          <cell r="AX553"/>
          <cell r="AY553"/>
          <cell r="AZ553"/>
          <cell r="BA553"/>
          <cell r="BB553">
            <v>0</v>
          </cell>
          <cell r="BC553">
            <v>0</v>
          </cell>
          <cell r="BD553"/>
          <cell r="BE553">
            <v>0</v>
          </cell>
          <cell r="BF553"/>
          <cell r="BG553"/>
          <cell r="BH553"/>
          <cell r="BI553"/>
          <cell r="BJ553"/>
          <cell r="BK553"/>
          <cell r="BL553"/>
          <cell r="BM553"/>
          <cell r="BN553"/>
          <cell r="BO553"/>
          <cell r="BP553"/>
          <cell r="BQ553"/>
          <cell r="BR553"/>
          <cell r="BS553"/>
          <cell r="BT553"/>
          <cell r="BU553"/>
          <cell r="BV553"/>
          <cell r="BW553" t="str">
            <v>Perez</v>
          </cell>
          <cell r="BX553"/>
          <cell r="BY553" t="str">
            <v>3a</v>
          </cell>
        </row>
        <row r="554">
          <cell r="C554">
            <v>775</v>
          </cell>
          <cell r="D554">
            <v>7</v>
          </cell>
          <cell r="E554">
            <v>650</v>
          </cell>
          <cell r="F554">
            <v>7</v>
          </cell>
          <cell r="G554" t="str">
            <v/>
          </cell>
          <cell r="H554" t="str">
            <v/>
          </cell>
          <cell r="I554" t="str">
            <v/>
          </cell>
          <cell r="J554" t="str">
            <v/>
          </cell>
          <cell r="K554" t="str">
            <v/>
          </cell>
          <cell r="L554">
            <v>0</v>
          </cell>
          <cell r="M554" t="str">
            <v>Perez</v>
          </cell>
          <cell r="N554" t="str">
            <v>Watermain - Replace and Loop Main</v>
          </cell>
          <cell r="O554" t="str">
            <v>1310023-2</v>
          </cell>
          <cell r="P554" t="str">
            <v xml:space="preserve">No </v>
          </cell>
          <cell r="Q554">
            <v>626</v>
          </cell>
          <cell r="R554" t="str">
            <v>Reg</v>
          </cell>
          <cell r="S554" t="str">
            <v>Exempt</v>
          </cell>
          <cell r="T554"/>
          <cell r="U554"/>
          <cell r="V554"/>
          <cell r="W554"/>
          <cell r="X554">
            <v>0</v>
          </cell>
          <cell r="Y554"/>
          <cell r="Z554"/>
          <cell r="AA554"/>
          <cell r="AB554"/>
          <cell r="AC554">
            <v>0</v>
          </cell>
          <cell r="AD554">
            <v>0</v>
          </cell>
          <cell r="AE554"/>
          <cell r="AF554">
            <v>905000</v>
          </cell>
          <cell r="AG554"/>
          <cell r="AH554"/>
          <cell r="AI554"/>
          <cell r="AJ554"/>
          <cell r="AK554"/>
          <cell r="AL554">
            <v>905000</v>
          </cell>
          <cell r="AM554">
            <v>0</v>
          </cell>
          <cell r="AN554"/>
          <cell r="AO554">
            <v>0</v>
          </cell>
          <cell r="AP554">
            <v>0</v>
          </cell>
          <cell r="AQ554"/>
          <cell r="AR554">
            <v>0</v>
          </cell>
          <cell r="AS554"/>
          <cell r="AT554">
            <v>0</v>
          </cell>
          <cell r="AU554">
            <v>0</v>
          </cell>
          <cell r="AV554"/>
          <cell r="AW554"/>
          <cell r="AX554"/>
          <cell r="AY554"/>
          <cell r="AZ554"/>
          <cell r="BA554"/>
          <cell r="BB554">
            <v>0</v>
          </cell>
          <cell r="BC554">
            <v>0</v>
          </cell>
          <cell r="BD554"/>
          <cell r="BE554">
            <v>0</v>
          </cell>
          <cell r="BF554"/>
          <cell r="BG554"/>
          <cell r="BH554"/>
          <cell r="BI554"/>
          <cell r="BJ554"/>
          <cell r="BK554"/>
          <cell r="BL554"/>
          <cell r="BM554"/>
          <cell r="BN554"/>
          <cell r="BO554"/>
          <cell r="BP554">
            <v>0</v>
          </cell>
          <cell r="BQ554"/>
          <cell r="BR554" t="str">
            <v>2013,2012 not funded</v>
          </cell>
          <cell r="BS554"/>
          <cell r="BT554"/>
          <cell r="BU554"/>
          <cell r="BV554"/>
          <cell r="BW554" t="str">
            <v>Perez</v>
          </cell>
          <cell r="BX554" t="str">
            <v>Fletcher</v>
          </cell>
          <cell r="BY554" t="str">
            <v>3a</v>
          </cell>
        </row>
        <row r="555">
          <cell r="C555">
            <v>955</v>
          </cell>
          <cell r="D555">
            <v>5</v>
          </cell>
          <cell r="E555">
            <v>827</v>
          </cell>
          <cell r="F555">
            <v>5</v>
          </cell>
          <cell r="H555" t="str">
            <v/>
          </cell>
          <cell r="I555" t="str">
            <v/>
          </cell>
          <cell r="J555" t="str">
            <v/>
          </cell>
          <cell r="K555" t="str">
            <v/>
          </cell>
          <cell r="L555">
            <v>0</v>
          </cell>
          <cell r="M555" t="str">
            <v>Montoya</v>
          </cell>
          <cell r="N555" t="str">
            <v>Storage - Rehab Tower</v>
          </cell>
          <cell r="O555" t="str">
            <v>1100006-9</v>
          </cell>
          <cell r="P555" t="str">
            <v xml:space="preserve">No </v>
          </cell>
          <cell r="Q555">
            <v>1900</v>
          </cell>
          <cell r="R555" t="str">
            <v>Reg</v>
          </cell>
          <cell r="S555" t="str">
            <v>Exempt</v>
          </cell>
          <cell r="T555"/>
          <cell r="X555">
            <v>0</v>
          </cell>
          <cell r="Y555"/>
          <cell r="AC555">
            <v>0</v>
          </cell>
          <cell r="AD555">
            <v>0</v>
          </cell>
          <cell r="AE555"/>
          <cell r="AF555">
            <v>410000</v>
          </cell>
          <cell r="AG555"/>
          <cell r="AL555">
            <v>410000</v>
          </cell>
          <cell r="AM555">
            <v>0</v>
          </cell>
          <cell r="AO555">
            <v>0</v>
          </cell>
          <cell r="AP555">
            <v>0</v>
          </cell>
          <cell r="AR555">
            <v>0</v>
          </cell>
          <cell r="AS555"/>
          <cell r="AT555">
            <v>0</v>
          </cell>
          <cell r="AU555">
            <v>0</v>
          </cell>
          <cell r="AV555"/>
          <cell r="AW555"/>
          <cell r="BB555">
            <v>0</v>
          </cell>
          <cell r="BC555">
            <v>0</v>
          </cell>
          <cell r="BE555">
            <v>0</v>
          </cell>
          <cell r="BP555">
            <v>0</v>
          </cell>
          <cell r="BW555" t="str">
            <v>Montoya</v>
          </cell>
          <cell r="BX555" t="str">
            <v>Sabie</v>
          </cell>
          <cell r="BY555">
            <v>11</v>
          </cell>
        </row>
        <row r="556">
          <cell r="C556">
            <v>181</v>
          </cell>
          <cell r="D556">
            <v>15</v>
          </cell>
          <cell r="E556">
            <v>129</v>
          </cell>
          <cell r="F556">
            <v>15</v>
          </cell>
          <cell r="G556"/>
          <cell r="H556" t="str">
            <v/>
          </cell>
          <cell r="I556" t="str">
            <v/>
          </cell>
          <cell r="J556" t="str">
            <v/>
          </cell>
          <cell r="K556" t="str">
            <v>Yes</v>
          </cell>
          <cell r="L556">
            <v>0</v>
          </cell>
          <cell r="M556" t="str">
            <v>Brooksbank</v>
          </cell>
          <cell r="N556" t="str">
            <v>Other - LSL Replacement</v>
          </cell>
          <cell r="O556" t="str">
            <v>1790009-4</v>
          </cell>
          <cell r="P556" t="str">
            <v>Yes</v>
          </cell>
          <cell r="Q556">
            <v>956</v>
          </cell>
          <cell r="R556" t="str">
            <v>LSL</v>
          </cell>
          <cell r="S556"/>
          <cell r="T556"/>
          <cell r="U556"/>
          <cell r="V556"/>
          <cell r="X556">
            <v>0</v>
          </cell>
          <cell r="Y556"/>
          <cell r="AA556">
            <v>45413</v>
          </cell>
          <cell r="AB556">
            <v>45597</v>
          </cell>
          <cell r="AC556">
            <v>100000</v>
          </cell>
          <cell r="AD556">
            <v>60000</v>
          </cell>
          <cell r="AE556" t="str">
            <v>Private/Public cost breakdown?</v>
          </cell>
          <cell r="AF556">
            <v>153000</v>
          </cell>
          <cell r="AJ556"/>
          <cell r="AK556"/>
          <cell r="AL556">
            <v>153000</v>
          </cell>
          <cell r="AM556">
            <v>0</v>
          </cell>
          <cell r="AO556">
            <v>60000</v>
          </cell>
          <cell r="AP556">
            <v>0</v>
          </cell>
          <cell r="AR556">
            <v>60000</v>
          </cell>
          <cell r="AS556"/>
          <cell r="AT556">
            <v>0</v>
          </cell>
          <cell r="AU556">
            <v>0</v>
          </cell>
          <cell r="AV556"/>
          <cell r="AW556"/>
          <cell r="AX556"/>
          <cell r="AY556"/>
          <cell r="AZ556"/>
          <cell r="BA556"/>
          <cell r="BB556">
            <v>0</v>
          </cell>
          <cell r="BC556">
            <v>0</v>
          </cell>
          <cell r="BE556">
            <v>0</v>
          </cell>
          <cell r="BF556"/>
          <cell r="BG556"/>
          <cell r="BH556"/>
          <cell r="BI556"/>
          <cell r="BJ556"/>
          <cell r="BK556"/>
          <cell r="BL556"/>
          <cell r="BM556"/>
          <cell r="BN556"/>
          <cell r="BO556"/>
          <cell r="BP556"/>
          <cell r="BQ556"/>
          <cell r="BR556"/>
          <cell r="BS556"/>
          <cell r="BT556"/>
          <cell r="BU556"/>
          <cell r="BV556"/>
          <cell r="BW556" t="str">
            <v>Brooksbank</v>
          </cell>
          <cell r="BX556" t="str">
            <v>Gallentine</v>
          </cell>
          <cell r="BY556">
            <v>10</v>
          </cell>
        </row>
        <row r="557">
          <cell r="C557">
            <v>945</v>
          </cell>
          <cell r="D557">
            <v>5</v>
          </cell>
          <cell r="E557">
            <v>817</v>
          </cell>
          <cell r="F557">
            <v>5</v>
          </cell>
          <cell r="H557" t="str">
            <v/>
          </cell>
          <cell r="I557" t="str">
            <v/>
          </cell>
          <cell r="J557" t="str">
            <v/>
          </cell>
          <cell r="K557" t="str">
            <v/>
          </cell>
          <cell r="L557" t="str">
            <v>Applied</v>
          </cell>
          <cell r="M557" t="str">
            <v>Brooksbank</v>
          </cell>
          <cell r="N557" t="str">
            <v>Watermain - Replacement Various Areas</v>
          </cell>
          <cell r="O557" t="str">
            <v>1790009-3</v>
          </cell>
          <cell r="P557" t="str">
            <v xml:space="preserve">No </v>
          </cell>
          <cell r="Q557">
            <v>956</v>
          </cell>
          <cell r="R557" t="str">
            <v>Reg</v>
          </cell>
          <cell r="S557"/>
          <cell r="T557"/>
          <cell r="V557"/>
          <cell r="X557">
            <v>0</v>
          </cell>
          <cell r="Y557"/>
          <cell r="AC557">
            <v>0</v>
          </cell>
          <cell r="AD557">
            <v>0</v>
          </cell>
          <cell r="AE557"/>
          <cell r="AF557">
            <v>2749000</v>
          </cell>
          <cell r="AG557"/>
          <cell r="AH557"/>
          <cell r="AL557">
            <v>2749000</v>
          </cell>
          <cell r="AM557">
            <v>0</v>
          </cell>
          <cell r="AO557">
            <v>0</v>
          </cell>
          <cell r="AP557">
            <v>0</v>
          </cell>
          <cell r="AR557">
            <v>0</v>
          </cell>
          <cell r="AS557"/>
          <cell r="AT557">
            <v>0</v>
          </cell>
          <cell r="AU557">
            <v>0</v>
          </cell>
          <cell r="AV557"/>
          <cell r="AW557"/>
          <cell r="BB557">
            <v>0</v>
          </cell>
          <cell r="BC557">
            <v>0</v>
          </cell>
          <cell r="BE557">
            <v>0</v>
          </cell>
          <cell r="BF557" t="str">
            <v>Applied</v>
          </cell>
          <cell r="BW557" t="str">
            <v>Brooksbank</v>
          </cell>
          <cell r="BX557" t="str">
            <v>Gallentine</v>
          </cell>
          <cell r="BY557">
            <v>10</v>
          </cell>
        </row>
        <row r="558">
          <cell r="C558">
            <v>231</v>
          </cell>
          <cell r="D558">
            <v>12</v>
          </cell>
          <cell r="E558"/>
          <cell r="F558"/>
          <cell r="G558"/>
          <cell r="H558" t="str">
            <v/>
          </cell>
          <cell r="I558" t="str">
            <v/>
          </cell>
          <cell r="L558"/>
          <cell r="M558" t="str">
            <v>Perez</v>
          </cell>
          <cell r="N558" t="str">
            <v>Treatment - Wellhouse Rehab</v>
          </cell>
          <cell r="O558" t="str">
            <v>1010016-1</v>
          </cell>
          <cell r="P558" t="str">
            <v xml:space="preserve">No </v>
          </cell>
          <cell r="Q558">
            <v>446</v>
          </cell>
          <cell r="R558" t="str">
            <v>Reg</v>
          </cell>
          <cell r="S558"/>
          <cell r="T558"/>
          <cell r="U558"/>
          <cell r="V558">
            <v>45449</v>
          </cell>
          <cell r="W558">
            <v>1410000</v>
          </cell>
          <cell r="X558">
            <v>810000</v>
          </cell>
          <cell r="Y558" t="str">
            <v>Refer to RD</v>
          </cell>
          <cell r="AA558">
            <v>45809</v>
          </cell>
          <cell r="AB558">
            <v>46295</v>
          </cell>
          <cell r="AC558">
            <v>0</v>
          </cell>
          <cell r="AD558">
            <v>0</v>
          </cell>
          <cell r="AE558"/>
          <cell r="AF558">
            <v>1410000</v>
          </cell>
          <cell r="AG558"/>
          <cell r="AJ558"/>
          <cell r="AK558"/>
          <cell r="AL558">
            <v>1410000</v>
          </cell>
          <cell r="AM558">
            <v>0</v>
          </cell>
          <cell r="AO558">
            <v>0</v>
          </cell>
          <cell r="AP558">
            <v>0</v>
          </cell>
          <cell r="AR558">
            <v>0</v>
          </cell>
          <cell r="AS558"/>
          <cell r="AT558">
            <v>0</v>
          </cell>
          <cell r="AU558">
            <v>0</v>
          </cell>
          <cell r="AV558"/>
          <cell r="AW558"/>
          <cell r="BB558">
            <v>0</v>
          </cell>
          <cell r="BC558">
            <v>0</v>
          </cell>
          <cell r="BE558">
            <v>0</v>
          </cell>
          <cell r="BF558"/>
          <cell r="BG558"/>
          <cell r="BH558"/>
          <cell r="BI558"/>
          <cell r="BJ558"/>
          <cell r="BK558"/>
          <cell r="BL558"/>
          <cell r="BM558"/>
          <cell r="BN558"/>
          <cell r="BO558"/>
          <cell r="BP558">
            <v>0</v>
          </cell>
          <cell r="BQ558">
            <v>600000</v>
          </cell>
          <cell r="BR558" t="str">
            <v>24 SCDP</v>
          </cell>
          <cell r="BS558"/>
          <cell r="BT558"/>
          <cell r="BU558"/>
          <cell r="BV558"/>
          <cell r="BW558" t="str">
            <v>Perez</v>
          </cell>
          <cell r="BX558"/>
          <cell r="BY558" t="str">
            <v>3b</v>
          </cell>
        </row>
        <row r="559">
          <cell r="C559">
            <v>232</v>
          </cell>
          <cell r="D559">
            <v>12</v>
          </cell>
          <cell r="E559"/>
          <cell r="F559"/>
          <cell r="G559"/>
          <cell r="H559" t="str">
            <v/>
          </cell>
          <cell r="I559" t="str">
            <v/>
          </cell>
          <cell r="J559"/>
          <cell r="K559"/>
          <cell r="L559"/>
          <cell r="M559" t="str">
            <v>Perez</v>
          </cell>
          <cell r="N559" t="str">
            <v>Watermain - Looping</v>
          </cell>
          <cell r="O559" t="str">
            <v>1010016-2</v>
          </cell>
          <cell r="P559" t="str">
            <v xml:space="preserve">No </v>
          </cell>
          <cell r="Q559">
            <v>446</v>
          </cell>
          <cell r="R559" t="str">
            <v>Reg</v>
          </cell>
          <cell r="S559"/>
          <cell r="T559"/>
          <cell r="U559"/>
          <cell r="V559"/>
          <cell r="W559"/>
          <cell r="X559">
            <v>0</v>
          </cell>
          <cell r="Y559"/>
          <cell r="Z559"/>
          <cell r="AA559"/>
          <cell r="AB559"/>
          <cell r="AC559">
            <v>0</v>
          </cell>
          <cell r="AD559">
            <v>0</v>
          </cell>
          <cell r="AE559"/>
          <cell r="AF559">
            <v>2348000</v>
          </cell>
          <cell r="AG559"/>
          <cell r="AH559"/>
          <cell r="AI559"/>
          <cell r="AJ559"/>
          <cell r="AK559"/>
          <cell r="AL559">
            <v>2348000</v>
          </cell>
          <cell r="AM559">
            <v>0</v>
          </cell>
          <cell r="AN559"/>
          <cell r="AO559">
            <v>0</v>
          </cell>
          <cell r="AP559">
            <v>0</v>
          </cell>
          <cell r="AQ559"/>
          <cell r="AR559">
            <v>0</v>
          </cell>
          <cell r="AS559"/>
          <cell r="AT559">
            <v>0</v>
          </cell>
          <cell r="AU559">
            <v>0</v>
          </cell>
          <cell r="AV559"/>
          <cell r="AW559"/>
          <cell r="AX559"/>
          <cell r="AY559"/>
          <cell r="AZ559"/>
          <cell r="BA559"/>
          <cell r="BB559"/>
          <cell r="BC559"/>
          <cell r="BD559"/>
          <cell r="BE559"/>
          <cell r="BF559"/>
          <cell r="BG559"/>
          <cell r="BH559"/>
          <cell r="BI559"/>
          <cell r="BJ559"/>
          <cell r="BK559"/>
          <cell r="BL559"/>
          <cell r="BM559"/>
          <cell r="BN559"/>
          <cell r="BO559"/>
          <cell r="BP559"/>
          <cell r="BQ559"/>
          <cell r="BR559"/>
          <cell r="BS559"/>
          <cell r="BT559"/>
          <cell r="BU559"/>
          <cell r="BV559"/>
          <cell r="BW559" t="str">
            <v>Perez</v>
          </cell>
          <cell r="BX559"/>
          <cell r="BY559" t="str">
            <v>3b</v>
          </cell>
        </row>
        <row r="560">
          <cell r="C560">
            <v>405</v>
          </cell>
          <cell r="D560">
            <v>10</v>
          </cell>
          <cell r="E560"/>
          <cell r="F560"/>
          <cell r="G560"/>
          <cell r="H560" t="str">
            <v/>
          </cell>
          <cell r="I560" t="str">
            <v/>
          </cell>
          <cell r="L560"/>
          <cell r="M560" t="str">
            <v>Perez</v>
          </cell>
          <cell r="N560" t="str">
            <v>Storage - Tower Rehab</v>
          </cell>
          <cell r="O560" t="str">
            <v>1010016-3</v>
          </cell>
          <cell r="P560" t="str">
            <v xml:space="preserve">No </v>
          </cell>
          <cell r="Q560">
            <v>446</v>
          </cell>
          <cell r="R560" t="str">
            <v>Reg</v>
          </cell>
          <cell r="S560"/>
          <cell r="T560"/>
          <cell r="U560"/>
          <cell r="X560">
            <v>0</v>
          </cell>
          <cell r="Y560"/>
          <cell r="AC560">
            <v>0</v>
          </cell>
          <cell r="AD560">
            <v>0</v>
          </cell>
          <cell r="AE560"/>
          <cell r="AF560">
            <v>857000</v>
          </cell>
          <cell r="AG560"/>
          <cell r="AJ560"/>
          <cell r="AK560"/>
          <cell r="AL560">
            <v>857000</v>
          </cell>
          <cell r="AM560">
            <v>0</v>
          </cell>
          <cell r="AO560">
            <v>0</v>
          </cell>
          <cell r="AP560">
            <v>0</v>
          </cell>
          <cell r="AR560">
            <v>0</v>
          </cell>
          <cell r="AS560"/>
          <cell r="AT560">
            <v>0</v>
          </cell>
          <cell r="AU560">
            <v>0</v>
          </cell>
          <cell r="AV560"/>
          <cell r="AW560"/>
          <cell r="BC560"/>
          <cell r="BF560"/>
          <cell r="BG560"/>
          <cell r="BH560"/>
          <cell r="BI560"/>
          <cell r="BJ560"/>
          <cell r="BK560"/>
          <cell r="BL560"/>
          <cell r="BM560"/>
          <cell r="BN560"/>
          <cell r="BO560"/>
          <cell r="BQ560"/>
          <cell r="BR560"/>
          <cell r="BS560"/>
          <cell r="BT560"/>
          <cell r="BU560"/>
          <cell r="BV560"/>
          <cell r="BW560" t="str">
            <v>Perez</v>
          </cell>
          <cell r="BX560"/>
          <cell r="BY560" t="str">
            <v>3b</v>
          </cell>
        </row>
        <row r="561">
          <cell r="C561">
            <v>406</v>
          </cell>
          <cell r="D561">
            <v>10</v>
          </cell>
          <cell r="E561"/>
          <cell r="F561"/>
          <cell r="G561"/>
          <cell r="H561" t="str">
            <v/>
          </cell>
          <cell r="I561" t="str">
            <v/>
          </cell>
          <cell r="L561"/>
          <cell r="M561" t="str">
            <v>Perez</v>
          </cell>
          <cell r="N561" t="str">
            <v>Conservation - Meter Replacement</v>
          </cell>
          <cell r="O561" t="str">
            <v>1010016-4</v>
          </cell>
          <cell r="P561" t="str">
            <v xml:space="preserve">No </v>
          </cell>
          <cell r="Q561">
            <v>446</v>
          </cell>
          <cell r="R561" t="str">
            <v>Reg</v>
          </cell>
          <cell r="S561"/>
          <cell r="T561"/>
          <cell r="U561"/>
          <cell r="X561">
            <v>0</v>
          </cell>
          <cell r="Y561"/>
          <cell r="AC561">
            <v>0</v>
          </cell>
          <cell r="AD561">
            <v>0</v>
          </cell>
          <cell r="AE561"/>
          <cell r="AF561">
            <v>314000</v>
          </cell>
          <cell r="AG561"/>
          <cell r="AJ561"/>
          <cell r="AK561"/>
          <cell r="AL561">
            <v>314000</v>
          </cell>
          <cell r="AM561">
            <v>0</v>
          </cell>
          <cell r="AO561">
            <v>0</v>
          </cell>
          <cell r="AP561">
            <v>0</v>
          </cell>
          <cell r="AR561">
            <v>0</v>
          </cell>
          <cell r="AS561"/>
          <cell r="AT561">
            <v>0</v>
          </cell>
          <cell r="AU561">
            <v>0</v>
          </cell>
          <cell r="AV561"/>
          <cell r="AW561"/>
          <cell r="AX561"/>
          <cell r="BC561"/>
          <cell r="BF561"/>
          <cell r="BG561"/>
          <cell r="BH561"/>
          <cell r="BI561"/>
          <cell r="BJ561"/>
          <cell r="BK561"/>
          <cell r="BL561"/>
          <cell r="BM561"/>
          <cell r="BN561"/>
          <cell r="BO561"/>
          <cell r="BQ561"/>
          <cell r="BR561"/>
          <cell r="BS561"/>
          <cell r="BT561"/>
          <cell r="BU561"/>
          <cell r="BV561"/>
          <cell r="BW561" t="str">
            <v>Perez</v>
          </cell>
          <cell r="BX561"/>
          <cell r="BY561" t="str">
            <v>3b</v>
          </cell>
        </row>
        <row r="562">
          <cell r="C562">
            <v>386</v>
          </cell>
          <cell r="D562">
            <v>10</v>
          </cell>
          <cell r="E562">
            <v>301</v>
          </cell>
          <cell r="F562">
            <v>10</v>
          </cell>
          <cell r="H562" t="str">
            <v/>
          </cell>
          <cell r="I562" t="str">
            <v/>
          </cell>
          <cell r="J562" t="str">
            <v/>
          </cell>
          <cell r="K562" t="str">
            <v/>
          </cell>
          <cell r="L562" t="str">
            <v>Referred to RD</v>
          </cell>
          <cell r="M562" t="str">
            <v>Bradshaw</v>
          </cell>
          <cell r="N562" t="str">
            <v>Storage - Tower Improvements</v>
          </cell>
          <cell r="O562" t="str">
            <v>1690033-2</v>
          </cell>
          <cell r="P562" t="str">
            <v xml:space="preserve">No </v>
          </cell>
          <cell r="Q562">
            <v>96</v>
          </cell>
          <cell r="R562" t="str">
            <v>Reg</v>
          </cell>
          <cell r="S562" t="str">
            <v>Exempt</v>
          </cell>
          <cell r="T562"/>
          <cell r="X562">
            <v>0</v>
          </cell>
          <cell r="Y562"/>
          <cell r="Z562"/>
          <cell r="AA562">
            <v>45444</v>
          </cell>
          <cell r="AB562">
            <v>45626</v>
          </cell>
          <cell r="AC562">
            <v>0</v>
          </cell>
          <cell r="AD562">
            <v>0</v>
          </cell>
          <cell r="AE562"/>
          <cell r="AF562">
            <v>438562</v>
          </cell>
          <cell r="AG562"/>
          <cell r="AL562">
            <v>438562</v>
          </cell>
          <cell r="AM562">
            <v>0</v>
          </cell>
          <cell r="AO562">
            <v>0</v>
          </cell>
          <cell r="AP562">
            <v>0</v>
          </cell>
          <cell r="AR562">
            <v>0</v>
          </cell>
          <cell r="AS562"/>
          <cell r="AT562">
            <v>0</v>
          </cell>
          <cell r="AU562">
            <v>0</v>
          </cell>
          <cell r="AV562"/>
          <cell r="AW562"/>
          <cell r="BB562">
            <v>0</v>
          </cell>
          <cell r="BC562">
            <v>0</v>
          </cell>
          <cell r="BE562">
            <v>0</v>
          </cell>
          <cell r="BF562" t="str">
            <v>Referred to RD</v>
          </cell>
          <cell r="BP562">
            <v>0</v>
          </cell>
          <cell r="BW562" t="str">
            <v>Bradshaw</v>
          </cell>
          <cell r="BX562" t="str">
            <v>Sabie</v>
          </cell>
          <cell r="BY562" t="str">
            <v>3c</v>
          </cell>
        </row>
        <row r="563">
          <cell r="C563">
            <v>474</v>
          </cell>
          <cell r="D563">
            <v>10</v>
          </cell>
          <cell r="E563">
            <v>388</v>
          </cell>
          <cell r="F563">
            <v>10</v>
          </cell>
          <cell r="H563" t="str">
            <v/>
          </cell>
          <cell r="I563" t="str">
            <v/>
          </cell>
          <cell r="J563" t="str">
            <v/>
          </cell>
          <cell r="K563" t="str">
            <v/>
          </cell>
          <cell r="L563" t="str">
            <v>Referred to RD</v>
          </cell>
          <cell r="M563" t="str">
            <v>Bradshaw</v>
          </cell>
          <cell r="N563" t="str">
            <v>Watermain - Grand Ave. Improvements</v>
          </cell>
          <cell r="O563" t="str">
            <v>1690033-3</v>
          </cell>
          <cell r="P563" t="str">
            <v xml:space="preserve">No </v>
          </cell>
          <cell r="Q563">
            <v>131</v>
          </cell>
          <cell r="R563" t="str">
            <v>Reg</v>
          </cell>
          <cell r="S563" t="str">
            <v>Exempt</v>
          </cell>
          <cell r="T563"/>
          <cell r="X563">
            <v>0</v>
          </cell>
          <cell r="Y563"/>
          <cell r="Z563"/>
          <cell r="AA563">
            <v>45444</v>
          </cell>
          <cell r="AB563">
            <v>45626</v>
          </cell>
          <cell r="AC563">
            <v>0</v>
          </cell>
          <cell r="AD563">
            <v>0</v>
          </cell>
          <cell r="AE563"/>
          <cell r="AF563">
            <v>2143952</v>
          </cell>
          <cell r="AG563"/>
          <cell r="AL563">
            <v>2143952</v>
          </cell>
          <cell r="AM563">
            <v>0</v>
          </cell>
          <cell r="AO563">
            <v>0</v>
          </cell>
          <cell r="AP563">
            <v>0</v>
          </cell>
          <cell r="AR563">
            <v>0</v>
          </cell>
          <cell r="AS563"/>
          <cell r="AT563">
            <v>0</v>
          </cell>
          <cell r="AU563">
            <v>0</v>
          </cell>
          <cell r="AV563"/>
          <cell r="AW563"/>
          <cell r="BB563">
            <v>0</v>
          </cell>
          <cell r="BC563">
            <v>0</v>
          </cell>
          <cell r="BE563">
            <v>0</v>
          </cell>
          <cell r="BF563" t="str">
            <v>Referred to RD</v>
          </cell>
          <cell r="BP563">
            <v>0</v>
          </cell>
          <cell r="BW563" t="str">
            <v>Bradshaw</v>
          </cell>
          <cell r="BX563" t="str">
            <v>Sabie</v>
          </cell>
          <cell r="BY563" t="str">
            <v>3c</v>
          </cell>
        </row>
        <row r="564">
          <cell r="C564">
            <v>831</v>
          </cell>
          <cell r="D564">
            <v>7</v>
          </cell>
          <cell r="E564">
            <v>702</v>
          </cell>
          <cell r="F564">
            <v>7</v>
          </cell>
          <cell r="G564"/>
          <cell r="H564" t="str">
            <v/>
          </cell>
          <cell r="I564" t="str">
            <v>Yes</v>
          </cell>
          <cell r="J564" t="str">
            <v/>
          </cell>
          <cell r="K564" t="str">
            <v/>
          </cell>
          <cell r="L564">
            <v>0</v>
          </cell>
          <cell r="M564" t="str">
            <v>Montoya</v>
          </cell>
          <cell r="N564" t="str">
            <v>Tretment - Plant Expansion</v>
          </cell>
          <cell r="O564" t="str">
            <v>1270023-2</v>
          </cell>
          <cell r="P564" t="str">
            <v xml:space="preserve">No </v>
          </cell>
          <cell r="Q564">
            <v>6549</v>
          </cell>
          <cell r="R564" t="str">
            <v>Reg</v>
          </cell>
          <cell r="S564" t="str">
            <v>Exempt</v>
          </cell>
          <cell r="T564"/>
          <cell r="V564">
            <v>45366</v>
          </cell>
          <cell r="W564">
            <v>2965000</v>
          </cell>
          <cell r="X564">
            <v>2965000</v>
          </cell>
          <cell r="Y564" t="str">
            <v>Part B2</v>
          </cell>
          <cell r="AA564">
            <v>45597</v>
          </cell>
          <cell r="AC564">
            <v>0</v>
          </cell>
          <cell r="AD564">
            <v>0</v>
          </cell>
          <cell r="AE564"/>
          <cell r="AF564">
            <v>2965000</v>
          </cell>
          <cell r="AG564"/>
          <cell r="AH564"/>
          <cell r="AL564">
            <v>2965000</v>
          </cell>
          <cell r="AM564">
            <v>2965000</v>
          </cell>
          <cell r="AO564">
            <v>0</v>
          </cell>
          <cell r="AP564">
            <v>0</v>
          </cell>
          <cell r="AR564">
            <v>0</v>
          </cell>
          <cell r="AS564"/>
          <cell r="AT564">
            <v>2965000</v>
          </cell>
          <cell r="AU564">
            <v>0</v>
          </cell>
          <cell r="AV564"/>
          <cell r="AW564"/>
          <cell r="BB564">
            <v>0</v>
          </cell>
          <cell r="BC564">
            <v>0</v>
          </cell>
          <cell r="BE564">
            <v>0</v>
          </cell>
          <cell r="BP564">
            <v>0</v>
          </cell>
          <cell r="BW564" t="str">
            <v>Montoya</v>
          </cell>
          <cell r="BX564"/>
          <cell r="BY564">
            <v>11</v>
          </cell>
        </row>
        <row r="565">
          <cell r="C565">
            <v>417</v>
          </cell>
          <cell r="D565">
            <v>10</v>
          </cell>
          <cell r="E565">
            <v>332</v>
          </cell>
          <cell r="F565">
            <v>10</v>
          </cell>
          <cell r="G565" t="str">
            <v/>
          </cell>
          <cell r="H565" t="str">
            <v/>
          </cell>
          <cell r="I565" t="str">
            <v/>
          </cell>
          <cell r="J565" t="str">
            <v/>
          </cell>
          <cell r="K565" t="str">
            <v/>
          </cell>
          <cell r="L565">
            <v>0</v>
          </cell>
          <cell r="M565" t="str">
            <v>Schultz</v>
          </cell>
          <cell r="N565" t="str">
            <v>Watermain - Main Street East Repl</v>
          </cell>
          <cell r="O565" t="str">
            <v>1800001-3</v>
          </cell>
          <cell r="P565" t="str">
            <v xml:space="preserve">No </v>
          </cell>
          <cell r="Q565">
            <v>1228</v>
          </cell>
          <cell r="R565" t="str">
            <v>Reg</v>
          </cell>
          <cell r="S565" t="str">
            <v>Exempt</v>
          </cell>
          <cell r="X565">
            <v>0</v>
          </cell>
          <cell r="Y565"/>
          <cell r="AA565"/>
          <cell r="AC565">
            <v>0</v>
          </cell>
          <cell r="AD565">
            <v>0</v>
          </cell>
          <cell r="AE565"/>
          <cell r="AF565">
            <v>458430</v>
          </cell>
          <cell r="AG565"/>
          <cell r="AL565">
            <v>458430</v>
          </cell>
          <cell r="AM565">
            <v>0</v>
          </cell>
          <cell r="AO565">
            <v>0</v>
          </cell>
          <cell r="AP565">
            <v>0</v>
          </cell>
          <cell r="AR565">
            <v>0</v>
          </cell>
          <cell r="AS565"/>
          <cell r="AT565">
            <v>0</v>
          </cell>
          <cell r="AU565">
            <v>0</v>
          </cell>
          <cell r="BB565">
            <v>0</v>
          </cell>
          <cell r="BC565">
            <v>0</v>
          </cell>
          <cell r="BE565">
            <v>0</v>
          </cell>
          <cell r="BP565">
            <v>0</v>
          </cell>
          <cell r="BW565" t="str">
            <v>Schultz</v>
          </cell>
          <cell r="BX565" t="str">
            <v>Lafontaine</v>
          </cell>
          <cell r="BY565">
            <v>5</v>
          </cell>
        </row>
        <row r="566">
          <cell r="C566">
            <v>418</v>
          </cell>
          <cell r="D566">
            <v>10</v>
          </cell>
          <cell r="E566">
            <v>333</v>
          </cell>
          <cell r="F566">
            <v>10</v>
          </cell>
          <cell r="G566" t="str">
            <v/>
          </cell>
          <cell r="H566" t="str">
            <v/>
          </cell>
          <cell r="I566" t="str">
            <v/>
          </cell>
          <cell r="J566" t="str">
            <v/>
          </cell>
          <cell r="K566" t="str">
            <v/>
          </cell>
          <cell r="L566">
            <v>0</v>
          </cell>
          <cell r="M566" t="str">
            <v>Schultz</v>
          </cell>
          <cell r="N566" t="str">
            <v>Watermain - First Street NW Repl</v>
          </cell>
          <cell r="O566" t="str">
            <v>1800001-4</v>
          </cell>
          <cell r="P566" t="str">
            <v xml:space="preserve">No </v>
          </cell>
          <cell r="Q566">
            <v>1228</v>
          </cell>
          <cell r="R566" t="str">
            <v>Reg</v>
          </cell>
          <cell r="S566" t="str">
            <v>Exempt</v>
          </cell>
          <cell r="T566"/>
          <cell r="U566"/>
          <cell r="V566"/>
          <cell r="W566"/>
          <cell r="X566">
            <v>0</v>
          </cell>
          <cell r="Y566"/>
          <cell r="Z566"/>
          <cell r="AA566"/>
          <cell r="AB566"/>
          <cell r="AC566">
            <v>0</v>
          </cell>
          <cell r="AD566">
            <v>0</v>
          </cell>
          <cell r="AE566"/>
          <cell r="AF566">
            <v>360378</v>
          </cell>
          <cell r="AG566"/>
          <cell r="AH566"/>
          <cell r="AI566"/>
          <cell r="AJ566"/>
          <cell r="AK566"/>
          <cell r="AL566">
            <v>360378</v>
          </cell>
          <cell r="AM566">
            <v>0</v>
          </cell>
          <cell r="AN566"/>
          <cell r="AO566">
            <v>0</v>
          </cell>
          <cell r="AP566">
            <v>0</v>
          </cell>
          <cell r="AQ566"/>
          <cell r="AR566">
            <v>0</v>
          </cell>
          <cell r="AS566"/>
          <cell r="AT566">
            <v>0</v>
          </cell>
          <cell r="AU566">
            <v>0</v>
          </cell>
          <cell r="AV566"/>
          <cell r="AW566"/>
          <cell r="AX566"/>
          <cell r="AY566"/>
          <cell r="AZ566"/>
          <cell r="BA566"/>
          <cell r="BB566">
            <v>0</v>
          </cell>
          <cell r="BC566">
            <v>0</v>
          </cell>
          <cell r="BD566"/>
          <cell r="BE566">
            <v>0</v>
          </cell>
          <cell r="BF566"/>
          <cell r="BG566"/>
          <cell r="BH566"/>
          <cell r="BI566"/>
          <cell r="BJ566"/>
          <cell r="BK566"/>
          <cell r="BL566"/>
          <cell r="BM566"/>
          <cell r="BN566"/>
          <cell r="BO566"/>
          <cell r="BP566">
            <v>0</v>
          </cell>
          <cell r="BQ566"/>
          <cell r="BR566"/>
          <cell r="BS566"/>
          <cell r="BT566"/>
          <cell r="BU566"/>
          <cell r="BV566"/>
          <cell r="BW566" t="str">
            <v>Schultz</v>
          </cell>
          <cell r="BX566" t="str">
            <v>Lafontaine</v>
          </cell>
          <cell r="BY566">
            <v>5</v>
          </cell>
        </row>
        <row r="567">
          <cell r="C567">
            <v>449</v>
          </cell>
          <cell r="D567">
            <v>10</v>
          </cell>
          <cell r="E567">
            <v>363</v>
          </cell>
          <cell r="F567">
            <v>10</v>
          </cell>
          <cell r="G567"/>
          <cell r="H567" t="str">
            <v/>
          </cell>
          <cell r="I567" t="str">
            <v>Yes</v>
          </cell>
          <cell r="J567" t="str">
            <v/>
          </cell>
          <cell r="K567" t="str">
            <v>Yes</v>
          </cell>
          <cell r="L567">
            <v>0</v>
          </cell>
          <cell r="M567" t="str">
            <v>Schultz</v>
          </cell>
          <cell r="N567" t="str">
            <v>Watermain - First St. SW/Second St N</v>
          </cell>
          <cell r="O567" t="str">
            <v>1800001-6</v>
          </cell>
          <cell r="P567" t="str">
            <v xml:space="preserve">No </v>
          </cell>
          <cell r="Q567">
            <v>1087</v>
          </cell>
          <cell r="R567" t="str">
            <v>Reg</v>
          </cell>
          <cell r="S567" t="str">
            <v>Exempt</v>
          </cell>
          <cell r="T567"/>
          <cell r="U567"/>
          <cell r="V567">
            <v>45449</v>
          </cell>
          <cell r="W567">
            <v>1517500</v>
          </cell>
          <cell r="X567">
            <v>1517500</v>
          </cell>
          <cell r="Y567" t="str">
            <v>Part B2</v>
          </cell>
          <cell r="Z567"/>
          <cell r="AA567">
            <v>45778</v>
          </cell>
          <cell r="AB567">
            <v>46174</v>
          </cell>
          <cell r="AC567">
            <v>0</v>
          </cell>
          <cell r="AD567">
            <v>0</v>
          </cell>
          <cell r="AE567"/>
          <cell r="AF567">
            <v>1517500</v>
          </cell>
          <cell r="AG567"/>
          <cell r="AH567"/>
          <cell r="AI567"/>
          <cell r="AJ567"/>
          <cell r="AK567"/>
          <cell r="AL567">
            <v>1517500</v>
          </cell>
          <cell r="AM567">
            <v>1517500</v>
          </cell>
          <cell r="AN567"/>
          <cell r="AO567">
            <v>0</v>
          </cell>
          <cell r="AP567">
            <v>0</v>
          </cell>
          <cell r="AQ567"/>
          <cell r="AR567">
            <v>0</v>
          </cell>
          <cell r="AS567"/>
          <cell r="AT567">
            <v>1517500</v>
          </cell>
          <cell r="AU567">
            <v>0</v>
          </cell>
          <cell r="AV567"/>
          <cell r="AW567"/>
          <cell r="AX567"/>
          <cell r="AY567"/>
          <cell r="AZ567"/>
          <cell r="BA567"/>
          <cell r="BB567">
            <v>0</v>
          </cell>
          <cell r="BC567">
            <v>0</v>
          </cell>
          <cell r="BD567"/>
          <cell r="BE567">
            <v>0</v>
          </cell>
          <cell r="BF567"/>
          <cell r="BG567"/>
          <cell r="BH567"/>
          <cell r="BI567"/>
          <cell r="BJ567"/>
          <cell r="BK567"/>
          <cell r="BL567"/>
          <cell r="BM567"/>
          <cell r="BN567"/>
          <cell r="BO567"/>
          <cell r="BP567">
            <v>0</v>
          </cell>
          <cell r="BQ567"/>
          <cell r="BR567"/>
          <cell r="BS567"/>
          <cell r="BT567"/>
          <cell r="BU567"/>
          <cell r="BV567"/>
          <cell r="BW567" t="str">
            <v>Schultz</v>
          </cell>
          <cell r="BX567"/>
          <cell r="BY567">
            <v>5</v>
          </cell>
        </row>
        <row r="568">
          <cell r="C568">
            <v>313</v>
          </cell>
          <cell r="D568">
            <v>12</v>
          </cell>
          <cell r="E568">
            <v>233</v>
          </cell>
          <cell r="F568">
            <v>12</v>
          </cell>
          <cell r="G568"/>
          <cell r="H568" t="str">
            <v/>
          </cell>
          <cell r="I568" t="str">
            <v/>
          </cell>
          <cell r="J568" t="str">
            <v/>
          </cell>
          <cell r="K568" t="str">
            <v/>
          </cell>
          <cell r="L568">
            <v>0</v>
          </cell>
          <cell r="M568" t="str">
            <v>Montoya</v>
          </cell>
          <cell r="N568" t="str">
            <v>Watermain - Area 1 Loop</v>
          </cell>
          <cell r="O568" t="str">
            <v>1190030-2</v>
          </cell>
          <cell r="P568" t="str">
            <v xml:space="preserve">No </v>
          </cell>
          <cell r="Q568">
            <v>140</v>
          </cell>
          <cell r="R568" t="str">
            <v>Reg</v>
          </cell>
          <cell r="S568" t="str">
            <v>Exempt</v>
          </cell>
          <cell r="T568"/>
          <cell r="U568"/>
          <cell r="V568"/>
          <cell r="W568"/>
          <cell r="X568">
            <v>0</v>
          </cell>
          <cell r="Y568"/>
          <cell r="Z568"/>
          <cell r="AA568">
            <v>44713</v>
          </cell>
          <cell r="AB568">
            <v>45078</v>
          </cell>
          <cell r="AC568">
            <v>0</v>
          </cell>
          <cell r="AD568">
            <v>0</v>
          </cell>
          <cell r="AE568" t="str">
            <v>also seeking SCDP; more SPAP</v>
          </cell>
          <cell r="AF568">
            <v>1795000</v>
          </cell>
          <cell r="AG568"/>
          <cell r="AH568"/>
          <cell r="AI568"/>
          <cell r="AJ568"/>
          <cell r="AK568"/>
          <cell r="AL568">
            <v>1795000</v>
          </cell>
          <cell r="AM568">
            <v>0</v>
          </cell>
          <cell r="AN568"/>
          <cell r="AO568">
            <v>0</v>
          </cell>
          <cell r="AP568">
            <v>0</v>
          </cell>
          <cell r="AQ568"/>
          <cell r="AR568">
            <v>0</v>
          </cell>
          <cell r="AS568"/>
          <cell r="AT568">
            <v>0</v>
          </cell>
          <cell r="AU568">
            <v>0</v>
          </cell>
          <cell r="AV568"/>
          <cell r="AW568"/>
          <cell r="AX568"/>
          <cell r="AY568"/>
          <cell r="AZ568"/>
          <cell r="BA568"/>
          <cell r="BB568">
            <v>0</v>
          </cell>
          <cell r="BC568">
            <v>200000</v>
          </cell>
          <cell r="BD568"/>
          <cell r="BE568">
            <v>0</v>
          </cell>
          <cell r="BF568"/>
          <cell r="BG568"/>
          <cell r="BH568"/>
          <cell r="BI568"/>
          <cell r="BJ568"/>
          <cell r="BK568"/>
          <cell r="BL568"/>
          <cell r="BM568"/>
          <cell r="BN568"/>
          <cell r="BO568"/>
          <cell r="BP568">
            <v>0</v>
          </cell>
          <cell r="BQ568"/>
          <cell r="BR568"/>
          <cell r="BS568"/>
          <cell r="BT568"/>
          <cell r="BU568"/>
          <cell r="BV568"/>
          <cell r="BW568" t="str">
            <v>Montoya</v>
          </cell>
          <cell r="BX568"/>
          <cell r="BY568">
            <v>11</v>
          </cell>
        </row>
        <row r="569">
          <cell r="C569">
            <v>314</v>
          </cell>
          <cell r="D569">
            <v>12</v>
          </cell>
          <cell r="E569">
            <v>234</v>
          </cell>
          <cell r="F569">
            <v>12</v>
          </cell>
          <cell r="G569"/>
          <cell r="H569" t="str">
            <v/>
          </cell>
          <cell r="I569" t="str">
            <v/>
          </cell>
          <cell r="J569" t="str">
            <v/>
          </cell>
          <cell r="K569" t="str">
            <v/>
          </cell>
          <cell r="L569">
            <v>0</v>
          </cell>
          <cell r="M569" t="str">
            <v>Montoya</v>
          </cell>
          <cell r="N569" t="str">
            <v>Watermain - Area 3 Loop</v>
          </cell>
          <cell r="O569" t="str">
            <v>1190030-4</v>
          </cell>
          <cell r="P569" t="str">
            <v xml:space="preserve">No </v>
          </cell>
          <cell r="Q569">
            <v>140</v>
          </cell>
          <cell r="R569" t="str">
            <v>Reg</v>
          </cell>
          <cell r="S569" t="str">
            <v>Exempt</v>
          </cell>
          <cell r="T569"/>
          <cell r="U569"/>
          <cell r="V569"/>
          <cell r="W569"/>
          <cell r="X569">
            <v>0</v>
          </cell>
          <cell r="Y569"/>
          <cell r="Z569"/>
          <cell r="AA569">
            <v>44713</v>
          </cell>
          <cell r="AB569">
            <v>45078</v>
          </cell>
          <cell r="AC569">
            <v>0</v>
          </cell>
          <cell r="AD569">
            <v>0</v>
          </cell>
          <cell r="AE569" t="str">
            <v>also seeking SCDP; more SPAP</v>
          </cell>
          <cell r="AF569">
            <v>2066000</v>
          </cell>
          <cell r="AG569"/>
          <cell r="AH569"/>
          <cell r="AI569"/>
          <cell r="AJ569"/>
          <cell r="AK569"/>
          <cell r="AL569">
            <v>2066000</v>
          </cell>
          <cell r="AM569">
            <v>0</v>
          </cell>
          <cell r="AN569"/>
          <cell r="AO569">
            <v>0</v>
          </cell>
          <cell r="AP569">
            <v>0</v>
          </cell>
          <cell r="AQ569"/>
          <cell r="AR569">
            <v>0</v>
          </cell>
          <cell r="AS569"/>
          <cell r="AT569">
            <v>0</v>
          </cell>
          <cell r="AU569">
            <v>0</v>
          </cell>
          <cell r="AV569"/>
          <cell r="AW569"/>
          <cell r="AX569"/>
          <cell r="AY569"/>
          <cell r="AZ569"/>
          <cell r="BA569"/>
          <cell r="BB569">
            <v>0</v>
          </cell>
          <cell r="BC569">
            <v>580000</v>
          </cell>
          <cell r="BD569"/>
          <cell r="BE569">
            <v>0</v>
          </cell>
          <cell r="BF569"/>
          <cell r="BG569"/>
          <cell r="BH569"/>
          <cell r="BI569"/>
          <cell r="BJ569"/>
          <cell r="BK569"/>
          <cell r="BL569"/>
          <cell r="BM569"/>
          <cell r="BN569"/>
          <cell r="BO569"/>
          <cell r="BP569">
            <v>0</v>
          </cell>
          <cell r="BQ569"/>
          <cell r="BR569"/>
          <cell r="BS569"/>
          <cell r="BT569"/>
          <cell r="BU569"/>
          <cell r="BV569"/>
          <cell r="BW569" t="str">
            <v>Montoya</v>
          </cell>
          <cell r="BX569"/>
          <cell r="BY569">
            <v>11</v>
          </cell>
        </row>
        <row r="570">
          <cell r="C570">
            <v>164</v>
          </cell>
          <cell r="D570">
            <v>15</v>
          </cell>
          <cell r="E570">
            <v>115</v>
          </cell>
          <cell r="F570">
            <v>15</v>
          </cell>
          <cell r="G570"/>
          <cell r="H570" t="str">
            <v/>
          </cell>
          <cell r="I570" t="str">
            <v/>
          </cell>
          <cell r="J570" t="str">
            <v/>
          </cell>
          <cell r="K570" t="str">
            <v/>
          </cell>
          <cell r="L570" t="str">
            <v>Referred to RD</v>
          </cell>
          <cell r="M570" t="str">
            <v>Perez</v>
          </cell>
          <cell r="N570" t="str">
            <v>Source - New Well, Pumphouse &amp; Sealing</v>
          </cell>
          <cell r="O570" t="str">
            <v>1450006-2</v>
          </cell>
          <cell r="P570" t="str">
            <v xml:space="preserve">No </v>
          </cell>
          <cell r="Q570">
            <v>309</v>
          </cell>
          <cell r="R570" t="str">
            <v>Reg</v>
          </cell>
          <cell r="S570" t="str">
            <v>Exempt</v>
          </cell>
          <cell r="T570"/>
          <cell r="U570"/>
          <cell r="V570">
            <v>45509</v>
          </cell>
          <cell r="W570">
            <v>325000</v>
          </cell>
          <cell r="X570">
            <v>325000</v>
          </cell>
          <cell r="Y570" t="str">
            <v>Refer to RD</v>
          </cell>
          <cell r="Z570"/>
          <cell r="AA570">
            <v>45778</v>
          </cell>
          <cell r="AB570">
            <v>45960</v>
          </cell>
          <cell r="AC570">
            <v>0</v>
          </cell>
          <cell r="AD570">
            <v>0</v>
          </cell>
          <cell r="AE570"/>
          <cell r="AF570">
            <v>325000</v>
          </cell>
          <cell r="AG570"/>
          <cell r="AH570"/>
          <cell r="AI570"/>
          <cell r="AJ570"/>
          <cell r="AK570"/>
          <cell r="AL570">
            <v>325000</v>
          </cell>
          <cell r="AM570">
            <v>0</v>
          </cell>
          <cell r="AN570"/>
          <cell r="AO570">
            <v>0</v>
          </cell>
          <cell r="AP570">
            <v>0</v>
          </cell>
          <cell r="AQ570"/>
          <cell r="AR570">
            <v>0</v>
          </cell>
          <cell r="AS570"/>
          <cell r="AT570">
            <v>0</v>
          </cell>
          <cell r="AU570">
            <v>0</v>
          </cell>
          <cell r="AV570"/>
          <cell r="AW570"/>
          <cell r="AX570"/>
          <cell r="AY570"/>
          <cell r="AZ570"/>
          <cell r="BA570"/>
          <cell r="BB570">
            <v>0</v>
          </cell>
          <cell r="BC570">
            <v>0</v>
          </cell>
          <cell r="BD570"/>
          <cell r="BE570">
            <v>0</v>
          </cell>
          <cell r="BF570" t="str">
            <v>Referred to RD</v>
          </cell>
          <cell r="BG570"/>
          <cell r="BH570"/>
          <cell r="BI570"/>
          <cell r="BJ570"/>
          <cell r="BK570"/>
          <cell r="BL570"/>
          <cell r="BM570"/>
          <cell r="BN570"/>
          <cell r="BO570"/>
          <cell r="BP570">
            <v>0</v>
          </cell>
          <cell r="BQ570"/>
          <cell r="BR570"/>
          <cell r="BS570"/>
          <cell r="BT570"/>
          <cell r="BU570"/>
          <cell r="BV570"/>
          <cell r="BW570" t="str">
            <v>Perez</v>
          </cell>
          <cell r="BX570" t="str">
            <v>Schultz</v>
          </cell>
          <cell r="BY570">
            <v>1</v>
          </cell>
        </row>
        <row r="571">
          <cell r="C571">
            <v>375</v>
          </cell>
          <cell r="D571">
            <v>10</v>
          </cell>
          <cell r="E571">
            <v>290</v>
          </cell>
          <cell r="F571">
            <v>10</v>
          </cell>
          <cell r="G571"/>
          <cell r="H571" t="str">
            <v/>
          </cell>
          <cell r="I571" t="str">
            <v/>
          </cell>
          <cell r="J571" t="str">
            <v/>
          </cell>
          <cell r="K571" t="str">
            <v/>
          </cell>
          <cell r="L571" t="str">
            <v>Referred to RD</v>
          </cell>
          <cell r="M571" t="str">
            <v>Perez</v>
          </cell>
          <cell r="N571" t="str">
            <v>Conservation - Repl Meters</v>
          </cell>
          <cell r="O571" t="str">
            <v>1450006-4</v>
          </cell>
          <cell r="P571" t="str">
            <v xml:space="preserve">No </v>
          </cell>
          <cell r="Q571">
            <v>309</v>
          </cell>
          <cell r="R571" t="str">
            <v>Reg</v>
          </cell>
          <cell r="S571" t="str">
            <v>Exempt</v>
          </cell>
          <cell r="T571"/>
          <cell r="U571"/>
          <cell r="V571"/>
          <cell r="W571"/>
          <cell r="X571">
            <v>0</v>
          </cell>
          <cell r="Y571"/>
          <cell r="Z571"/>
          <cell r="AA571">
            <v>44317</v>
          </cell>
          <cell r="AB571">
            <v>44438</v>
          </cell>
          <cell r="AC571">
            <v>0</v>
          </cell>
          <cell r="AD571">
            <v>0</v>
          </cell>
          <cell r="AE571"/>
          <cell r="AF571">
            <v>119400</v>
          </cell>
          <cell r="AG571"/>
          <cell r="AH571"/>
          <cell r="AI571"/>
          <cell r="AJ571"/>
          <cell r="AK571"/>
          <cell r="AL571">
            <v>119400</v>
          </cell>
          <cell r="AM571">
            <v>0</v>
          </cell>
          <cell r="AN571"/>
          <cell r="AO571">
            <v>0</v>
          </cell>
          <cell r="AP571">
            <v>0</v>
          </cell>
          <cell r="AQ571"/>
          <cell r="AR571">
            <v>0</v>
          </cell>
          <cell r="AS571"/>
          <cell r="AT571">
            <v>0</v>
          </cell>
          <cell r="AU571">
            <v>0</v>
          </cell>
          <cell r="AV571"/>
          <cell r="AW571"/>
          <cell r="AX571"/>
          <cell r="AY571"/>
          <cell r="AZ571"/>
          <cell r="BA571"/>
          <cell r="BB571">
            <v>0</v>
          </cell>
          <cell r="BC571">
            <v>0</v>
          </cell>
          <cell r="BD571"/>
          <cell r="BE571">
            <v>0</v>
          </cell>
          <cell r="BF571" t="str">
            <v>Referred to RD</v>
          </cell>
          <cell r="BG571"/>
          <cell r="BH571"/>
          <cell r="BI571"/>
          <cell r="BJ571"/>
          <cell r="BK571"/>
          <cell r="BL571"/>
          <cell r="BM571"/>
          <cell r="BN571"/>
          <cell r="BO571"/>
          <cell r="BP571">
            <v>0</v>
          </cell>
          <cell r="BQ571"/>
          <cell r="BR571"/>
          <cell r="BS571"/>
          <cell r="BT571"/>
          <cell r="BU571"/>
          <cell r="BV571"/>
          <cell r="BW571" t="str">
            <v>Perez</v>
          </cell>
          <cell r="BX571"/>
          <cell r="BY571">
            <v>1</v>
          </cell>
        </row>
        <row r="572">
          <cell r="C572">
            <v>385</v>
          </cell>
          <cell r="D572">
            <v>10</v>
          </cell>
          <cell r="E572">
            <v>300</v>
          </cell>
          <cell r="F572">
            <v>10</v>
          </cell>
          <cell r="G572" t="str">
            <v/>
          </cell>
          <cell r="H572" t="str">
            <v/>
          </cell>
          <cell r="I572" t="str">
            <v/>
          </cell>
          <cell r="J572" t="str">
            <v/>
          </cell>
          <cell r="K572" t="str">
            <v/>
          </cell>
          <cell r="L572">
            <v>0</v>
          </cell>
          <cell r="M572" t="str">
            <v>Perez</v>
          </cell>
          <cell r="N572" t="str">
            <v>Storage - Replace 50,000 Gal Tower</v>
          </cell>
          <cell r="O572" t="str">
            <v>1450006-3</v>
          </cell>
          <cell r="P572" t="str">
            <v xml:space="preserve">No </v>
          </cell>
          <cell r="Q572">
            <v>309</v>
          </cell>
          <cell r="R572" t="str">
            <v>Reg</v>
          </cell>
          <cell r="S572" t="str">
            <v>Exempt</v>
          </cell>
          <cell r="T572"/>
          <cell r="U572"/>
          <cell r="V572"/>
          <cell r="W572"/>
          <cell r="X572">
            <v>0</v>
          </cell>
          <cell r="Y572"/>
          <cell r="Z572"/>
          <cell r="AA572"/>
          <cell r="AB572"/>
          <cell r="AC572">
            <v>0</v>
          </cell>
          <cell r="AD572">
            <v>0</v>
          </cell>
          <cell r="AE572"/>
          <cell r="AF572">
            <v>910000</v>
          </cell>
          <cell r="AG572"/>
          <cell r="AH572"/>
          <cell r="AI572"/>
          <cell r="AJ572"/>
          <cell r="AK572"/>
          <cell r="AL572">
            <v>910000</v>
          </cell>
          <cell r="AM572">
            <v>0</v>
          </cell>
          <cell r="AN572"/>
          <cell r="AO572">
            <v>0</v>
          </cell>
          <cell r="AP572">
            <v>0</v>
          </cell>
          <cell r="AQ572"/>
          <cell r="AR572">
            <v>0</v>
          </cell>
          <cell r="AS572"/>
          <cell r="AT572">
            <v>0</v>
          </cell>
          <cell r="AU572">
            <v>0</v>
          </cell>
          <cell r="AV572"/>
          <cell r="AW572"/>
          <cell r="AX572"/>
          <cell r="AY572"/>
          <cell r="AZ572"/>
          <cell r="BA572"/>
          <cell r="BB572">
            <v>0</v>
          </cell>
          <cell r="BC572">
            <v>0</v>
          </cell>
          <cell r="BD572"/>
          <cell r="BE572">
            <v>0</v>
          </cell>
          <cell r="BF572"/>
          <cell r="BG572"/>
          <cell r="BH572"/>
          <cell r="BI572"/>
          <cell r="BJ572"/>
          <cell r="BK572"/>
          <cell r="BL572"/>
          <cell r="BM572"/>
          <cell r="BN572"/>
          <cell r="BO572"/>
          <cell r="BP572">
            <v>0</v>
          </cell>
          <cell r="BQ572"/>
          <cell r="BR572"/>
          <cell r="BS572"/>
          <cell r="BT572"/>
          <cell r="BU572"/>
          <cell r="BV572"/>
          <cell r="BW572" t="str">
            <v>Perez</v>
          </cell>
          <cell r="BX572" t="str">
            <v>Schultz</v>
          </cell>
          <cell r="BY572">
            <v>1</v>
          </cell>
        </row>
        <row r="573">
          <cell r="C573">
            <v>128</v>
          </cell>
          <cell r="D573">
            <v>20</v>
          </cell>
          <cell r="E573">
            <v>95</v>
          </cell>
          <cell r="F573">
            <v>20</v>
          </cell>
          <cell r="G573">
            <v>2024</v>
          </cell>
          <cell r="H573" t="str">
            <v>Yes</v>
          </cell>
          <cell r="I573" t="str">
            <v/>
          </cell>
          <cell r="J573" t="str">
            <v/>
          </cell>
          <cell r="K573" t="str">
            <v>Yes</v>
          </cell>
          <cell r="L573">
            <v>0</v>
          </cell>
          <cell r="M573" t="str">
            <v>Montoya</v>
          </cell>
          <cell r="N573" t="str">
            <v>Other - LSL Replacement Streets Year 1</v>
          </cell>
          <cell r="O573" t="str">
            <v>1270024-14</v>
          </cell>
          <cell r="P573" t="str">
            <v>Yes</v>
          </cell>
          <cell r="Q573">
            <v>424536</v>
          </cell>
          <cell r="R573" t="str">
            <v>LSL</v>
          </cell>
          <cell r="S573" t="str">
            <v>Exempt</v>
          </cell>
          <cell r="T573"/>
          <cell r="U573"/>
          <cell r="V573">
            <v>45449</v>
          </cell>
          <cell r="W573">
            <v>360000</v>
          </cell>
          <cell r="X573">
            <v>360000</v>
          </cell>
          <cell r="Y573" t="str">
            <v>24 Carryover</v>
          </cell>
          <cell r="Z573"/>
          <cell r="AA573">
            <v>45383</v>
          </cell>
          <cell r="AB573">
            <v>45566</v>
          </cell>
          <cell r="AC573">
            <v>0</v>
          </cell>
          <cell r="AD573">
            <v>252973</v>
          </cell>
          <cell r="AE573"/>
          <cell r="AF573">
            <v>360000</v>
          </cell>
          <cell r="AG573"/>
          <cell r="AH573">
            <v>45464</v>
          </cell>
          <cell r="AI573"/>
          <cell r="AJ573"/>
          <cell r="AK573"/>
          <cell r="AL573">
            <v>360000</v>
          </cell>
          <cell r="AM573">
            <v>360000</v>
          </cell>
          <cell r="AN573"/>
          <cell r="AO573">
            <v>252973</v>
          </cell>
          <cell r="AP573">
            <v>0</v>
          </cell>
          <cell r="AQ573"/>
          <cell r="AR573">
            <v>252973</v>
          </cell>
          <cell r="AS573"/>
          <cell r="AT573">
            <v>107027</v>
          </cell>
          <cell r="AU573">
            <v>107027</v>
          </cell>
          <cell r="AV573"/>
          <cell r="AW573"/>
          <cell r="AX573"/>
          <cell r="AY573"/>
          <cell r="AZ573"/>
          <cell r="BA573"/>
          <cell r="BB573">
            <v>0</v>
          </cell>
          <cell r="BC573">
            <v>0</v>
          </cell>
          <cell r="BD573"/>
          <cell r="BE573">
            <v>0</v>
          </cell>
          <cell r="BF573"/>
          <cell r="BG573"/>
          <cell r="BH573"/>
          <cell r="BI573"/>
          <cell r="BJ573"/>
          <cell r="BK573"/>
          <cell r="BL573"/>
          <cell r="BM573"/>
          <cell r="BN573"/>
          <cell r="BO573"/>
          <cell r="BP573">
            <v>0</v>
          </cell>
          <cell r="BQ573"/>
          <cell r="BR573"/>
          <cell r="BS573"/>
          <cell r="BT573"/>
          <cell r="BU573"/>
          <cell r="BV573"/>
          <cell r="BW573" t="str">
            <v>Montoya</v>
          </cell>
          <cell r="BX573"/>
          <cell r="BY573">
            <v>11</v>
          </cell>
        </row>
        <row r="574">
          <cell r="C574">
            <v>129</v>
          </cell>
          <cell r="D574">
            <v>20</v>
          </cell>
          <cell r="E574">
            <v>96</v>
          </cell>
          <cell r="F574">
            <v>20</v>
          </cell>
          <cell r="G574">
            <v>2025</v>
          </cell>
          <cell r="H574" t="str">
            <v/>
          </cell>
          <cell r="I574" t="str">
            <v>Yes</v>
          </cell>
          <cell r="J574" t="str">
            <v/>
          </cell>
          <cell r="K574" t="str">
            <v/>
          </cell>
          <cell r="L574">
            <v>0</v>
          </cell>
          <cell r="M574" t="str">
            <v>Montoya</v>
          </cell>
          <cell r="N574" t="str">
            <v>Other - LSL Replacement Streets Year 2</v>
          </cell>
          <cell r="O574" t="str">
            <v>1270024-15</v>
          </cell>
          <cell r="P574" t="str">
            <v>Yes</v>
          </cell>
          <cell r="Q574">
            <v>424536</v>
          </cell>
          <cell r="R574" t="str">
            <v>LSL</v>
          </cell>
          <cell r="S574" t="str">
            <v>Exempt</v>
          </cell>
          <cell r="T574"/>
          <cell r="U574"/>
          <cell r="V574">
            <v>45449</v>
          </cell>
          <cell r="W574">
            <v>2817400</v>
          </cell>
          <cell r="X574">
            <v>2817400</v>
          </cell>
          <cell r="Y574" t="str">
            <v>Part B</v>
          </cell>
          <cell r="Z574" t="str">
            <v>2026 Project??</v>
          </cell>
          <cell r="AA574">
            <v>45748</v>
          </cell>
          <cell r="AB574">
            <v>46296</v>
          </cell>
          <cell r="AC574">
            <v>0</v>
          </cell>
          <cell r="AD574">
            <v>2817400</v>
          </cell>
          <cell r="AE574"/>
          <cell r="AF574">
            <v>2817400</v>
          </cell>
          <cell r="AG574"/>
          <cell r="AH574"/>
          <cell r="AI574"/>
          <cell r="AJ574"/>
          <cell r="AK574"/>
          <cell r="AL574">
            <v>2817400</v>
          </cell>
          <cell r="AM574">
            <v>2817400</v>
          </cell>
          <cell r="AN574"/>
          <cell r="AO574">
            <v>2817400</v>
          </cell>
          <cell r="AP574">
            <v>0</v>
          </cell>
          <cell r="AQ574"/>
          <cell r="AR574">
            <v>2817400</v>
          </cell>
          <cell r="AS574"/>
          <cell r="AT574">
            <v>0</v>
          </cell>
          <cell r="AU574">
            <v>0</v>
          </cell>
          <cell r="AV574"/>
          <cell r="AW574"/>
          <cell r="AX574"/>
          <cell r="AY574"/>
          <cell r="AZ574"/>
          <cell r="BA574"/>
          <cell r="BB574">
            <v>0</v>
          </cell>
          <cell r="BC574">
            <v>0</v>
          </cell>
          <cell r="BD574"/>
          <cell r="BE574">
            <v>0</v>
          </cell>
          <cell r="BF574"/>
          <cell r="BG574"/>
          <cell r="BH574"/>
          <cell r="BI574"/>
          <cell r="BJ574"/>
          <cell r="BK574"/>
          <cell r="BL574"/>
          <cell r="BM574"/>
          <cell r="BN574"/>
          <cell r="BO574"/>
          <cell r="BP574">
            <v>0</v>
          </cell>
          <cell r="BQ574"/>
          <cell r="BR574"/>
          <cell r="BS574"/>
          <cell r="BT574"/>
          <cell r="BU574"/>
          <cell r="BV574"/>
          <cell r="BW574" t="str">
            <v>Montoya</v>
          </cell>
          <cell r="BX574"/>
          <cell r="BY574">
            <v>11</v>
          </cell>
        </row>
        <row r="575">
          <cell r="C575">
            <v>130</v>
          </cell>
          <cell r="D575">
            <v>20</v>
          </cell>
          <cell r="E575">
            <v>97</v>
          </cell>
          <cell r="F575">
            <v>20</v>
          </cell>
          <cell r="G575"/>
          <cell r="H575" t="str">
            <v/>
          </cell>
          <cell r="I575" t="str">
            <v/>
          </cell>
          <cell r="J575" t="str">
            <v/>
          </cell>
          <cell r="K575" t="str">
            <v/>
          </cell>
          <cell r="L575">
            <v>0</v>
          </cell>
          <cell r="M575" t="str">
            <v>Montoya</v>
          </cell>
          <cell r="N575" t="str">
            <v>Other - LSL Replacement Streets Year 3</v>
          </cell>
          <cell r="O575" t="str">
            <v>1270024-16</v>
          </cell>
          <cell r="P575" t="str">
            <v>Yes</v>
          </cell>
          <cell r="Q575">
            <v>424536</v>
          </cell>
          <cell r="R575" t="str">
            <v>LSL</v>
          </cell>
          <cell r="S575" t="str">
            <v>Exempt</v>
          </cell>
          <cell r="T575"/>
          <cell r="U575"/>
          <cell r="V575"/>
          <cell r="W575"/>
          <cell r="X575">
            <v>0</v>
          </cell>
          <cell r="Y575"/>
          <cell r="Z575"/>
          <cell r="AA575"/>
          <cell r="AB575"/>
          <cell r="AC575">
            <v>0</v>
          </cell>
          <cell r="AD575">
            <v>0</v>
          </cell>
          <cell r="AE575"/>
          <cell r="AF575">
            <v>8306847</v>
          </cell>
          <cell r="AG575"/>
          <cell r="AH575"/>
          <cell r="AI575"/>
          <cell r="AJ575"/>
          <cell r="AK575"/>
          <cell r="AL575">
            <v>8306847</v>
          </cell>
          <cell r="AM575">
            <v>0</v>
          </cell>
          <cell r="AN575"/>
          <cell r="AO575">
            <v>0</v>
          </cell>
          <cell r="AP575">
            <v>0</v>
          </cell>
          <cell r="AQ575"/>
          <cell r="AR575">
            <v>0</v>
          </cell>
          <cell r="AS575"/>
          <cell r="AT575">
            <v>0</v>
          </cell>
          <cell r="AU575">
            <v>0</v>
          </cell>
          <cell r="AV575"/>
          <cell r="AW575"/>
          <cell r="AX575"/>
          <cell r="AY575"/>
          <cell r="AZ575"/>
          <cell r="BA575"/>
          <cell r="BB575">
            <v>0</v>
          </cell>
          <cell r="BC575">
            <v>0</v>
          </cell>
          <cell r="BD575"/>
          <cell r="BE575">
            <v>0</v>
          </cell>
          <cell r="BF575"/>
          <cell r="BG575"/>
          <cell r="BH575"/>
          <cell r="BI575"/>
          <cell r="BJ575"/>
          <cell r="BK575"/>
          <cell r="BL575"/>
          <cell r="BM575"/>
          <cell r="BN575"/>
          <cell r="BO575"/>
          <cell r="BP575">
            <v>0</v>
          </cell>
          <cell r="BQ575"/>
          <cell r="BR575"/>
          <cell r="BS575"/>
          <cell r="BT575"/>
          <cell r="BU575"/>
          <cell r="BV575"/>
          <cell r="BW575" t="str">
            <v>Montoya</v>
          </cell>
          <cell r="BX575"/>
          <cell r="BY575">
            <v>11</v>
          </cell>
        </row>
        <row r="576">
          <cell r="C576">
            <v>131</v>
          </cell>
          <cell r="D576">
            <v>20</v>
          </cell>
          <cell r="E576">
            <v>98</v>
          </cell>
          <cell r="F576">
            <v>20</v>
          </cell>
          <cell r="G576"/>
          <cell r="H576" t="str">
            <v/>
          </cell>
          <cell r="I576" t="str">
            <v/>
          </cell>
          <cell r="J576" t="str">
            <v/>
          </cell>
          <cell r="K576" t="str">
            <v/>
          </cell>
          <cell r="L576">
            <v>0</v>
          </cell>
          <cell r="M576" t="str">
            <v>Montoya</v>
          </cell>
          <cell r="N576" t="str">
            <v>Other - LSL Replacement Streets Year 4</v>
          </cell>
          <cell r="O576" t="str">
            <v>1270024-17</v>
          </cell>
          <cell r="P576" t="str">
            <v>Yes</v>
          </cell>
          <cell r="Q576">
            <v>424536</v>
          </cell>
          <cell r="R576" t="str">
            <v>LSL</v>
          </cell>
          <cell r="S576" t="str">
            <v>Exempt</v>
          </cell>
          <cell r="T576"/>
          <cell r="U576"/>
          <cell r="V576"/>
          <cell r="W576"/>
          <cell r="X576">
            <v>0</v>
          </cell>
          <cell r="Y576"/>
          <cell r="Z576"/>
          <cell r="AA576"/>
          <cell r="AB576"/>
          <cell r="AC576">
            <v>0</v>
          </cell>
          <cell r="AD576">
            <v>0</v>
          </cell>
          <cell r="AE576"/>
          <cell r="AF576">
            <v>8556052</v>
          </cell>
          <cell r="AG576"/>
          <cell r="AH576"/>
          <cell r="AI576"/>
          <cell r="AJ576"/>
          <cell r="AK576"/>
          <cell r="AL576">
            <v>8556052</v>
          </cell>
          <cell r="AM576">
            <v>0</v>
          </cell>
          <cell r="AN576"/>
          <cell r="AO576">
            <v>0</v>
          </cell>
          <cell r="AP576">
            <v>0</v>
          </cell>
          <cell r="AQ576"/>
          <cell r="AR576">
            <v>0</v>
          </cell>
          <cell r="AS576"/>
          <cell r="AT576">
            <v>0</v>
          </cell>
          <cell r="AU576">
            <v>0</v>
          </cell>
          <cell r="AV576"/>
          <cell r="AW576"/>
          <cell r="AX576"/>
          <cell r="AY576"/>
          <cell r="AZ576"/>
          <cell r="BA576"/>
          <cell r="BB576">
            <v>0</v>
          </cell>
          <cell r="BC576">
            <v>0</v>
          </cell>
          <cell r="BD576"/>
          <cell r="BE576">
            <v>0</v>
          </cell>
          <cell r="BF576"/>
          <cell r="BG576"/>
          <cell r="BH576"/>
          <cell r="BI576"/>
          <cell r="BJ576"/>
          <cell r="BK576"/>
          <cell r="BL576"/>
          <cell r="BM576"/>
          <cell r="BN576"/>
          <cell r="BO576"/>
          <cell r="BP576">
            <v>0</v>
          </cell>
          <cell r="BQ576"/>
          <cell r="BR576"/>
          <cell r="BS576"/>
          <cell r="BT576"/>
          <cell r="BU576"/>
          <cell r="BV576"/>
          <cell r="BW576" t="str">
            <v>Montoya</v>
          </cell>
          <cell r="BX576"/>
          <cell r="BY576">
            <v>11</v>
          </cell>
        </row>
        <row r="577">
          <cell r="C577">
            <v>132</v>
          </cell>
          <cell r="D577">
            <v>20</v>
          </cell>
          <cell r="E577">
            <v>99</v>
          </cell>
          <cell r="F577">
            <v>20</v>
          </cell>
          <cell r="G577">
            <v>2024</v>
          </cell>
          <cell r="H577" t="str">
            <v>Yes</v>
          </cell>
          <cell r="I577" t="str">
            <v/>
          </cell>
          <cell r="J577" t="str">
            <v/>
          </cell>
          <cell r="K577" t="str">
            <v>Yes</v>
          </cell>
          <cell r="L577">
            <v>0</v>
          </cell>
          <cell r="M577" t="str">
            <v>Montoya</v>
          </cell>
          <cell r="N577" t="str">
            <v>Other - LSL Repl Green Zones Year 1</v>
          </cell>
          <cell r="O577" t="str">
            <v>1270024-18</v>
          </cell>
          <cell r="P577" t="str">
            <v>Yes</v>
          </cell>
          <cell r="Q577">
            <v>424536</v>
          </cell>
          <cell r="R577" t="str">
            <v>LSL</v>
          </cell>
          <cell r="S577" t="str">
            <v>Exempt</v>
          </cell>
          <cell r="T577"/>
          <cell r="U577"/>
          <cell r="V577"/>
          <cell r="W577"/>
          <cell r="X577">
            <v>0</v>
          </cell>
          <cell r="Y577" t="str">
            <v>24 Carryover</v>
          </cell>
          <cell r="Z577"/>
          <cell r="AA577">
            <v>45383</v>
          </cell>
          <cell r="AB577">
            <v>45566</v>
          </cell>
          <cell r="AC577">
            <v>0</v>
          </cell>
          <cell r="AD577">
            <v>4978400</v>
          </cell>
          <cell r="AE577"/>
          <cell r="AF577">
            <v>5166000</v>
          </cell>
          <cell r="AG577"/>
          <cell r="AH577">
            <v>45464</v>
          </cell>
          <cell r="AI577"/>
          <cell r="AJ577"/>
          <cell r="AK577"/>
          <cell r="AL577">
            <v>5166000</v>
          </cell>
          <cell r="AM577">
            <v>5166000</v>
          </cell>
          <cell r="AN577"/>
          <cell r="AO577">
            <v>4978400</v>
          </cell>
          <cell r="AP577">
            <v>0</v>
          </cell>
          <cell r="AQ577"/>
          <cell r="AR577">
            <v>4978400</v>
          </cell>
          <cell r="AS577"/>
          <cell r="AT577">
            <v>187600</v>
          </cell>
          <cell r="AU577">
            <v>187600</v>
          </cell>
          <cell r="AV577"/>
          <cell r="AW577"/>
          <cell r="AX577"/>
          <cell r="AY577"/>
          <cell r="AZ577"/>
          <cell r="BA577"/>
          <cell r="BB577">
            <v>0</v>
          </cell>
          <cell r="BC577">
            <v>0</v>
          </cell>
          <cell r="BD577"/>
          <cell r="BE577">
            <v>0</v>
          </cell>
          <cell r="BF577"/>
          <cell r="BG577"/>
          <cell r="BH577"/>
          <cell r="BI577"/>
          <cell r="BJ577"/>
          <cell r="BK577"/>
          <cell r="BL577"/>
          <cell r="BM577"/>
          <cell r="BN577"/>
          <cell r="BO577"/>
          <cell r="BP577">
            <v>0</v>
          </cell>
          <cell r="BQ577"/>
          <cell r="BR577"/>
          <cell r="BS577"/>
          <cell r="BT577"/>
          <cell r="BU577"/>
          <cell r="BV577"/>
          <cell r="BW577" t="str">
            <v>Montoya</v>
          </cell>
          <cell r="BX577"/>
          <cell r="BY577">
            <v>11</v>
          </cell>
        </row>
        <row r="578">
          <cell r="C578">
            <v>133</v>
          </cell>
          <cell r="D578">
            <v>20</v>
          </cell>
          <cell r="E578">
            <v>100</v>
          </cell>
          <cell r="F578">
            <v>20</v>
          </cell>
          <cell r="G578">
            <v>2025</v>
          </cell>
          <cell r="H578" t="str">
            <v/>
          </cell>
          <cell r="I578" t="str">
            <v>Yes</v>
          </cell>
          <cell r="J578" t="str">
            <v/>
          </cell>
          <cell r="K578" t="str">
            <v/>
          </cell>
          <cell r="L578">
            <v>0</v>
          </cell>
          <cell r="M578" t="str">
            <v>Montoya</v>
          </cell>
          <cell r="N578" t="str">
            <v>Other - LSL Repl Green Zones Year 2</v>
          </cell>
          <cell r="O578" t="str">
            <v>1270024-19</v>
          </cell>
          <cell r="P578" t="str">
            <v>Yes</v>
          </cell>
          <cell r="Q578">
            <v>424536</v>
          </cell>
          <cell r="R578" t="str">
            <v>LSL</v>
          </cell>
          <cell r="S578" t="str">
            <v>Exempt</v>
          </cell>
          <cell r="T578"/>
          <cell r="U578"/>
          <cell r="V578">
            <v>45449</v>
          </cell>
          <cell r="W578">
            <v>4978400</v>
          </cell>
          <cell r="X578">
            <v>4978400</v>
          </cell>
          <cell r="Y578" t="str">
            <v>Part B</v>
          </cell>
          <cell r="Z578" t="str">
            <v>2026 Project??</v>
          </cell>
          <cell r="AA578">
            <v>45748</v>
          </cell>
          <cell r="AB578">
            <v>46296</v>
          </cell>
          <cell r="AC578">
            <v>0</v>
          </cell>
          <cell r="AD578">
            <v>4978400</v>
          </cell>
          <cell r="AE578"/>
          <cell r="AF578">
            <v>4978400</v>
          </cell>
          <cell r="AG578"/>
          <cell r="AH578"/>
          <cell r="AI578"/>
          <cell r="AJ578"/>
          <cell r="AK578"/>
          <cell r="AL578">
            <v>4978400</v>
          </cell>
          <cell r="AM578">
            <v>4978400</v>
          </cell>
          <cell r="AN578"/>
          <cell r="AO578">
            <v>4978400</v>
          </cell>
          <cell r="AP578">
            <v>0</v>
          </cell>
          <cell r="AQ578"/>
          <cell r="AR578">
            <v>4978400</v>
          </cell>
          <cell r="AS578"/>
          <cell r="AT578">
            <v>0</v>
          </cell>
          <cell r="AU578">
            <v>0</v>
          </cell>
          <cell r="AV578"/>
          <cell r="AW578"/>
          <cell r="AX578"/>
          <cell r="AY578"/>
          <cell r="AZ578"/>
          <cell r="BA578"/>
          <cell r="BB578">
            <v>0</v>
          </cell>
          <cell r="BC578">
            <v>0</v>
          </cell>
          <cell r="BD578"/>
          <cell r="BE578">
            <v>0</v>
          </cell>
          <cell r="BF578"/>
          <cell r="BG578"/>
          <cell r="BH578"/>
          <cell r="BI578"/>
          <cell r="BJ578"/>
          <cell r="BK578"/>
          <cell r="BL578"/>
          <cell r="BM578"/>
          <cell r="BN578"/>
          <cell r="BO578"/>
          <cell r="BP578">
            <v>0</v>
          </cell>
          <cell r="BQ578"/>
          <cell r="BR578"/>
          <cell r="BS578"/>
          <cell r="BT578"/>
          <cell r="BU578"/>
          <cell r="BV578"/>
          <cell r="BW578" t="str">
            <v>Montoya</v>
          </cell>
          <cell r="BX578"/>
          <cell r="BY578">
            <v>11</v>
          </cell>
        </row>
        <row r="579">
          <cell r="C579">
            <v>134</v>
          </cell>
          <cell r="D579">
            <v>20</v>
          </cell>
          <cell r="E579">
            <v>101</v>
          </cell>
          <cell r="F579">
            <v>20</v>
          </cell>
          <cell r="G579"/>
          <cell r="H579" t="str">
            <v/>
          </cell>
          <cell r="I579" t="str">
            <v/>
          </cell>
          <cell r="J579" t="str">
            <v/>
          </cell>
          <cell r="K579" t="str">
            <v/>
          </cell>
          <cell r="L579">
            <v>0</v>
          </cell>
          <cell r="M579" t="str">
            <v>Montoya</v>
          </cell>
          <cell r="N579" t="str">
            <v>Other - LSL Repl Green Zones Year 3</v>
          </cell>
          <cell r="O579" t="str">
            <v>1270024-20</v>
          </cell>
          <cell r="P579" t="str">
            <v>Yes</v>
          </cell>
          <cell r="Q579">
            <v>424536</v>
          </cell>
          <cell r="R579" t="str">
            <v>LSL</v>
          </cell>
          <cell r="S579" t="str">
            <v>Exempt</v>
          </cell>
          <cell r="T579"/>
          <cell r="U579"/>
          <cell r="V579"/>
          <cell r="W579"/>
          <cell r="X579">
            <v>0</v>
          </cell>
          <cell r="Y579"/>
          <cell r="Z579"/>
          <cell r="AA579"/>
          <cell r="AB579"/>
          <cell r="AC579">
            <v>0</v>
          </cell>
          <cell r="AD579">
            <v>0</v>
          </cell>
          <cell r="AE579"/>
          <cell r="AF579">
            <v>6015303</v>
          </cell>
          <cell r="AG579"/>
          <cell r="AH579"/>
          <cell r="AI579"/>
          <cell r="AJ579"/>
          <cell r="AK579"/>
          <cell r="AL579">
            <v>6015303</v>
          </cell>
          <cell r="AM579">
            <v>0</v>
          </cell>
          <cell r="AN579"/>
          <cell r="AO579">
            <v>0</v>
          </cell>
          <cell r="AP579">
            <v>0</v>
          </cell>
          <cell r="AQ579"/>
          <cell r="AR579">
            <v>0</v>
          </cell>
          <cell r="AS579"/>
          <cell r="AT579">
            <v>0</v>
          </cell>
          <cell r="AU579">
            <v>0</v>
          </cell>
          <cell r="AV579"/>
          <cell r="AW579"/>
          <cell r="AX579"/>
          <cell r="AY579"/>
          <cell r="AZ579"/>
          <cell r="BA579"/>
          <cell r="BB579">
            <v>0</v>
          </cell>
          <cell r="BC579">
            <v>0</v>
          </cell>
          <cell r="BD579"/>
          <cell r="BE579">
            <v>0</v>
          </cell>
          <cell r="BF579"/>
          <cell r="BG579"/>
          <cell r="BH579"/>
          <cell r="BI579"/>
          <cell r="BJ579"/>
          <cell r="BK579"/>
          <cell r="BL579"/>
          <cell r="BM579"/>
          <cell r="BN579"/>
          <cell r="BO579"/>
          <cell r="BP579">
            <v>0</v>
          </cell>
          <cell r="BQ579"/>
          <cell r="BR579"/>
          <cell r="BS579"/>
          <cell r="BT579"/>
          <cell r="BU579"/>
          <cell r="BV579"/>
          <cell r="BW579" t="str">
            <v>Montoya</v>
          </cell>
          <cell r="BX579"/>
          <cell r="BY579">
            <v>11</v>
          </cell>
        </row>
        <row r="580">
          <cell r="C580">
            <v>135</v>
          </cell>
          <cell r="D580">
            <v>20</v>
          </cell>
          <cell r="E580">
            <v>102</v>
          </cell>
          <cell r="F580">
            <v>20</v>
          </cell>
          <cell r="G580"/>
          <cell r="H580" t="str">
            <v/>
          </cell>
          <cell r="I580" t="str">
            <v/>
          </cell>
          <cell r="J580" t="str">
            <v/>
          </cell>
          <cell r="K580" t="str">
            <v/>
          </cell>
          <cell r="L580">
            <v>0</v>
          </cell>
          <cell r="M580" t="str">
            <v>Montoya</v>
          </cell>
          <cell r="N580" t="str">
            <v>Other - LSL Repl Green Zones Year 4</v>
          </cell>
          <cell r="O580" t="str">
            <v>1270024-21</v>
          </cell>
          <cell r="P580" t="str">
            <v>Yes</v>
          </cell>
          <cell r="Q580">
            <v>424536</v>
          </cell>
          <cell r="R580" t="str">
            <v>LSL</v>
          </cell>
          <cell r="S580" t="str">
            <v>Exempt</v>
          </cell>
          <cell r="T580"/>
          <cell r="U580"/>
          <cell r="V580"/>
          <cell r="W580"/>
          <cell r="X580">
            <v>0</v>
          </cell>
          <cell r="Y580"/>
          <cell r="Z580"/>
          <cell r="AA580"/>
          <cell r="AB580"/>
          <cell r="AC580">
            <v>0</v>
          </cell>
          <cell r="AD580">
            <v>0</v>
          </cell>
          <cell r="AE580"/>
          <cell r="AF580">
            <v>6195762</v>
          </cell>
          <cell r="AG580"/>
          <cell r="AH580"/>
          <cell r="AI580"/>
          <cell r="AJ580"/>
          <cell r="AK580"/>
          <cell r="AL580">
            <v>6195762</v>
          </cell>
          <cell r="AM580">
            <v>0</v>
          </cell>
          <cell r="AN580"/>
          <cell r="AO580">
            <v>0</v>
          </cell>
          <cell r="AP580">
            <v>0</v>
          </cell>
          <cell r="AQ580"/>
          <cell r="AR580">
            <v>0</v>
          </cell>
          <cell r="AS580"/>
          <cell r="AT580">
            <v>0</v>
          </cell>
          <cell r="AU580">
            <v>0</v>
          </cell>
          <cell r="AV580"/>
          <cell r="AW580"/>
          <cell r="AX580"/>
          <cell r="AY580"/>
          <cell r="AZ580"/>
          <cell r="BA580"/>
          <cell r="BB580">
            <v>0</v>
          </cell>
          <cell r="BC580">
            <v>0</v>
          </cell>
          <cell r="BD580"/>
          <cell r="BE580">
            <v>0</v>
          </cell>
          <cell r="BF580"/>
          <cell r="BG580"/>
          <cell r="BH580"/>
          <cell r="BI580"/>
          <cell r="BJ580"/>
          <cell r="BK580"/>
          <cell r="BL580"/>
          <cell r="BM580"/>
          <cell r="BN580"/>
          <cell r="BO580"/>
          <cell r="BP580">
            <v>0</v>
          </cell>
          <cell r="BQ580"/>
          <cell r="BR580"/>
          <cell r="BS580"/>
          <cell r="BT580"/>
          <cell r="BU580"/>
          <cell r="BV580"/>
          <cell r="BW580" t="str">
            <v>Montoya</v>
          </cell>
          <cell r="BX580"/>
          <cell r="BY580">
            <v>11</v>
          </cell>
        </row>
        <row r="581">
          <cell r="C581">
            <v>143</v>
          </cell>
          <cell r="D581">
            <v>20</v>
          </cell>
          <cell r="E581">
            <v>106</v>
          </cell>
          <cell r="F581">
            <v>20</v>
          </cell>
          <cell r="G581">
            <v>2024</v>
          </cell>
          <cell r="H581" t="str">
            <v>Yes</v>
          </cell>
          <cell r="I581" t="str">
            <v/>
          </cell>
          <cell r="J581" t="str">
            <v/>
          </cell>
          <cell r="K581" t="str">
            <v>Yes</v>
          </cell>
          <cell r="L581">
            <v>0</v>
          </cell>
          <cell r="M581" t="str">
            <v>Montoya</v>
          </cell>
          <cell r="N581" t="str">
            <v>Other - LSL Repl (Leaking LSL 2024)</v>
          </cell>
          <cell r="O581" t="str">
            <v>1270024-22</v>
          </cell>
          <cell r="P581" t="str">
            <v>Yes</v>
          </cell>
          <cell r="Q581">
            <v>425091</v>
          </cell>
          <cell r="R581" t="str">
            <v>LSL</v>
          </cell>
          <cell r="S581"/>
          <cell r="T581"/>
          <cell r="U581"/>
          <cell r="V581">
            <v>45447</v>
          </cell>
          <cell r="W581">
            <v>1820000</v>
          </cell>
          <cell r="X581">
            <v>1820000</v>
          </cell>
          <cell r="Y581" t="str">
            <v>24 Carryover</v>
          </cell>
          <cell r="Z581"/>
          <cell r="AA581">
            <v>45383</v>
          </cell>
          <cell r="AB581">
            <v>45566</v>
          </cell>
          <cell r="AC581">
            <v>0</v>
          </cell>
          <cell r="AD581">
            <v>1820000</v>
          </cell>
          <cell r="AE581"/>
          <cell r="AF581">
            <v>1820000</v>
          </cell>
          <cell r="AG581"/>
          <cell r="AH581">
            <v>45464</v>
          </cell>
          <cell r="AI581"/>
          <cell r="AJ581"/>
          <cell r="AK581"/>
          <cell r="AL581">
            <v>1820000</v>
          </cell>
          <cell r="AM581">
            <v>1820000</v>
          </cell>
          <cell r="AN581"/>
          <cell r="AO581">
            <v>1820000</v>
          </cell>
          <cell r="AP581">
            <v>0</v>
          </cell>
          <cell r="AQ581"/>
          <cell r="AR581">
            <v>1820000</v>
          </cell>
          <cell r="AS581"/>
          <cell r="AT581">
            <v>0</v>
          </cell>
          <cell r="AU581">
            <v>0</v>
          </cell>
          <cell r="AV581"/>
          <cell r="AW581"/>
          <cell r="AX581"/>
          <cell r="AY581"/>
          <cell r="AZ581"/>
          <cell r="BA581"/>
          <cell r="BB581"/>
          <cell r="BC581"/>
          <cell r="BD581"/>
          <cell r="BE581"/>
          <cell r="BF581"/>
          <cell r="BG581"/>
          <cell r="BH581"/>
          <cell r="BI581"/>
          <cell r="BJ581"/>
          <cell r="BK581"/>
          <cell r="BL581"/>
          <cell r="BM581"/>
          <cell r="BN581"/>
          <cell r="BO581"/>
          <cell r="BP581"/>
          <cell r="BQ581"/>
          <cell r="BR581"/>
          <cell r="BS581"/>
          <cell r="BT581"/>
          <cell r="BU581"/>
          <cell r="BV581"/>
          <cell r="BW581" t="str">
            <v>Montoya</v>
          </cell>
          <cell r="BX581"/>
          <cell r="BY581">
            <v>11</v>
          </cell>
        </row>
        <row r="582">
          <cell r="C582">
            <v>150</v>
          </cell>
          <cell r="D582">
            <v>20</v>
          </cell>
          <cell r="E582"/>
          <cell r="F582"/>
          <cell r="G582">
            <v>2025</v>
          </cell>
          <cell r="H582" t="str">
            <v/>
          </cell>
          <cell r="I582" t="str">
            <v>Yes</v>
          </cell>
          <cell r="J582"/>
          <cell r="K582"/>
          <cell r="L582"/>
          <cell r="M582" t="str">
            <v>Montoya</v>
          </cell>
          <cell r="N582" t="str">
            <v>Other - LSL Repl (Leaking LSL Ph 2, 2025)</v>
          </cell>
          <cell r="O582" t="str">
            <v>1270024-24</v>
          </cell>
          <cell r="P582" t="str">
            <v>Yes</v>
          </cell>
          <cell r="Q582">
            <v>426877</v>
          </cell>
          <cell r="R582" t="str">
            <v>LSL</v>
          </cell>
          <cell r="S582"/>
          <cell r="T582"/>
          <cell r="U582"/>
          <cell r="V582">
            <v>45447</v>
          </cell>
          <cell r="W582">
            <v>1820000</v>
          </cell>
          <cell r="X582">
            <v>1820000</v>
          </cell>
          <cell r="Y582" t="str">
            <v>Part B</v>
          </cell>
          <cell r="Z582"/>
          <cell r="AA582">
            <v>45809</v>
          </cell>
          <cell r="AB582"/>
          <cell r="AC582">
            <v>0</v>
          </cell>
          <cell r="AD582">
            <v>0</v>
          </cell>
          <cell r="AE582"/>
          <cell r="AF582">
            <v>1820000</v>
          </cell>
          <cell r="AG582"/>
          <cell r="AH582"/>
          <cell r="AI582"/>
          <cell r="AJ582"/>
          <cell r="AK582"/>
          <cell r="AL582">
            <v>1820000</v>
          </cell>
          <cell r="AM582">
            <v>1820000</v>
          </cell>
          <cell r="AN582"/>
          <cell r="AO582">
            <v>0</v>
          </cell>
          <cell r="AP582">
            <v>0</v>
          </cell>
          <cell r="AQ582"/>
          <cell r="AR582">
            <v>0</v>
          </cell>
          <cell r="AS582"/>
          <cell r="AT582">
            <v>1820000</v>
          </cell>
          <cell r="AU582">
            <v>1820000</v>
          </cell>
          <cell r="AV582"/>
          <cell r="AW582"/>
          <cell r="AX582"/>
          <cell r="AY582"/>
          <cell r="AZ582"/>
          <cell r="BA582"/>
          <cell r="BB582"/>
          <cell r="BC582"/>
          <cell r="BD582"/>
          <cell r="BE582"/>
          <cell r="BF582"/>
          <cell r="BG582"/>
          <cell r="BH582"/>
          <cell r="BI582"/>
          <cell r="BJ582"/>
          <cell r="BK582"/>
          <cell r="BL582"/>
          <cell r="BM582"/>
          <cell r="BN582"/>
          <cell r="BO582"/>
          <cell r="BP582"/>
          <cell r="BQ582"/>
          <cell r="BR582"/>
          <cell r="BS582"/>
          <cell r="BT582"/>
          <cell r="BU582"/>
          <cell r="BV582"/>
          <cell r="BW582" t="str">
            <v>Montoya</v>
          </cell>
          <cell r="BX582"/>
          <cell r="BY582">
            <v>11</v>
          </cell>
        </row>
        <row r="583">
          <cell r="C583">
            <v>743</v>
          </cell>
          <cell r="D583">
            <v>10</v>
          </cell>
          <cell r="E583"/>
          <cell r="F583"/>
          <cell r="G583"/>
          <cell r="H583" t="str">
            <v/>
          </cell>
          <cell r="I583" t="str">
            <v>Yes</v>
          </cell>
          <cell r="J583"/>
          <cell r="K583"/>
          <cell r="L583"/>
          <cell r="M583" t="str">
            <v>Montoya</v>
          </cell>
          <cell r="N583" t="str">
            <v>Watermain - 36" Main Lining</v>
          </cell>
          <cell r="O583" t="str">
            <v>1270024-23</v>
          </cell>
          <cell r="P583" t="str">
            <v xml:space="preserve">No </v>
          </cell>
          <cell r="Q583">
            <v>426877</v>
          </cell>
          <cell r="R583" t="str">
            <v>Reg</v>
          </cell>
          <cell r="S583"/>
          <cell r="T583"/>
          <cell r="U583"/>
          <cell r="V583">
            <v>45449</v>
          </cell>
          <cell r="W583">
            <v>16800000</v>
          </cell>
          <cell r="X583">
            <v>16800000</v>
          </cell>
          <cell r="Y583" t="str">
            <v>Part B2</v>
          </cell>
          <cell r="Z583"/>
          <cell r="AA583">
            <v>45809</v>
          </cell>
          <cell r="AB583">
            <v>46722</v>
          </cell>
          <cell r="AC583">
            <v>0</v>
          </cell>
          <cell r="AD583">
            <v>0</v>
          </cell>
          <cell r="AE583"/>
          <cell r="AF583">
            <v>16800000</v>
          </cell>
          <cell r="AG583"/>
          <cell r="AH583"/>
          <cell r="AI583"/>
          <cell r="AJ583"/>
          <cell r="AK583"/>
          <cell r="AL583">
            <v>16800000</v>
          </cell>
          <cell r="AM583">
            <v>16800000</v>
          </cell>
          <cell r="AN583"/>
          <cell r="AO583">
            <v>0</v>
          </cell>
          <cell r="AP583">
            <v>0</v>
          </cell>
          <cell r="AQ583"/>
          <cell r="AR583">
            <v>0</v>
          </cell>
          <cell r="AS583"/>
          <cell r="AT583">
            <v>16800000</v>
          </cell>
          <cell r="AU583">
            <v>0</v>
          </cell>
          <cell r="AV583"/>
          <cell r="AW583"/>
          <cell r="AX583"/>
          <cell r="AY583"/>
          <cell r="AZ583"/>
          <cell r="BA583"/>
          <cell r="BB583">
            <v>0</v>
          </cell>
          <cell r="BC583">
            <v>0</v>
          </cell>
          <cell r="BD583"/>
          <cell r="BE583">
            <v>0</v>
          </cell>
          <cell r="BF583"/>
          <cell r="BG583"/>
          <cell r="BH583"/>
          <cell r="BI583"/>
          <cell r="BJ583"/>
          <cell r="BK583"/>
          <cell r="BL583"/>
          <cell r="BM583"/>
          <cell r="BN583"/>
          <cell r="BO583"/>
          <cell r="BP583">
            <v>0</v>
          </cell>
          <cell r="BQ583"/>
          <cell r="BR583"/>
          <cell r="BS583"/>
          <cell r="BT583"/>
          <cell r="BU583"/>
          <cell r="BV583"/>
          <cell r="BW583" t="str">
            <v>Montoya</v>
          </cell>
          <cell r="BX583"/>
          <cell r="BY583">
            <v>11</v>
          </cell>
        </row>
        <row r="584">
          <cell r="C584">
            <v>667</v>
          </cell>
          <cell r="D584">
            <v>10</v>
          </cell>
          <cell r="E584">
            <v>565</v>
          </cell>
          <cell r="F584">
            <v>10</v>
          </cell>
          <cell r="G584"/>
          <cell r="H584" t="str">
            <v/>
          </cell>
          <cell r="I584" t="str">
            <v/>
          </cell>
          <cell r="J584" t="str">
            <v/>
          </cell>
          <cell r="K584" t="str">
            <v/>
          </cell>
          <cell r="L584">
            <v>0</v>
          </cell>
          <cell r="M584" t="str">
            <v>Berrens</v>
          </cell>
          <cell r="N584" t="str">
            <v>Watermain - Watermain Improvements</v>
          </cell>
          <cell r="O584" t="str">
            <v>1420007-3</v>
          </cell>
          <cell r="P584" t="str">
            <v xml:space="preserve">No </v>
          </cell>
          <cell r="Q584">
            <v>1293</v>
          </cell>
          <cell r="R584" t="str">
            <v>Reg</v>
          </cell>
          <cell r="S584" t="str">
            <v>Exempt</v>
          </cell>
          <cell r="T584"/>
          <cell r="U584"/>
          <cell r="V584"/>
          <cell r="W584"/>
          <cell r="X584">
            <v>0</v>
          </cell>
          <cell r="Y584"/>
          <cell r="Z584"/>
          <cell r="AA584">
            <v>45444</v>
          </cell>
          <cell r="AB584">
            <v>45962</v>
          </cell>
          <cell r="AC584">
            <v>0</v>
          </cell>
          <cell r="AD584">
            <v>0</v>
          </cell>
          <cell r="AE584"/>
          <cell r="AF584">
            <v>400000</v>
          </cell>
          <cell r="AG584"/>
          <cell r="AH584"/>
          <cell r="AI584"/>
          <cell r="AJ584"/>
          <cell r="AK584"/>
          <cell r="AL584">
            <v>400000</v>
          </cell>
          <cell r="AM584">
            <v>0</v>
          </cell>
          <cell r="AN584"/>
          <cell r="AO584">
            <v>0</v>
          </cell>
          <cell r="AP584">
            <v>0</v>
          </cell>
          <cell r="AQ584"/>
          <cell r="AR584">
            <v>0</v>
          </cell>
          <cell r="AS584"/>
          <cell r="AT584">
            <v>0</v>
          </cell>
          <cell r="AU584">
            <v>0</v>
          </cell>
          <cell r="AV584"/>
          <cell r="AW584"/>
          <cell r="AX584"/>
          <cell r="AY584"/>
          <cell r="AZ584"/>
          <cell r="BA584"/>
          <cell r="BB584">
            <v>0</v>
          </cell>
          <cell r="BC584">
            <v>0</v>
          </cell>
          <cell r="BD584"/>
          <cell r="BE584">
            <v>0</v>
          </cell>
          <cell r="BF584"/>
          <cell r="BG584"/>
          <cell r="BH584"/>
          <cell r="BI584"/>
          <cell r="BJ584"/>
          <cell r="BK584"/>
          <cell r="BL584"/>
          <cell r="BP584">
            <v>0</v>
          </cell>
          <cell r="BQ584"/>
          <cell r="BR584"/>
          <cell r="BT584"/>
          <cell r="BW584" t="str">
            <v>Berrens</v>
          </cell>
          <cell r="BX584"/>
          <cell r="BY584">
            <v>8</v>
          </cell>
        </row>
        <row r="585">
          <cell r="C585">
            <v>666</v>
          </cell>
          <cell r="D585">
            <v>10</v>
          </cell>
          <cell r="E585">
            <v>564.1</v>
          </cell>
          <cell r="F585">
            <v>10</v>
          </cell>
          <cell r="G585">
            <v>2024</v>
          </cell>
          <cell r="H585" t="str">
            <v>Yes</v>
          </cell>
          <cell r="I585" t="str">
            <v/>
          </cell>
          <cell r="J585"/>
          <cell r="K585"/>
          <cell r="L585">
            <v>0</v>
          </cell>
          <cell r="M585" t="str">
            <v>Berrens</v>
          </cell>
          <cell r="N585" t="str">
            <v>Watermain - Replacement, Grant, Lyon, Main Streets</v>
          </cell>
          <cell r="O585" t="str">
            <v>1420007-1</v>
          </cell>
          <cell r="P585" t="str">
            <v xml:space="preserve">No </v>
          </cell>
          <cell r="Q585">
            <v>1293</v>
          </cell>
          <cell r="R585" t="str">
            <v>Reg</v>
          </cell>
          <cell r="S585" t="str">
            <v>Exempt</v>
          </cell>
          <cell r="T585"/>
          <cell r="U585"/>
          <cell r="V585" t="str">
            <v>certified</v>
          </cell>
          <cell r="W585">
            <v>1557748</v>
          </cell>
          <cell r="X585">
            <v>1557748</v>
          </cell>
          <cell r="Y585" t="str">
            <v>24 Carryover</v>
          </cell>
          <cell r="Z585"/>
          <cell r="AA585">
            <v>45413</v>
          </cell>
          <cell r="AB585">
            <v>45809</v>
          </cell>
          <cell r="AC585">
            <v>0</v>
          </cell>
          <cell r="AD585">
            <v>0</v>
          </cell>
          <cell r="AE585" t="str">
            <v>DW/CW project</v>
          </cell>
          <cell r="AF585">
            <v>1557748</v>
          </cell>
          <cell r="AG585">
            <v>45327</v>
          </cell>
          <cell r="AH585">
            <v>45470</v>
          </cell>
          <cell r="AI585">
            <v>1</v>
          </cell>
          <cell r="AJ585">
            <v>1500000</v>
          </cell>
          <cell r="AK585"/>
          <cell r="AL585">
            <v>1557748</v>
          </cell>
          <cell r="AM585">
            <v>1557748</v>
          </cell>
          <cell r="AN585"/>
          <cell r="AO585">
            <v>0</v>
          </cell>
          <cell r="AP585">
            <v>0</v>
          </cell>
          <cell r="AQ585"/>
          <cell r="AR585">
            <v>0</v>
          </cell>
          <cell r="AS585"/>
          <cell r="AT585">
            <v>1557748</v>
          </cell>
          <cell r="AU585">
            <v>0</v>
          </cell>
          <cell r="AV585">
            <v>45610</v>
          </cell>
          <cell r="AW585">
            <v>45640</v>
          </cell>
          <cell r="AX585">
            <v>2025</v>
          </cell>
          <cell r="AY585" t="str">
            <v>DWRF</v>
          </cell>
          <cell r="AZ585"/>
          <cell r="BA585"/>
          <cell r="BB585">
            <v>0</v>
          </cell>
          <cell r="BC585">
            <v>0</v>
          </cell>
          <cell r="BD585"/>
          <cell r="BE585">
            <v>0</v>
          </cell>
          <cell r="BF585"/>
          <cell r="BG585"/>
          <cell r="BH585"/>
          <cell r="BI585"/>
          <cell r="BJ585"/>
          <cell r="BK585"/>
          <cell r="BL585"/>
          <cell r="BP585">
            <v>0</v>
          </cell>
          <cell r="BQ585"/>
          <cell r="BR585"/>
          <cell r="BT585"/>
          <cell r="BW585" t="str">
            <v>Berrens</v>
          </cell>
          <cell r="BX585"/>
          <cell r="BY585">
            <v>8</v>
          </cell>
        </row>
        <row r="586">
          <cell r="C586">
            <v>583</v>
          </cell>
          <cell r="D586">
            <v>10</v>
          </cell>
          <cell r="E586">
            <v>483</v>
          </cell>
          <cell r="F586">
            <v>10</v>
          </cell>
          <cell r="G586"/>
          <cell r="H586" t="str">
            <v/>
          </cell>
          <cell r="I586" t="str">
            <v/>
          </cell>
          <cell r="J586" t="str">
            <v/>
          </cell>
          <cell r="K586" t="str">
            <v/>
          </cell>
          <cell r="L586">
            <v>0</v>
          </cell>
          <cell r="M586" t="str">
            <v>Brooksbank</v>
          </cell>
          <cell r="N586" t="str">
            <v>Storage - Replacement Tank</v>
          </cell>
          <cell r="O586" t="str">
            <v>1220013-2</v>
          </cell>
          <cell r="P586" t="str">
            <v xml:space="preserve">No </v>
          </cell>
          <cell r="Q586">
            <v>562</v>
          </cell>
          <cell r="R586" t="str">
            <v>Reg</v>
          </cell>
          <cell r="S586" t="str">
            <v>Exempt</v>
          </cell>
          <cell r="T586"/>
          <cell r="U586"/>
          <cell r="V586"/>
          <cell r="W586"/>
          <cell r="X586">
            <v>0</v>
          </cell>
          <cell r="Y586"/>
          <cell r="Z586"/>
          <cell r="AA586">
            <v>45474</v>
          </cell>
          <cell r="AB586">
            <v>45901</v>
          </cell>
          <cell r="AC586">
            <v>0</v>
          </cell>
          <cell r="AD586">
            <v>0</v>
          </cell>
          <cell r="AE586"/>
          <cell r="AF586">
            <v>1500000</v>
          </cell>
          <cell r="AG586"/>
          <cell r="AH586"/>
          <cell r="AI586"/>
          <cell r="AJ586"/>
          <cell r="AK586"/>
          <cell r="AL586">
            <v>1500000</v>
          </cell>
          <cell r="AM586">
            <v>0</v>
          </cell>
          <cell r="AN586"/>
          <cell r="AO586">
            <v>0</v>
          </cell>
          <cell r="AP586">
            <v>0</v>
          </cell>
          <cell r="AQ586"/>
          <cell r="AR586">
            <v>0</v>
          </cell>
          <cell r="AS586"/>
          <cell r="AT586">
            <v>0</v>
          </cell>
          <cell r="AU586">
            <v>0</v>
          </cell>
          <cell r="AV586"/>
          <cell r="AW586"/>
          <cell r="AX586"/>
          <cell r="AY586"/>
          <cell r="AZ586"/>
          <cell r="BA586"/>
          <cell r="BB586">
            <v>0</v>
          </cell>
          <cell r="BC586">
            <v>0</v>
          </cell>
          <cell r="BD586"/>
          <cell r="BE586">
            <v>0</v>
          </cell>
          <cell r="BF586"/>
          <cell r="BG586"/>
          <cell r="BH586"/>
          <cell r="BI586"/>
          <cell r="BJ586"/>
          <cell r="BK586"/>
          <cell r="BL586"/>
          <cell r="BM586"/>
          <cell r="BN586"/>
          <cell r="BO586"/>
          <cell r="BP586">
            <v>0</v>
          </cell>
          <cell r="BQ586"/>
          <cell r="BR586"/>
          <cell r="BS586"/>
          <cell r="BT586"/>
          <cell r="BU586"/>
          <cell r="BV586"/>
          <cell r="BW586" t="str">
            <v>Brooksbank</v>
          </cell>
          <cell r="BX586"/>
          <cell r="BY586">
            <v>9</v>
          </cell>
        </row>
        <row r="587">
          <cell r="C587">
            <v>768</v>
          </cell>
          <cell r="D587">
            <v>8</v>
          </cell>
          <cell r="E587">
            <v>645</v>
          </cell>
          <cell r="F587">
            <v>8</v>
          </cell>
          <cell r="G587"/>
          <cell r="H587" t="str">
            <v/>
          </cell>
          <cell r="I587" t="str">
            <v/>
          </cell>
          <cell r="J587" t="str">
            <v/>
          </cell>
          <cell r="K587" t="str">
            <v/>
          </cell>
          <cell r="L587" t="str">
            <v>Referred to RD</v>
          </cell>
          <cell r="M587" t="str">
            <v>Brooksbank</v>
          </cell>
          <cell r="N587" t="str">
            <v>Watermain - Connect to Wells</v>
          </cell>
          <cell r="O587" t="str">
            <v>1220013-1</v>
          </cell>
          <cell r="P587" t="str">
            <v xml:space="preserve">No </v>
          </cell>
          <cell r="Q587">
            <v>683</v>
          </cell>
          <cell r="R587" t="str">
            <v>Reg</v>
          </cell>
          <cell r="S587" t="str">
            <v>Exempt</v>
          </cell>
          <cell r="T587"/>
          <cell r="U587"/>
          <cell r="V587"/>
          <cell r="W587"/>
          <cell r="X587">
            <v>0</v>
          </cell>
          <cell r="Y587"/>
          <cell r="Z587"/>
          <cell r="AA587">
            <v>44348</v>
          </cell>
          <cell r="AB587">
            <v>44501</v>
          </cell>
          <cell r="AC587">
            <v>0</v>
          </cell>
          <cell r="AD587">
            <v>0</v>
          </cell>
          <cell r="AE587" t="str">
            <v>Regionalizing, PSIG, see Wells &amp; Easton</v>
          </cell>
          <cell r="AF587">
            <v>5100000</v>
          </cell>
          <cell r="AG587"/>
          <cell r="AH587"/>
          <cell r="AI587"/>
          <cell r="AJ587"/>
          <cell r="AK587"/>
          <cell r="AL587">
            <v>5100000</v>
          </cell>
          <cell r="AM587">
            <v>0</v>
          </cell>
          <cell r="AN587"/>
          <cell r="AO587">
            <v>0</v>
          </cell>
          <cell r="AP587">
            <v>0</v>
          </cell>
          <cell r="AQ587"/>
          <cell r="AR587">
            <v>0</v>
          </cell>
          <cell r="AS587"/>
          <cell r="AT587">
            <v>0</v>
          </cell>
          <cell r="AU587">
            <v>0</v>
          </cell>
          <cell r="AV587"/>
          <cell r="AW587"/>
          <cell r="AX587"/>
          <cell r="AY587"/>
          <cell r="AZ587"/>
          <cell r="BA587"/>
          <cell r="BB587">
            <v>0</v>
          </cell>
          <cell r="BC587"/>
          <cell r="BD587"/>
          <cell r="BE587">
            <v>0</v>
          </cell>
          <cell r="BF587" t="str">
            <v>Referred to RD</v>
          </cell>
          <cell r="BG587"/>
          <cell r="BH587"/>
          <cell r="BI587"/>
          <cell r="BJ587"/>
          <cell r="BK587">
            <v>74</v>
          </cell>
          <cell r="BL587"/>
          <cell r="BP587">
            <v>0</v>
          </cell>
          <cell r="BQ587"/>
          <cell r="BR587"/>
          <cell r="BT587"/>
          <cell r="BW587" t="str">
            <v>Brooksbank</v>
          </cell>
          <cell r="BX587" t="str">
            <v>Gallentine</v>
          </cell>
          <cell r="BY587">
            <v>9</v>
          </cell>
        </row>
        <row r="588">
          <cell r="C588">
            <v>833</v>
          </cell>
          <cell r="D588">
            <v>7</v>
          </cell>
          <cell r="E588">
            <v>703</v>
          </cell>
          <cell r="F588">
            <v>7</v>
          </cell>
          <cell r="G588"/>
          <cell r="H588" t="str">
            <v/>
          </cell>
          <cell r="I588" t="str">
            <v/>
          </cell>
          <cell r="J588" t="str">
            <v/>
          </cell>
          <cell r="K588" t="str">
            <v/>
          </cell>
          <cell r="L588">
            <v>0</v>
          </cell>
          <cell r="M588" t="str">
            <v>Montoya</v>
          </cell>
          <cell r="N588" t="str">
            <v>Treatment - Replace Plant</v>
          </cell>
          <cell r="O588" t="str">
            <v>1270034-1</v>
          </cell>
          <cell r="P588" t="str">
            <v xml:space="preserve">No </v>
          </cell>
          <cell r="Q588">
            <v>497</v>
          </cell>
          <cell r="R588" t="str">
            <v>Reg</v>
          </cell>
          <cell r="S588" t="str">
            <v>Exempt</v>
          </cell>
          <cell r="T588"/>
          <cell r="U588"/>
          <cell r="V588"/>
          <cell r="W588"/>
          <cell r="X588">
            <v>0</v>
          </cell>
          <cell r="Y588"/>
          <cell r="Z588"/>
          <cell r="AA588"/>
          <cell r="AB588"/>
          <cell r="AC588">
            <v>0</v>
          </cell>
          <cell r="AD588">
            <v>0</v>
          </cell>
          <cell r="AE588"/>
          <cell r="AF588">
            <v>7100000</v>
          </cell>
          <cell r="AG588"/>
          <cell r="AH588"/>
          <cell r="AI588"/>
          <cell r="AJ588"/>
          <cell r="AK588"/>
          <cell r="AL588">
            <v>7100000</v>
          </cell>
          <cell r="AM588">
            <v>0</v>
          </cell>
          <cell r="AN588"/>
          <cell r="AO588">
            <v>0</v>
          </cell>
          <cell r="AP588">
            <v>0</v>
          </cell>
          <cell r="AQ588"/>
          <cell r="AR588">
            <v>0</v>
          </cell>
          <cell r="AS588"/>
          <cell r="AT588">
            <v>0</v>
          </cell>
          <cell r="AU588">
            <v>0</v>
          </cell>
          <cell r="AV588"/>
          <cell r="AW588"/>
          <cell r="AX588"/>
          <cell r="AY588"/>
          <cell r="AZ588"/>
          <cell r="BA588"/>
          <cell r="BB588">
            <v>0</v>
          </cell>
          <cell r="BC588">
            <v>0</v>
          </cell>
          <cell r="BD588"/>
          <cell r="BE588">
            <v>0</v>
          </cell>
          <cell r="BF588"/>
          <cell r="BG588"/>
          <cell r="BH588"/>
          <cell r="BI588"/>
          <cell r="BJ588"/>
          <cell r="BK588"/>
          <cell r="BL588"/>
          <cell r="BP588">
            <v>0</v>
          </cell>
          <cell r="BQ588"/>
          <cell r="BR588"/>
          <cell r="BT588"/>
          <cell r="BW588" t="str">
            <v>Montoya</v>
          </cell>
          <cell r="BX588"/>
          <cell r="BY588">
            <v>11</v>
          </cell>
        </row>
        <row r="589">
          <cell r="C589">
            <v>981</v>
          </cell>
          <cell r="D589">
            <v>5</v>
          </cell>
          <cell r="E589">
            <v>846</v>
          </cell>
          <cell r="F589">
            <v>5</v>
          </cell>
          <cell r="G589"/>
          <cell r="H589" t="str">
            <v/>
          </cell>
          <cell r="I589" t="str">
            <v/>
          </cell>
          <cell r="J589" t="str">
            <v/>
          </cell>
          <cell r="K589" t="str">
            <v/>
          </cell>
          <cell r="L589">
            <v>0</v>
          </cell>
          <cell r="M589" t="str">
            <v>Montoya</v>
          </cell>
          <cell r="N589" t="str">
            <v>Watermain - Repl Cast Iron</v>
          </cell>
          <cell r="O589" t="str">
            <v>1270034-2</v>
          </cell>
          <cell r="P589" t="str">
            <v xml:space="preserve">No </v>
          </cell>
          <cell r="Q589">
            <v>502</v>
          </cell>
          <cell r="R589" t="str">
            <v>Reg</v>
          </cell>
          <cell r="S589" t="str">
            <v>Exempt</v>
          </cell>
          <cell r="T589"/>
          <cell r="U589"/>
          <cell r="V589"/>
          <cell r="W589"/>
          <cell r="X589">
            <v>0</v>
          </cell>
          <cell r="Y589"/>
          <cell r="Z589"/>
          <cell r="AA589"/>
          <cell r="AB589"/>
          <cell r="AC589">
            <v>0</v>
          </cell>
          <cell r="AD589">
            <v>0</v>
          </cell>
          <cell r="AE589"/>
          <cell r="AF589">
            <v>4550000</v>
          </cell>
          <cell r="AG589"/>
          <cell r="AH589"/>
          <cell r="AI589"/>
          <cell r="AJ589"/>
          <cell r="AK589"/>
          <cell r="AL589">
            <v>4550000</v>
          </cell>
          <cell r="AM589">
            <v>0</v>
          </cell>
          <cell r="AN589"/>
          <cell r="AO589">
            <v>0</v>
          </cell>
          <cell r="AP589">
            <v>0</v>
          </cell>
          <cell r="AQ589"/>
          <cell r="AR589">
            <v>0</v>
          </cell>
          <cell r="AS589"/>
          <cell r="AT589">
            <v>0</v>
          </cell>
          <cell r="AU589">
            <v>0</v>
          </cell>
          <cell r="AV589"/>
          <cell r="AW589"/>
          <cell r="AX589"/>
          <cell r="AY589"/>
          <cell r="AZ589"/>
          <cell r="BA589"/>
          <cell r="BB589">
            <v>0</v>
          </cell>
          <cell r="BC589">
            <v>0</v>
          </cell>
          <cell r="BD589"/>
          <cell r="BE589">
            <v>0</v>
          </cell>
          <cell r="BF589"/>
          <cell r="BG589"/>
          <cell r="BH589"/>
          <cell r="BI589"/>
          <cell r="BJ589"/>
          <cell r="BK589"/>
          <cell r="BL589"/>
          <cell r="BM589"/>
          <cell r="BN589"/>
          <cell r="BO589"/>
          <cell r="BP589">
            <v>0</v>
          </cell>
          <cell r="BQ589"/>
          <cell r="BR589"/>
          <cell r="BS589"/>
          <cell r="BT589"/>
          <cell r="BU589"/>
          <cell r="BV589"/>
          <cell r="BW589" t="str">
            <v>Montoya</v>
          </cell>
          <cell r="BX589"/>
          <cell r="BY589">
            <v>11</v>
          </cell>
        </row>
        <row r="590">
          <cell r="C590">
            <v>773</v>
          </cell>
          <cell r="D590">
            <v>8</v>
          </cell>
          <cell r="E590">
            <v>649</v>
          </cell>
          <cell r="F590">
            <v>8</v>
          </cell>
          <cell r="G590"/>
          <cell r="H590" t="str">
            <v/>
          </cell>
          <cell r="I590" t="str">
            <v/>
          </cell>
          <cell r="J590" t="str">
            <v/>
          </cell>
          <cell r="K590" t="str">
            <v>Yes</v>
          </cell>
          <cell r="L590">
            <v>0</v>
          </cell>
          <cell r="M590" t="str">
            <v>Montoya</v>
          </cell>
          <cell r="N590" t="str">
            <v>Source - Replace Well No. 4</v>
          </cell>
          <cell r="O590" t="str">
            <v>1270036-6</v>
          </cell>
          <cell r="P590" t="str">
            <v xml:space="preserve">No </v>
          </cell>
          <cell r="Q590">
            <v>8215</v>
          </cell>
          <cell r="R590" t="str">
            <v>Reg</v>
          </cell>
          <cell r="S590" t="str">
            <v>Exempt</v>
          </cell>
          <cell r="T590"/>
          <cell r="U590"/>
          <cell r="V590"/>
          <cell r="W590"/>
          <cell r="X590">
            <v>0</v>
          </cell>
          <cell r="Y590"/>
          <cell r="Z590"/>
          <cell r="AA590">
            <v>45261</v>
          </cell>
          <cell r="AB590">
            <v>45261</v>
          </cell>
          <cell r="AC590">
            <v>0</v>
          </cell>
          <cell r="AD590">
            <v>0</v>
          </cell>
          <cell r="AE590"/>
          <cell r="AF590">
            <v>4623000</v>
          </cell>
          <cell r="AG590"/>
          <cell r="AH590"/>
          <cell r="AI590"/>
          <cell r="AJ590"/>
          <cell r="AK590"/>
          <cell r="AL590">
            <v>4623000</v>
          </cell>
          <cell r="AM590">
            <v>0</v>
          </cell>
          <cell r="AN590"/>
          <cell r="AO590">
            <v>0</v>
          </cell>
          <cell r="AP590">
            <v>0</v>
          </cell>
          <cell r="AQ590"/>
          <cell r="AR590">
            <v>0</v>
          </cell>
          <cell r="AS590"/>
          <cell r="AT590">
            <v>0</v>
          </cell>
          <cell r="AU590">
            <v>0</v>
          </cell>
          <cell r="AV590"/>
          <cell r="AW590"/>
          <cell r="AX590"/>
          <cell r="AY590"/>
          <cell r="AZ590"/>
          <cell r="BA590"/>
          <cell r="BB590">
            <v>0</v>
          </cell>
          <cell r="BC590">
            <v>0</v>
          </cell>
          <cell r="BD590"/>
          <cell r="BE590">
            <v>0</v>
          </cell>
          <cell r="BF590"/>
          <cell r="BG590"/>
          <cell r="BH590"/>
          <cell r="BI590"/>
          <cell r="BJ590"/>
          <cell r="BK590"/>
          <cell r="BL590"/>
          <cell r="BM590"/>
          <cell r="BN590"/>
          <cell r="BO590"/>
          <cell r="BP590">
            <v>0</v>
          </cell>
          <cell r="BQ590"/>
          <cell r="BR590"/>
          <cell r="BS590"/>
          <cell r="BT590"/>
          <cell r="BU590"/>
          <cell r="BV590"/>
          <cell r="BW590" t="str">
            <v>Montoya</v>
          </cell>
          <cell r="BX590"/>
          <cell r="BY590">
            <v>11</v>
          </cell>
        </row>
        <row r="591">
          <cell r="C591">
            <v>976</v>
          </cell>
          <cell r="D591">
            <v>5</v>
          </cell>
          <cell r="E591">
            <v>842</v>
          </cell>
          <cell r="F591">
            <v>5</v>
          </cell>
          <cell r="G591"/>
          <cell r="H591" t="str">
            <v/>
          </cell>
          <cell r="I591" t="str">
            <v/>
          </cell>
          <cell r="J591" t="str">
            <v/>
          </cell>
          <cell r="K591" t="str">
            <v/>
          </cell>
          <cell r="L591">
            <v>0</v>
          </cell>
          <cell r="M591" t="str">
            <v>Montoya</v>
          </cell>
          <cell r="N591" t="str">
            <v>Storage - New 0.5 MG Tower</v>
          </cell>
          <cell r="O591" t="str">
            <v>1270036-4</v>
          </cell>
          <cell r="P591" t="str">
            <v xml:space="preserve">No </v>
          </cell>
          <cell r="Q591">
            <v>2913</v>
          </cell>
          <cell r="R591" t="str">
            <v>Reg</v>
          </cell>
          <cell r="S591" t="str">
            <v>Exempt</v>
          </cell>
          <cell r="T591"/>
          <cell r="U591"/>
          <cell r="V591"/>
          <cell r="W591"/>
          <cell r="X591">
            <v>0</v>
          </cell>
          <cell r="Y591"/>
          <cell r="Z591"/>
          <cell r="AA591">
            <v>45047</v>
          </cell>
          <cell r="AB591">
            <v>45505</v>
          </cell>
          <cell r="AC591">
            <v>0</v>
          </cell>
          <cell r="AD591">
            <v>0</v>
          </cell>
          <cell r="AE591"/>
          <cell r="AF591">
            <v>2400000</v>
          </cell>
          <cell r="AG591"/>
          <cell r="AH591"/>
          <cell r="AI591"/>
          <cell r="AJ591"/>
          <cell r="AK591"/>
          <cell r="AL591">
            <v>2400000</v>
          </cell>
          <cell r="AM591">
            <v>0</v>
          </cell>
          <cell r="AN591"/>
          <cell r="AO591">
            <v>0</v>
          </cell>
          <cell r="AP591">
            <v>0</v>
          </cell>
          <cell r="AQ591"/>
          <cell r="AR591">
            <v>0</v>
          </cell>
          <cell r="AS591"/>
          <cell r="AT591">
            <v>0</v>
          </cell>
          <cell r="AU591">
            <v>0</v>
          </cell>
          <cell r="AV591"/>
          <cell r="AW591"/>
          <cell r="AX591"/>
          <cell r="AY591"/>
          <cell r="AZ591"/>
          <cell r="BA591"/>
          <cell r="BB591">
            <v>0</v>
          </cell>
          <cell r="BC591">
            <v>0</v>
          </cell>
          <cell r="BD591"/>
          <cell r="BE591">
            <v>0</v>
          </cell>
          <cell r="BF591"/>
          <cell r="BG591"/>
          <cell r="BH591"/>
          <cell r="BI591"/>
          <cell r="BJ591"/>
          <cell r="BK591"/>
          <cell r="BL591"/>
          <cell r="BM591"/>
          <cell r="BN591"/>
          <cell r="BO591"/>
          <cell r="BP591">
            <v>0</v>
          </cell>
          <cell r="BQ591"/>
          <cell r="BR591"/>
          <cell r="BS591"/>
          <cell r="BT591"/>
          <cell r="BU591"/>
          <cell r="BV591"/>
          <cell r="BW591" t="str">
            <v>Montoya</v>
          </cell>
          <cell r="BX591" t="str">
            <v>Sabie</v>
          </cell>
          <cell r="BY591">
            <v>11</v>
          </cell>
        </row>
        <row r="592">
          <cell r="C592">
            <v>977</v>
          </cell>
          <cell r="D592">
            <v>5</v>
          </cell>
          <cell r="E592">
            <v>843</v>
          </cell>
          <cell r="F592">
            <v>5</v>
          </cell>
          <cell r="G592"/>
          <cell r="H592" t="str">
            <v/>
          </cell>
          <cell r="I592" t="str">
            <v/>
          </cell>
          <cell r="J592" t="str">
            <v/>
          </cell>
          <cell r="K592" t="str">
            <v/>
          </cell>
          <cell r="L592">
            <v>0</v>
          </cell>
          <cell r="M592" t="str">
            <v>Montoya</v>
          </cell>
          <cell r="N592" t="str">
            <v>Watermain - South/Central Connection</v>
          </cell>
          <cell r="O592" t="str">
            <v>1270036-5</v>
          </cell>
          <cell r="P592" t="str">
            <v xml:space="preserve">No </v>
          </cell>
          <cell r="Q592">
            <v>2913</v>
          </cell>
          <cell r="R592" t="str">
            <v>Reg</v>
          </cell>
          <cell r="S592" t="str">
            <v>Exempt</v>
          </cell>
          <cell r="T592"/>
          <cell r="U592"/>
          <cell r="V592"/>
          <cell r="W592"/>
          <cell r="X592">
            <v>0</v>
          </cell>
          <cell r="Y592"/>
          <cell r="Z592"/>
          <cell r="AA592">
            <v>45017</v>
          </cell>
          <cell r="AB592">
            <v>45139</v>
          </cell>
          <cell r="AC592">
            <v>0</v>
          </cell>
          <cell r="AD592">
            <v>0</v>
          </cell>
          <cell r="AE592"/>
          <cell r="AF592">
            <v>2800000</v>
          </cell>
          <cell r="AG592"/>
          <cell r="AH592"/>
          <cell r="AI592"/>
          <cell r="AJ592"/>
          <cell r="AK592"/>
          <cell r="AL592">
            <v>2800000</v>
          </cell>
          <cell r="AM592">
            <v>0</v>
          </cell>
          <cell r="AN592"/>
          <cell r="AO592">
            <v>0</v>
          </cell>
          <cell r="AP592">
            <v>0</v>
          </cell>
          <cell r="AQ592"/>
          <cell r="AR592">
            <v>0</v>
          </cell>
          <cell r="AS592"/>
          <cell r="AT592">
            <v>0</v>
          </cell>
          <cell r="AU592">
            <v>0</v>
          </cell>
          <cell r="AV592"/>
          <cell r="AW592"/>
          <cell r="AX592"/>
          <cell r="AY592"/>
          <cell r="AZ592"/>
          <cell r="BA592"/>
          <cell r="BB592">
            <v>0</v>
          </cell>
          <cell r="BC592">
            <v>0</v>
          </cell>
          <cell r="BD592"/>
          <cell r="BE592">
            <v>0</v>
          </cell>
          <cell r="BF592"/>
          <cell r="BG592"/>
          <cell r="BH592"/>
          <cell r="BI592"/>
          <cell r="BJ592"/>
          <cell r="BK592"/>
          <cell r="BL592"/>
          <cell r="BM592"/>
          <cell r="BN592"/>
          <cell r="BO592"/>
          <cell r="BP592">
            <v>0</v>
          </cell>
          <cell r="BQ592"/>
          <cell r="BR592"/>
          <cell r="BS592"/>
          <cell r="BT592"/>
          <cell r="BU592"/>
          <cell r="BV592"/>
          <cell r="BW592" t="str">
            <v>Montoya</v>
          </cell>
          <cell r="BX592" t="str">
            <v>Sabie</v>
          </cell>
          <cell r="BY592">
            <v>11</v>
          </cell>
        </row>
        <row r="593">
          <cell r="C593">
            <v>980</v>
          </cell>
          <cell r="D593">
            <v>5</v>
          </cell>
          <cell r="E593"/>
          <cell r="F593"/>
          <cell r="G593"/>
          <cell r="H593" t="str">
            <v/>
          </cell>
          <cell r="I593" t="str">
            <v/>
          </cell>
          <cell r="J593"/>
          <cell r="K593"/>
          <cell r="L593">
            <v>0</v>
          </cell>
          <cell r="M593" t="str">
            <v>Montoya</v>
          </cell>
          <cell r="N593" t="str">
            <v>Source - New Well 8</v>
          </cell>
          <cell r="O593" t="str">
            <v>1270036-11</v>
          </cell>
          <cell r="P593" t="str">
            <v xml:space="preserve">No </v>
          </cell>
          <cell r="Q593">
            <v>2913</v>
          </cell>
          <cell r="R593" t="str">
            <v>Reg</v>
          </cell>
          <cell r="S593" t="str">
            <v>Exempt</v>
          </cell>
          <cell r="T593"/>
          <cell r="U593"/>
          <cell r="V593">
            <v>45609</v>
          </cell>
          <cell r="W593">
            <v>345000</v>
          </cell>
          <cell r="X593">
            <v>345000</v>
          </cell>
          <cell r="Y593" t="str">
            <v>Below fundable range</v>
          </cell>
          <cell r="Z593"/>
          <cell r="AA593">
            <v>45778</v>
          </cell>
          <cell r="AB593">
            <v>46631</v>
          </cell>
          <cell r="AC593">
            <v>0</v>
          </cell>
          <cell r="AD593">
            <v>0</v>
          </cell>
          <cell r="AE593"/>
          <cell r="AF593">
            <v>345000</v>
          </cell>
          <cell r="AG593"/>
          <cell r="AH593"/>
          <cell r="AI593"/>
          <cell r="AJ593"/>
          <cell r="AK593"/>
          <cell r="AL593">
            <v>345000</v>
          </cell>
          <cell r="AM593">
            <v>0</v>
          </cell>
          <cell r="AN593"/>
          <cell r="AO593">
            <v>0</v>
          </cell>
          <cell r="AP593">
            <v>0</v>
          </cell>
          <cell r="AQ593"/>
          <cell r="AR593">
            <v>0</v>
          </cell>
          <cell r="AS593"/>
          <cell r="AT593">
            <v>0</v>
          </cell>
          <cell r="AU593">
            <v>0</v>
          </cell>
          <cell r="AV593"/>
          <cell r="AW593"/>
          <cell r="AX593"/>
          <cell r="AY593"/>
          <cell r="AZ593"/>
          <cell r="BA593"/>
          <cell r="BB593">
            <v>0</v>
          </cell>
          <cell r="BC593" t="e">
            <v>#N/A</v>
          </cell>
          <cell r="BD593"/>
          <cell r="BE593">
            <v>0</v>
          </cell>
          <cell r="BF593"/>
          <cell r="BG593"/>
          <cell r="BH593"/>
          <cell r="BI593"/>
          <cell r="BJ593"/>
          <cell r="BK593"/>
          <cell r="BL593"/>
          <cell r="BM593"/>
          <cell r="BN593"/>
          <cell r="BO593"/>
          <cell r="BP593">
            <v>0</v>
          </cell>
          <cell r="BQ593"/>
          <cell r="BR593"/>
          <cell r="BS593"/>
          <cell r="BT593"/>
          <cell r="BU593"/>
          <cell r="BV593"/>
          <cell r="BW593" t="str">
            <v>Montoya</v>
          </cell>
          <cell r="BX593" t="str">
            <v>Sabie</v>
          </cell>
          <cell r="BY593">
            <v>11</v>
          </cell>
        </row>
        <row r="594">
          <cell r="C594">
            <v>774</v>
          </cell>
          <cell r="D594">
            <v>8</v>
          </cell>
          <cell r="E594"/>
          <cell r="F594"/>
          <cell r="G594"/>
          <cell r="H594" t="str">
            <v/>
          </cell>
          <cell r="I594" t="str">
            <v>Yes</v>
          </cell>
          <cell r="J594"/>
          <cell r="K594"/>
          <cell r="L594">
            <v>0</v>
          </cell>
          <cell r="M594" t="str">
            <v>Montoya</v>
          </cell>
          <cell r="N594" t="str">
            <v>Source - New Well 9</v>
          </cell>
          <cell r="O594" t="str">
            <v>1270036-12</v>
          </cell>
          <cell r="P594" t="str">
            <v xml:space="preserve">No </v>
          </cell>
          <cell r="Q594">
            <v>2913</v>
          </cell>
          <cell r="R594" t="str">
            <v>Reg</v>
          </cell>
          <cell r="S594" t="str">
            <v>Exempt</v>
          </cell>
          <cell r="T594"/>
          <cell r="U594"/>
          <cell r="V594">
            <v>45609</v>
          </cell>
          <cell r="W594">
            <v>345000</v>
          </cell>
          <cell r="X594">
            <v>345000</v>
          </cell>
          <cell r="Y594" t="str">
            <v>Part B2</v>
          </cell>
          <cell r="Z594"/>
          <cell r="AA594">
            <v>45778</v>
          </cell>
          <cell r="AB594">
            <v>46631</v>
          </cell>
          <cell r="AC594">
            <v>0</v>
          </cell>
          <cell r="AD594">
            <v>0</v>
          </cell>
          <cell r="AE594"/>
          <cell r="AF594">
            <v>345000</v>
          </cell>
          <cell r="AG594"/>
          <cell r="AH594"/>
          <cell r="AI594"/>
          <cell r="AJ594"/>
          <cell r="AK594"/>
          <cell r="AL594">
            <v>345000</v>
          </cell>
          <cell r="AM594">
            <v>345000</v>
          </cell>
          <cell r="AN594"/>
          <cell r="AO594">
            <v>0</v>
          </cell>
          <cell r="AP594">
            <v>0</v>
          </cell>
          <cell r="AQ594"/>
          <cell r="AR594">
            <v>0</v>
          </cell>
          <cell r="AS594"/>
          <cell r="AT594">
            <v>345000</v>
          </cell>
          <cell r="AU594">
            <v>0</v>
          </cell>
          <cell r="AV594"/>
          <cell r="AW594"/>
          <cell r="AX594"/>
          <cell r="AY594"/>
          <cell r="AZ594"/>
          <cell r="BA594"/>
          <cell r="BB594">
            <v>0</v>
          </cell>
          <cell r="BC594" t="e">
            <v>#N/A</v>
          </cell>
          <cell r="BD594"/>
          <cell r="BE594">
            <v>0</v>
          </cell>
          <cell r="BF594"/>
          <cell r="BG594"/>
          <cell r="BH594"/>
          <cell r="BI594"/>
          <cell r="BJ594"/>
          <cell r="BK594"/>
          <cell r="BL594"/>
          <cell r="BM594"/>
          <cell r="BN594"/>
          <cell r="BO594"/>
          <cell r="BP594">
            <v>0</v>
          </cell>
          <cell r="BQ594"/>
          <cell r="BR594"/>
          <cell r="BS594"/>
          <cell r="BT594"/>
          <cell r="BU594"/>
          <cell r="BV594"/>
          <cell r="BW594" t="str">
            <v>Montoya</v>
          </cell>
          <cell r="BX594" t="str">
            <v>Sabie</v>
          </cell>
          <cell r="BY594">
            <v>11</v>
          </cell>
        </row>
        <row r="595">
          <cell r="C595">
            <v>832</v>
          </cell>
          <cell r="D595">
            <v>7</v>
          </cell>
          <cell r="E595"/>
          <cell r="F595"/>
          <cell r="G595"/>
          <cell r="H595" t="str">
            <v/>
          </cell>
          <cell r="I595" t="str">
            <v>Yes</v>
          </cell>
          <cell r="J595"/>
          <cell r="K595"/>
          <cell r="L595">
            <v>0</v>
          </cell>
          <cell r="M595" t="str">
            <v>Montoya</v>
          </cell>
          <cell r="N595" t="str">
            <v>Treatment - Woodland Cove TP</v>
          </cell>
          <cell r="O595" t="str">
            <v>1270036-13</v>
          </cell>
          <cell r="P595" t="str">
            <v xml:space="preserve">No </v>
          </cell>
          <cell r="Q595">
            <v>2913</v>
          </cell>
          <cell r="R595" t="str">
            <v>Reg</v>
          </cell>
          <cell r="S595" t="str">
            <v>Exempt</v>
          </cell>
          <cell r="T595"/>
          <cell r="U595"/>
          <cell r="V595">
            <v>45609</v>
          </cell>
          <cell r="W595">
            <v>21555000</v>
          </cell>
          <cell r="X595">
            <v>21555000</v>
          </cell>
          <cell r="Y595" t="str">
            <v>Part B2</v>
          </cell>
          <cell r="Z595"/>
          <cell r="AA595">
            <v>45778</v>
          </cell>
          <cell r="AB595">
            <v>46631</v>
          </cell>
          <cell r="AC595">
            <v>0</v>
          </cell>
          <cell r="AD595">
            <v>0</v>
          </cell>
          <cell r="AE595"/>
          <cell r="AF595">
            <v>21555000</v>
          </cell>
          <cell r="AG595"/>
          <cell r="AH595"/>
          <cell r="AI595"/>
          <cell r="AJ595"/>
          <cell r="AK595"/>
          <cell r="AL595">
            <v>21555000</v>
          </cell>
          <cell r="AM595">
            <v>21555000</v>
          </cell>
          <cell r="AN595"/>
          <cell r="AO595">
            <v>0</v>
          </cell>
          <cell r="AP595">
            <v>0</v>
          </cell>
          <cell r="AQ595"/>
          <cell r="AR595">
            <v>0</v>
          </cell>
          <cell r="AS595"/>
          <cell r="AT595">
            <v>21555000</v>
          </cell>
          <cell r="AU595">
            <v>0</v>
          </cell>
          <cell r="AV595"/>
          <cell r="AW595"/>
          <cell r="AX595"/>
          <cell r="AY595"/>
          <cell r="AZ595"/>
          <cell r="BA595"/>
          <cell r="BB595">
            <v>0</v>
          </cell>
          <cell r="BC595" t="e">
            <v>#N/A</v>
          </cell>
          <cell r="BD595"/>
          <cell r="BE595">
            <v>0</v>
          </cell>
          <cell r="BF595"/>
          <cell r="BG595"/>
          <cell r="BH595"/>
          <cell r="BI595"/>
          <cell r="BJ595"/>
          <cell r="BK595"/>
          <cell r="BL595"/>
          <cell r="BM595"/>
          <cell r="BN595"/>
          <cell r="BO595"/>
          <cell r="BP595">
            <v>0</v>
          </cell>
          <cell r="BQ595"/>
          <cell r="BR595"/>
          <cell r="BS595"/>
          <cell r="BT595"/>
          <cell r="BU595"/>
          <cell r="BV595"/>
          <cell r="BW595" t="str">
            <v>Montoya</v>
          </cell>
          <cell r="BX595" t="str">
            <v>Sabie</v>
          </cell>
          <cell r="BY595">
            <v>11</v>
          </cell>
        </row>
        <row r="596">
          <cell r="C596">
            <v>144</v>
          </cell>
          <cell r="D596">
            <v>20</v>
          </cell>
          <cell r="E596">
            <v>227</v>
          </cell>
          <cell r="F596">
            <v>12</v>
          </cell>
          <cell r="G596">
            <v>2025</v>
          </cell>
          <cell r="H596" t="str">
            <v/>
          </cell>
          <cell r="I596" t="str">
            <v>Yes</v>
          </cell>
          <cell r="J596" t="str">
            <v/>
          </cell>
          <cell r="K596" t="str">
            <v>Yes</v>
          </cell>
          <cell r="L596">
            <v>0</v>
          </cell>
          <cell r="M596" t="str">
            <v>Barrett</v>
          </cell>
          <cell r="N596" t="str">
            <v>Treatment - Manganese Treatment Plant</v>
          </cell>
          <cell r="O596" t="str">
            <v>1860012-1</v>
          </cell>
          <cell r="P596" t="str">
            <v xml:space="preserve">No </v>
          </cell>
          <cell r="Q596">
            <v>13583</v>
          </cell>
          <cell r="R596" t="str">
            <v>EC</v>
          </cell>
          <cell r="S596" t="str">
            <v>Exempt</v>
          </cell>
          <cell r="T596"/>
          <cell r="U596"/>
          <cell r="V596">
            <v>45342</v>
          </cell>
          <cell r="W596">
            <v>42000000</v>
          </cell>
          <cell r="X596">
            <v>31000000</v>
          </cell>
          <cell r="Y596" t="str">
            <v>Part B1</v>
          </cell>
          <cell r="Z596"/>
          <cell r="AA596">
            <v>45870</v>
          </cell>
          <cell r="AB596">
            <v>47027</v>
          </cell>
          <cell r="AC596">
            <v>0</v>
          </cell>
          <cell r="AD596">
            <v>0</v>
          </cell>
          <cell r="AE596" t="str">
            <v>$11MM SPAP -potential EC</v>
          </cell>
          <cell r="AF596">
            <v>42000000</v>
          </cell>
          <cell r="AG596"/>
          <cell r="AH596"/>
          <cell r="AI596"/>
          <cell r="AJ596"/>
          <cell r="AK596"/>
          <cell r="AL596">
            <v>42000000</v>
          </cell>
          <cell r="AM596">
            <v>31000000</v>
          </cell>
          <cell r="AN596"/>
          <cell r="AO596">
            <v>0</v>
          </cell>
          <cell r="AP596">
            <v>3000000</v>
          </cell>
          <cell r="AQ596"/>
          <cell r="AR596">
            <v>3000000</v>
          </cell>
          <cell r="AS596"/>
          <cell r="AT596">
            <v>28000000</v>
          </cell>
          <cell r="AU596">
            <v>0</v>
          </cell>
          <cell r="AV596"/>
          <cell r="AW596"/>
          <cell r="AX596"/>
          <cell r="AY596"/>
          <cell r="AZ596"/>
          <cell r="BA596"/>
          <cell r="BB596">
            <v>0</v>
          </cell>
          <cell r="BC596">
            <v>0</v>
          </cell>
          <cell r="BD596"/>
          <cell r="BE596">
            <v>0</v>
          </cell>
          <cell r="BF596"/>
          <cell r="BG596"/>
          <cell r="BH596"/>
          <cell r="BI596"/>
          <cell r="BJ596"/>
          <cell r="BK596"/>
          <cell r="BL596"/>
          <cell r="BM596"/>
          <cell r="BN596"/>
          <cell r="BO596"/>
          <cell r="BP596">
            <v>0</v>
          </cell>
          <cell r="BQ596"/>
          <cell r="BR596"/>
          <cell r="BS596">
            <v>11000000</v>
          </cell>
          <cell r="BT596" t="str">
            <v>23 SPAP</v>
          </cell>
          <cell r="BU596"/>
          <cell r="BV596" t="str">
            <v>23 SPAP</v>
          </cell>
          <cell r="BW596" t="str">
            <v>Barrett</v>
          </cell>
          <cell r="BX596" t="str">
            <v>Sabie</v>
          </cell>
          <cell r="BY596" t="str">
            <v>7W</v>
          </cell>
        </row>
        <row r="597">
          <cell r="C597">
            <v>145</v>
          </cell>
          <cell r="D597">
            <v>20</v>
          </cell>
          <cell r="E597">
            <v>107</v>
          </cell>
          <cell r="F597">
            <v>20</v>
          </cell>
          <cell r="G597">
            <v>2025</v>
          </cell>
          <cell r="H597" t="str">
            <v/>
          </cell>
          <cell r="I597" t="str">
            <v>Yes</v>
          </cell>
          <cell r="J597" t="str">
            <v/>
          </cell>
          <cell r="K597" t="str">
            <v/>
          </cell>
          <cell r="L597">
            <v>0</v>
          </cell>
          <cell r="M597" t="str">
            <v>Barrett</v>
          </cell>
          <cell r="N597" t="str">
            <v>Treatment - Manganese Plant</v>
          </cell>
          <cell r="O597" t="str">
            <v>1860016-5</v>
          </cell>
          <cell r="P597" t="str">
            <v>Yes</v>
          </cell>
          <cell r="Q597">
            <v>3505</v>
          </cell>
          <cell r="R597" t="str">
            <v>EC</v>
          </cell>
          <cell r="S597" t="str">
            <v>Exempt</v>
          </cell>
          <cell r="T597"/>
          <cell r="U597"/>
          <cell r="V597">
            <v>45398</v>
          </cell>
          <cell r="W597">
            <v>13600000</v>
          </cell>
          <cell r="X597">
            <v>13600000</v>
          </cell>
          <cell r="Y597" t="str">
            <v>Part B1</v>
          </cell>
          <cell r="Z597"/>
          <cell r="AA597">
            <v>45809</v>
          </cell>
          <cell r="AB597">
            <v>46722</v>
          </cell>
          <cell r="AC597">
            <v>0</v>
          </cell>
          <cell r="AD597">
            <v>0</v>
          </cell>
          <cell r="AE597" t="str">
            <v>tell kathe</v>
          </cell>
          <cell r="AF597">
            <v>13600000</v>
          </cell>
          <cell r="AG597"/>
          <cell r="AH597"/>
          <cell r="AI597"/>
          <cell r="AJ597"/>
          <cell r="AK597"/>
          <cell r="AL597">
            <v>13600000</v>
          </cell>
          <cell r="AM597">
            <v>13600000</v>
          </cell>
          <cell r="AN597"/>
          <cell r="AO597">
            <v>0</v>
          </cell>
          <cell r="AP597">
            <v>3000000</v>
          </cell>
          <cell r="AQ597"/>
          <cell r="AR597">
            <v>3000000</v>
          </cell>
          <cell r="AS597"/>
          <cell r="AT597">
            <v>10600000</v>
          </cell>
          <cell r="AU597">
            <v>0</v>
          </cell>
          <cell r="AV597"/>
          <cell r="AW597"/>
          <cell r="AX597"/>
          <cell r="AY597"/>
          <cell r="AZ597"/>
          <cell r="BA597"/>
          <cell r="BB597">
            <v>0</v>
          </cell>
          <cell r="BC597">
            <v>0</v>
          </cell>
          <cell r="BD597"/>
          <cell r="BE597">
            <v>0</v>
          </cell>
          <cell r="BF597"/>
          <cell r="BG597"/>
          <cell r="BH597"/>
          <cell r="BI597"/>
          <cell r="BJ597"/>
          <cell r="BK597"/>
          <cell r="BL597"/>
          <cell r="BM597"/>
          <cell r="BN597"/>
          <cell r="BO597"/>
          <cell r="BP597">
            <v>0</v>
          </cell>
          <cell r="BQ597"/>
          <cell r="BR597"/>
          <cell r="BS597"/>
          <cell r="BT597"/>
          <cell r="BU597"/>
          <cell r="BV597"/>
          <cell r="BW597" t="str">
            <v>Barrett</v>
          </cell>
          <cell r="BX597" t="str">
            <v>Barrett</v>
          </cell>
          <cell r="BY597" t="str">
            <v>7W</v>
          </cell>
        </row>
        <row r="598">
          <cell r="C598">
            <v>732</v>
          </cell>
          <cell r="D598">
            <v>10</v>
          </cell>
          <cell r="E598">
            <v>614</v>
          </cell>
          <cell r="F598">
            <v>10</v>
          </cell>
          <cell r="G598"/>
          <cell r="H598" t="str">
            <v/>
          </cell>
          <cell r="I598" t="str">
            <v>Yes</v>
          </cell>
          <cell r="J598" t="str">
            <v/>
          </cell>
          <cell r="K598" t="str">
            <v/>
          </cell>
          <cell r="L598">
            <v>0</v>
          </cell>
          <cell r="M598" t="str">
            <v>Barrett</v>
          </cell>
          <cell r="N598" t="str">
            <v>Storage - Repl Tower w/100,000 Gal Tower</v>
          </cell>
          <cell r="O598" t="str">
            <v>1860016-6</v>
          </cell>
          <cell r="P598" t="str">
            <v xml:space="preserve">No </v>
          </cell>
          <cell r="Q598">
            <v>3505</v>
          </cell>
          <cell r="R598" t="str">
            <v>Reg</v>
          </cell>
          <cell r="S598" t="str">
            <v>Exempt</v>
          </cell>
          <cell r="T598"/>
          <cell r="U598"/>
          <cell r="V598">
            <v>45398</v>
          </cell>
          <cell r="W598">
            <v>2800000</v>
          </cell>
          <cell r="X598">
            <v>2800000</v>
          </cell>
          <cell r="Y598" t="str">
            <v>Part B2</v>
          </cell>
          <cell r="Z598"/>
          <cell r="AA598">
            <v>45809</v>
          </cell>
          <cell r="AB598">
            <v>46722</v>
          </cell>
          <cell r="AC598">
            <v>0</v>
          </cell>
          <cell r="AD598">
            <v>0</v>
          </cell>
          <cell r="AE598" t="str">
            <v>MDH has 4,650,000 city said 2.8</v>
          </cell>
          <cell r="AF598">
            <v>2800000</v>
          </cell>
          <cell r="AG598"/>
          <cell r="AH598"/>
          <cell r="AI598"/>
          <cell r="AJ598"/>
          <cell r="AK598"/>
          <cell r="AL598">
            <v>2800000</v>
          </cell>
          <cell r="AM598">
            <v>2800000</v>
          </cell>
          <cell r="AN598"/>
          <cell r="AO598">
            <v>0</v>
          </cell>
          <cell r="AP598">
            <v>0</v>
          </cell>
          <cell r="AQ598"/>
          <cell r="AR598">
            <v>0</v>
          </cell>
          <cell r="AS598"/>
          <cell r="AT598">
            <v>2800000</v>
          </cell>
          <cell r="AU598">
            <v>0</v>
          </cell>
          <cell r="AV598"/>
          <cell r="AW598"/>
          <cell r="AX598"/>
          <cell r="AY598"/>
          <cell r="AZ598"/>
          <cell r="BA598"/>
          <cell r="BB598">
            <v>0</v>
          </cell>
          <cell r="BC598">
            <v>0</v>
          </cell>
          <cell r="BD598"/>
          <cell r="BE598">
            <v>0</v>
          </cell>
          <cell r="BF598"/>
          <cell r="BG598"/>
          <cell r="BH598"/>
          <cell r="BI598"/>
          <cell r="BJ598"/>
          <cell r="BK598"/>
          <cell r="BL598"/>
          <cell r="BM598"/>
          <cell r="BN598"/>
          <cell r="BO598"/>
          <cell r="BP598">
            <v>0</v>
          </cell>
          <cell r="BQ598"/>
          <cell r="BR598"/>
          <cell r="BS598"/>
          <cell r="BT598"/>
          <cell r="BU598"/>
          <cell r="BV598"/>
          <cell r="BW598" t="str">
            <v>Barrett</v>
          </cell>
          <cell r="BX598" t="str">
            <v>Barrett</v>
          </cell>
          <cell r="BY598" t="str">
            <v>7W</v>
          </cell>
        </row>
        <row r="599">
          <cell r="C599">
            <v>103</v>
          </cell>
          <cell r="D599">
            <v>20</v>
          </cell>
          <cell r="E599">
            <v>82</v>
          </cell>
          <cell r="F599">
            <v>20</v>
          </cell>
          <cell r="G599"/>
          <cell r="H599" t="str">
            <v/>
          </cell>
          <cell r="I599" t="str">
            <v/>
          </cell>
          <cell r="J599" t="str">
            <v/>
          </cell>
          <cell r="K599" t="str">
            <v>Yes</v>
          </cell>
          <cell r="L599">
            <v>0</v>
          </cell>
          <cell r="M599" t="str">
            <v>Bradshaw</v>
          </cell>
          <cell r="N599" t="str">
            <v>Other - LSL Replacement Phase 2</v>
          </cell>
          <cell r="O599" t="str">
            <v>1140008-12</v>
          </cell>
          <cell r="P599" t="str">
            <v>Yes</v>
          </cell>
          <cell r="Q599">
            <v>43409</v>
          </cell>
          <cell r="R599" t="str">
            <v>LSL</v>
          </cell>
          <cell r="S599" t="str">
            <v>Exempt</v>
          </cell>
          <cell r="T599"/>
          <cell r="U599"/>
          <cell r="V599"/>
          <cell r="W599"/>
          <cell r="X599">
            <v>0</v>
          </cell>
          <cell r="Y599"/>
          <cell r="Z599"/>
          <cell r="AA599">
            <v>45444</v>
          </cell>
          <cell r="AB599">
            <v>45200</v>
          </cell>
          <cell r="AC599">
            <v>287500</v>
          </cell>
          <cell r="AD599">
            <v>287500</v>
          </cell>
          <cell r="AE599" t="str">
            <v>Add to 2023 Part A5,LSL</v>
          </cell>
          <cell r="AF599">
            <v>575000</v>
          </cell>
          <cell r="AG599"/>
          <cell r="AH599"/>
          <cell r="AI599"/>
          <cell r="AJ599"/>
          <cell r="AK599"/>
          <cell r="AL599">
            <v>575000</v>
          </cell>
          <cell r="AM599">
            <v>0</v>
          </cell>
          <cell r="AN599"/>
          <cell r="AO599">
            <v>287500</v>
          </cell>
          <cell r="AP599">
            <v>0</v>
          </cell>
          <cell r="AQ599"/>
          <cell r="AR599">
            <v>287500</v>
          </cell>
          <cell r="AS599"/>
          <cell r="AT599">
            <v>0</v>
          </cell>
          <cell r="AU599">
            <v>0</v>
          </cell>
          <cell r="AV599"/>
          <cell r="AW599"/>
          <cell r="AX599"/>
          <cell r="AY599"/>
          <cell r="AZ599"/>
          <cell r="BA599"/>
          <cell r="BB599">
            <v>0</v>
          </cell>
          <cell r="BC599">
            <v>0</v>
          </cell>
          <cell r="BD599"/>
          <cell r="BE599">
            <v>0</v>
          </cell>
          <cell r="BF599"/>
          <cell r="BG599"/>
          <cell r="BH599"/>
          <cell r="BI599"/>
          <cell r="BJ599"/>
          <cell r="BK599"/>
          <cell r="BL599"/>
          <cell r="BM599"/>
          <cell r="BN599"/>
          <cell r="BO599"/>
          <cell r="BP599">
            <v>0</v>
          </cell>
          <cell r="BQ599"/>
          <cell r="BR599"/>
          <cell r="BS599"/>
          <cell r="BT599"/>
          <cell r="BU599"/>
          <cell r="BV599"/>
          <cell r="BW599" t="str">
            <v>Bradshaw</v>
          </cell>
          <cell r="BX599"/>
          <cell r="BY599">
            <v>4</v>
          </cell>
        </row>
        <row r="600">
          <cell r="C600">
            <v>104</v>
          </cell>
          <cell r="D600">
            <v>20</v>
          </cell>
          <cell r="E600">
            <v>83</v>
          </cell>
          <cell r="F600">
            <v>20</v>
          </cell>
          <cell r="G600">
            <v>2025</v>
          </cell>
          <cell r="H600" t="str">
            <v/>
          </cell>
          <cell r="I600" t="str">
            <v>Yes</v>
          </cell>
          <cell r="J600" t="str">
            <v/>
          </cell>
          <cell r="K600" t="str">
            <v>Yes</v>
          </cell>
          <cell r="L600">
            <v>0</v>
          </cell>
          <cell r="M600" t="str">
            <v>Bradshaw</v>
          </cell>
          <cell r="N600" t="str">
            <v>Other - LSL Replacement Phase 3</v>
          </cell>
          <cell r="O600" t="str">
            <v>1140008-15</v>
          </cell>
          <cell r="P600" t="str">
            <v>Yes</v>
          </cell>
          <cell r="Q600">
            <v>43409</v>
          </cell>
          <cell r="R600" t="str">
            <v>LSL</v>
          </cell>
          <cell r="S600" t="str">
            <v>Exempt</v>
          </cell>
          <cell r="T600"/>
          <cell r="U600"/>
          <cell r="V600">
            <v>45450</v>
          </cell>
          <cell r="W600">
            <v>790625</v>
          </cell>
          <cell r="X600">
            <v>790625</v>
          </cell>
          <cell r="Y600" t="str">
            <v>Part B</v>
          </cell>
          <cell r="Z600" t="str">
            <v>55 LSL's</v>
          </cell>
          <cell r="AA600">
            <v>45444</v>
          </cell>
          <cell r="AB600"/>
          <cell r="AC600">
            <v>395313</v>
          </cell>
          <cell r="AD600">
            <v>395312</v>
          </cell>
          <cell r="AE600"/>
          <cell r="AF600">
            <v>790625</v>
          </cell>
          <cell r="AG600"/>
          <cell r="AH600"/>
          <cell r="AI600"/>
          <cell r="AJ600"/>
          <cell r="AK600"/>
          <cell r="AL600">
            <v>790625</v>
          </cell>
          <cell r="AM600">
            <v>790625</v>
          </cell>
          <cell r="AN600"/>
          <cell r="AO600">
            <v>395312</v>
          </cell>
          <cell r="AP600">
            <v>0</v>
          </cell>
          <cell r="AQ600"/>
          <cell r="AR600">
            <v>395312</v>
          </cell>
          <cell r="AS600"/>
          <cell r="AT600">
            <v>395313</v>
          </cell>
          <cell r="AU600">
            <v>395313</v>
          </cell>
          <cell r="AV600"/>
          <cell r="AW600"/>
          <cell r="AX600"/>
          <cell r="AY600"/>
          <cell r="AZ600"/>
          <cell r="BA600"/>
          <cell r="BB600">
            <v>0</v>
          </cell>
          <cell r="BC600">
            <v>0</v>
          </cell>
          <cell r="BD600"/>
          <cell r="BE600">
            <v>0</v>
          </cell>
          <cell r="BF600"/>
          <cell r="BG600"/>
          <cell r="BH600"/>
          <cell r="BI600"/>
          <cell r="BJ600"/>
          <cell r="BK600"/>
          <cell r="BL600"/>
          <cell r="BM600"/>
          <cell r="BN600"/>
          <cell r="BO600"/>
          <cell r="BP600">
            <v>0</v>
          </cell>
          <cell r="BQ600"/>
          <cell r="BR600"/>
          <cell r="BS600"/>
          <cell r="BT600"/>
          <cell r="BU600"/>
          <cell r="BV600"/>
          <cell r="BW600" t="str">
            <v>Bradshaw</v>
          </cell>
          <cell r="BX600"/>
          <cell r="BY600">
            <v>4</v>
          </cell>
        </row>
        <row r="601">
          <cell r="C601">
            <v>105</v>
          </cell>
          <cell r="D601">
            <v>20</v>
          </cell>
          <cell r="E601">
            <v>84</v>
          </cell>
          <cell r="F601">
            <v>20</v>
          </cell>
          <cell r="G601">
            <v>2025</v>
          </cell>
          <cell r="H601" t="str">
            <v/>
          </cell>
          <cell r="I601" t="str">
            <v>Yes</v>
          </cell>
          <cell r="J601" t="str">
            <v/>
          </cell>
          <cell r="K601" t="str">
            <v>Yes</v>
          </cell>
          <cell r="L601">
            <v>0</v>
          </cell>
          <cell r="M601" t="str">
            <v>Bradshaw</v>
          </cell>
          <cell r="N601" t="str">
            <v>Other - LSL Replacement Phase 4</v>
          </cell>
          <cell r="O601" t="str">
            <v>1140008-18</v>
          </cell>
          <cell r="P601" t="str">
            <v>Yes</v>
          </cell>
          <cell r="Q601">
            <v>43409</v>
          </cell>
          <cell r="R601" t="str">
            <v>LSL</v>
          </cell>
          <cell r="S601" t="str">
            <v>Exempt</v>
          </cell>
          <cell r="T601"/>
          <cell r="U601"/>
          <cell r="V601">
            <v>45450</v>
          </cell>
          <cell r="W601">
            <v>431250</v>
          </cell>
          <cell r="X601">
            <v>431250</v>
          </cell>
          <cell r="Y601" t="str">
            <v>Part B</v>
          </cell>
          <cell r="Z601"/>
          <cell r="AA601">
            <v>45444</v>
          </cell>
          <cell r="AB601"/>
          <cell r="AC601">
            <v>215625</v>
          </cell>
          <cell r="AD601">
            <v>215625</v>
          </cell>
          <cell r="AE601"/>
          <cell r="AF601">
            <v>431250</v>
          </cell>
          <cell r="AG601"/>
          <cell r="AH601"/>
          <cell r="AI601"/>
          <cell r="AJ601"/>
          <cell r="AK601"/>
          <cell r="AL601">
            <v>431250</v>
          </cell>
          <cell r="AM601">
            <v>431250</v>
          </cell>
          <cell r="AN601"/>
          <cell r="AO601">
            <v>215625</v>
          </cell>
          <cell r="AP601">
            <v>0</v>
          </cell>
          <cell r="AQ601"/>
          <cell r="AR601">
            <v>215625</v>
          </cell>
          <cell r="AS601"/>
          <cell r="AT601">
            <v>215625</v>
          </cell>
          <cell r="AU601">
            <v>215625</v>
          </cell>
          <cell r="AV601"/>
          <cell r="AW601"/>
          <cell r="AX601"/>
          <cell r="AY601"/>
          <cell r="AZ601"/>
          <cell r="BA601"/>
          <cell r="BB601">
            <v>0</v>
          </cell>
          <cell r="BC601">
            <v>0</v>
          </cell>
          <cell r="BD601"/>
          <cell r="BE601">
            <v>0</v>
          </cell>
          <cell r="BF601"/>
          <cell r="BG601"/>
          <cell r="BH601"/>
          <cell r="BI601"/>
          <cell r="BJ601"/>
          <cell r="BK601"/>
          <cell r="BL601"/>
          <cell r="BM601"/>
          <cell r="BN601"/>
          <cell r="BO601"/>
          <cell r="BP601">
            <v>0</v>
          </cell>
          <cell r="BQ601"/>
          <cell r="BR601"/>
          <cell r="BS601"/>
          <cell r="BT601"/>
          <cell r="BU601"/>
          <cell r="BV601"/>
          <cell r="BW601" t="str">
            <v>Bradshaw</v>
          </cell>
          <cell r="BX601"/>
          <cell r="BY601">
            <v>4</v>
          </cell>
        </row>
        <row r="602">
          <cell r="C602">
            <v>106</v>
          </cell>
          <cell r="D602">
            <v>20</v>
          </cell>
          <cell r="E602">
            <v>85</v>
          </cell>
          <cell r="F602">
            <v>20</v>
          </cell>
          <cell r="G602"/>
          <cell r="H602" t="str">
            <v/>
          </cell>
          <cell r="I602" t="str">
            <v/>
          </cell>
          <cell r="J602" t="str">
            <v/>
          </cell>
          <cell r="K602" t="str">
            <v>Yes</v>
          </cell>
          <cell r="L602">
            <v>0</v>
          </cell>
          <cell r="M602" t="str">
            <v>Bradshaw</v>
          </cell>
          <cell r="N602" t="str">
            <v>Other - LSL Replacement No Watermain</v>
          </cell>
          <cell r="O602" t="str">
            <v>1140008-21</v>
          </cell>
          <cell r="P602" t="str">
            <v>Yes</v>
          </cell>
          <cell r="Q602">
            <v>43409</v>
          </cell>
          <cell r="R602" t="str">
            <v>LSL</v>
          </cell>
          <cell r="S602" t="str">
            <v>Exempt</v>
          </cell>
          <cell r="T602"/>
          <cell r="U602"/>
          <cell r="V602"/>
          <cell r="W602"/>
          <cell r="X602">
            <v>0</v>
          </cell>
          <cell r="Y602"/>
          <cell r="Z602"/>
          <cell r="AA602">
            <v>45444</v>
          </cell>
          <cell r="AB602">
            <v>45566</v>
          </cell>
          <cell r="AC602">
            <v>437500</v>
          </cell>
          <cell r="AD602">
            <v>500000</v>
          </cell>
          <cell r="AE602"/>
          <cell r="AF602">
            <v>937500</v>
          </cell>
          <cell r="AG602"/>
          <cell r="AH602"/>
          <cell r="AI602"/>
          <cell r="AJ602"/>
          <cell r="AK602"/>
          <cell r="AL602">
            <v>937500</v>
          </cell>
          <cell r="AM602">
            <v>0</v>
          </cell>
          <cell r="AN602"/>
          <cell r="AO602">
            <v>500000</v>
          </cell>
          <cell r="AP602">
            <v>0</v>
          </cell>
          <cell r="AQ602"/>
          <cell r="AR602">
            <v>500000</v>
          </cell>
          <cell r="AS602"/>
          <cell r="AT602">
            <v>0</v>
          </cell>
          <cell r="AU602">
            <v>0</v>
          </cell>
          <cell r="AV602"/>
          <cell r="AW602"/>
          <cell r="AX602"/>
          <cell r="AY602"/>
          <cell r="AZ602"/>
          <cell r="BA602"/>
          <cell r="BB602">
            <v>0</v>
          </cell>
          <cell r="BC602">
            <v>0</v>
          </cell>
          <cell r="BD602"/>
          <cell r="BE602">
            <v>0</v>
          </cell>
          <cell r="BF602"/>
          <cell r="BG602"/>
          <cell r="BH602"/>
          <cell r="BI602"/>
          <cell r="BJ602"/>
          <cell r="BK602"/>
          <cell r="BL602"/>
          <cell r="BM602"/>
          <cell r="BN602"/>
          <cell r="BO602"/>
          <cell r="BP602">
            <v>0</v>
          </cell>
          <cell r="BQ602"/>
          <cell r="BR602"/>
          <cell r="BS602"/>
          <cell r="BT602"/>
          <cell r="BU602"/>
          <cell r="BV602"/>
          <cell r="BW602" t="str">
            <v>Bradshaw</v>
          </cell>
          <cell r="BX602"/>
          <cell r="BY602">
            <v>4</v>
          </cell>
        </row>
        <row r="603">
          <cell r="C603">
            <v>107</v>
          </cell>
          <cell r="D603">
            <v>20</v>
          </cell>
          <cell r="E603">
            <v>86</v>
          </cell>
          <cell r="F603">
            <v>20</v>
          </cell>
          <cell r="G603">
            <v>2024</v>
          </cell>
          <cell r="H603" t="str">
            <v>Yes</v>
          </cell>
          <cell r="I603" t="str">
            <v/>
          </cell>
          <cell r="J603" t="str">
            <v/>
          </cell>
          <cell r="K603" t="str">
            <v>Yes</v>
          </cell>
          <cell r="L603">
            <v>0</v>
          </cell>
          <cell r="M603" t="str">
            <v>Bradshaw</v>
          </cell>
          <cell r="N603" t="str">
            <v>Other - LSL Replacement Phase 1</v>
          </cell>
          <cell r="O603" t="str">
            <v>1140008-9</v>
          </cell>
          <cell r="P603" t="str">
            <v>Yes</v>
          </cell>
          <cell r="Q603">
            <v>43409</v>
          </cell>
          <cell r="R603" t="str">
            <v>LSL</v>
          </cell>
          <cell r="S603" t="str">
            <v>Exempt</v>
          </cell>
          <cell r="T603"/>
          <cell r="U603"/>
          <cell r="V603">
            <v>45453</v>
          </cell>
          <cell r="W603">
            <v>201235</v>
          </cell>
          <cell r="X603">
            <v>201235</v>
          </cell>
          <cell r="Y603" t="str">
            <v>24 Carryover</v>
          </cell>
          <cell r="Z603" t="str">
            <v xml:space="preserve">GPR? </v>
          </cell>
          <cell r="AA603">
            <v>45444</v>
          </cell>
          <cell r="AB603">
            <v>45931</v>
          </cell>
          <cell r="AC603"/>
          <cell r="AD603">
            <v>201235</v>
          </cell>
          <cell r="AE603"/>
          <cell r="AF603">
            <v>201235</v>
          </cell>
          <cell r="AG603"/>
          <cell r="AH603">
            <v>45468</v>
          </cell>
          <cell r="AI603"/>
          <cell r="AJ603"/>
          <cell r="AK603"/>
          <cell r="AL603">
            <v>201235</v>
          </cell>
          <cell r="AM603">
            <v>201235</v>
          </cell>
          <cell r="AN603"/>
          <cell r="AO603">
            <v>201235</v>
          </cell>
          <cell r="AP603">
            <v>0</v>
          </cell>
          <cell r="AQ603"/>
          <cell r="AR603">
            <v>201235</v>
          </cell>
          <cell r="AS603"/>
          <cell r="AT603">
            <v>0</v>
          </cell>
          <cell r="AU603">
            <v>0</v>
          </cell>
          <cell r="AV603"/>
          <cell r="AW603"/>
          <cell r="AX603"/>
          <cell r="AY603"/>
          <cell r="AZ603"/>
          <cell r="BA603"/>
          <cell r="BB603">
            <v>0</v>
          </cell>
          <cell r="BC603">
            <v>0</v>
          </cell>
          <cell r="BD603"/>
          <cell r="BE603">
            <v>0</v>
          </cell>
          <cell r="BF603"/>
          <cell r="BG603"/>
          <cell r="BH603"/>
          <cell r="BI603"/>
          <cell r="BJ603"/>
          <cell r="BK603"/>
          <cell r="BL603"/>
          <cell r="BM603"/>
          <cell r="BN603"/>
          <cell r="BO603"/>
          <cell r="BP603">
            <v>0</v>
          </cell>
          <cell r="BQ603"/>
          <cell r="BR603"/>
          <cell r="BS603"/>
          <cell r="BT603"/>
          <cell r="BU603"/>
          <cell r="BV603"/>
          <cell r="BW603" t="str">
            <v>Bradshaw</v>
          </cell>
          <cell r="BX603"/>
          <cell r="BY603">
            <v>4</v>
          </cell>
        </row>
        <row r="604">
          <cell r="C604">
            <v>678</v>
          </cell>
          <cell r="D604">
            <v>10</v>
          </cell>
          <cell r="E604">
            <v>576</v>
          </cell>
          <cell r="F604">
            <v>10</v>
          </cell>
          <cell r="G604"/>
          <cell r="H604" t="str">
            <v/>
          </cell>
          <cell r="I604" t="str">
            <v/>
          </cell>
          <cell r="J604" t="str">
            <v/>
          </cell>
          <cell r="K604" t="str">
            <v>Yes</v>
          </cell>
          <cell r="L604">
            <v>0</v>
          </cell>
          <cell r="M604" t="str">
            <v>Bradshaw</v>
          </cell>
          <cell r="N604" t="str">
            <v>Watermain - Distribution Phase 2</v>
          </cell>
          <cell r="O604" t="str">
            <v>1140008-11</v>
          </cell>
          <cell r="P604" t="str">
            <v xml:space="preserve">No </v>
          </cell>
          <cell r="Q604">
            <v>43409</v>
          </cell>
          <cell r="R604" t="str">
            <v>Reg</v>
          </cell>
          <cell r="S604" t="str">
            <v>Exempt</v>
          </cell>
          <cell r="T604"/>
          <cell r="U604"/>
          <cell r="V604"/>
          <cell r="W604"/>
          <cell r="X604">
            <v>0</v>
          </cell>
          <cell r="Y604"/>
          <cell r="Z604" t="str">
            <v>completed outside of PFA</v>
          </cell>
          <cell r="AA604">
            <v>45444</v>
          </cell>
          <cell r="AB604">
            <v>45200</v>
          </cell>
          <cell r="AC604">
            <v>0</v>
          </cell>
          <cell r="AD604">
            <v>0</v>
          </cell>
          <cell r="AE604" t="str">
            <v>matched iup $ to MDH</v>
          </cell>
          <cell r="AF604">
            <v>2679500</v>
          </cell>
          <cell r="AG604"/>
          <cell r="AH604"/>
          <cell r="AI604"/>
          <cell r="AJ604"/>
          <cell r="AK604"/>
          <cell r="AL604">
            <v>2679500</v>
          </cell>
          <cell r="AM604">
            <v>0</v>
          </cell>
          <cell r="AN604"/>
          <cell r="AO604">
            <v>0</v>
          </cell>
          <cell r="AP604">
            <v>0</v>
          </cell>
          <cell r="AQ604"/>
          <cell r="AR604">
            <v>0</v>
          </cell>
          <cell r="AS604"/>
          <cell r="AT604">
            <v>0</v>
          </cell>
          <cell r="AU604">
            <v>0</v>
          </cell>
          <cell r="AV604"/>
          <cell r="AW604"/>
          <cell r="AX604"/>
          <cell r="AY604"/>
          <cell r="AZ604"/>
          <cell r="BA604"/>
          <cell r="BB604">
            <v>0</v>
          </cell>
          <cell r="BC604">
            <v>0</v>
          </cell>
          <cell r="BD604"/>
          <cell r="BE604">
            <v>0</v>
          </cell>
          <cell r="BF604"/>
          <cell r="BG604"/>
          <cell r="BH604"/>
          <cell r="BI604"/>
          <cell r="BJ604"/>
          <cell r="BK604"/>
          <cell r="BL604"/>
          <cell r="BM604"/>
          <cell r="BN604"/>
          <cell r="BO604"/>
          <cell r="BP604">
            <v>0</v>
          </cell>
          <cell r="BQ604"/>
          <cell r="BR604"/>
          <cell r="BS604"/>
          <cell r="BT604"/>
          <cell r="BU604"/>
          <cell r="BV604"/>
          <cell r="BW604" t="str">
            <v>Bradshaw</v>
          </cell>
          <cell r="BX604"/>
          <cell r="BY604">
            <v>4</v>
          </cell>
        </row>
        <row r="605">
          <cell r="C605">
            <v>679</v>
          </cell>
          <cell r="D605">
            <v>10</v>
          </cell>
          <cell r="E605">
            <v>577</v>
          </cell>
          <cell r="F605">
            <v>10</v>
          </cell>
          <cell r="G605"/>
          <cell r="H605" t="str">
            <v/>
          </cell>
          <cell r="I605" t="str">
            <v>Yes</v>
          </cell>
          <cell r="J605" t="str">
            <v/>
          </cell>
          <cell r="K605" t="str">
            <v>Yes</v>
          </cell>
          <cell r="L605">
            <v>0</v>
          </cell>
          <cell r="M605" t="str">
            <v>Bradshaw</v>
          </cell>
          <cell r="N605" t="str">
            <v>Watermain - Distribution Phase 3</v>
          </cell>
          <cell r="O605" t="str">
            <v>1140008-14</v>
          </cell>
          <cell r="P605" t="str">
            <v xml:space="preserve">No </v>
          </cell>
          <cell r="Q605">
            <v>43409</v>
          </cell>
          <cell r="R605" t="str">
            <v>Reg</v>
          </cell>
          <cell r="S605" t="str">
            <v>Exempt</v>
          </cell>
          <cell r="T605"/>
          <cell r="U605"/>
          <cell r="V605">
            <v>45453</v>
          </cell>
          <cell r="W605">
            <v>2975625</v>
          </cell>
          <cell r="X605">
            <v>2975625</v>
          </cell>
          <cell r="Y605" t="str">
            <v>Part B2</v>
          </cell>
          <cell r="Z605"/>
          <cell r="AA605">
            <v>45809</v>
          </cell>
          <cell r="AB605">
            <v>46296</v>
          </cell>
          <cell r="AC605">
            <v>0</v>
          </cell>
          <cell r="AD605">
            <v>0</v>
          </cell>
          <cell r="AE605" t="str">
            <v>matched iup $ to MDH</v>
          </cell>
          <cell r="AF605">
            <v>2975625</v>
          </cell>
          <cell r="AG605"/>
          <cell r="AH605"/>
          <cell r="AI605"/>
          <cell r="AJ605"/>
          <cell r="AK605"/>
          <cell r="AL605">
            <v>2975625</v>
          </cell>
          <cell r="AM605">
            <v>2975625</v>
          </cell>
          <cell r="AN605"/>
          <cell r="AO605">
            <v>0</v>
          </cell>
          <cell r="AP605">
            <v>0</v>
          </cell>
          <cell r="AQ605"/>
          <cell r="AR605">
            <v>0</v>
          </cell>
          <cell r="AS605"/>
          <cell r="AT605">
            <v>2975625</v>
          </cell>
          <cell r="AU605">
            <v>0</v>
          </cell>
          <cell r="AV605"/>
          <cell r="AW605"/>
          <cell r="AX605"/>
          <cell r="AY605"/>
          <cell r="AZ605"/>
          <cell r="BA605"/>
          <cell r="BB605">
            <v>0</v>
          </cell>
          <cell r="BC605">
            <v>0</v>
          </cell>
          <cell r="BD605"/>
          <cell r="BE605">
            <v>0</v>
          </cell>
          <cell r="BF605"/>
          <cell r="BG605"/>
          <cell r="BH605"/>
          <cell r="BI605"/>
          <cell r="BJ605"/>
          <cell r="BK605"/>
          <cell r="BL605"/>
          <cell r="BM605"/>
          <cell r="BN605"/>
          <cell r="BO605"/>
          <cell r="BP605">
            <v>0</v>
          </cell>
          <cell r="BQ605"/>
          <cell r="BR605"/>
          <cell r="BS605"/>
          <cell r="BT605"/>
          <cell r="BU605"/>
          <cell r="BV605"/>
          <cell r="BW605" t="str">
            <v>Bradshaw</v>
          </cell>
          <cell r="BX605"/>
          <cell r="BY605">
            <v>4</v>
          </cell>
        </row>
        <row r="606">
          <cell r="C606">
            <v>680</v>
          </cell>
          <cell r="D606">
            <v>10</v>
          </cell>
          <cell r="E606">
            <v>578</v>
          </cell>
          <cell r="F606">
            <v>10</v>
          </cell>
          <cell r="G606"/>
          <cell r="H606" t="str">
            <v/>
          </cell>
          <cell r="I606" t="str">
            <v>Yes</v>
          </cell>
          <cell r="J606" t="str">
            <v/>
          </cell>
          <cell r="K606" t="str">
            <v>Yes</v>
          </cell>
          <cell r="L606">
            <v>0</v>
          </cell>
          <cell r="M606" t="str">
            <v>Bradshaw</v>
          </cell>
          <cell r="N606" t="str">
            <v>Watermain - Distribution Phase 4</v>
          </cell>
          <cell r="O606" t="str">
            <v>1140008-17</v>
          </cell>
          <cell r="P606" t="str">
            <v xml:space="preserve">No </v>
          </cell>
          <cell r="Q606">
            <v>43409</v>
          </cell>
          <cell r="R606" t="str">
            <v>Reg</v>
          </cell>
          <cell r="S606" t="str">
            <v>Exempt</v>
          </cell>
          <cell r="T606"/>
          <cell r="U606"/>
          <cell r="V606">
            <v>45453</v>
          </cell>
          <cell r="W606">
            <v>3162500</v>
          </cell>
          <cell r="X606">
            <v>3162500</v>
          </cell>
          <cell r="Y606" t="str">
            <v>Part B2</v>
          </cell>
          <cell r="Z606"/>
          <cell r="AA606">
            <v>45809</v>
          </cell>
          <cell r="AB606">
            <v>46296</v>
          </cell>
          <cell r="AC606">
            <v>0</v>
          </cell>
          <cell r="AD606">
            <v>0</v>
          </cell>
          <cell r="AE606" t="str">
            <v>matched iup $ to MDH</v>
          </cell>
          <cell r="AF606">
            <v>3162500</v>
          </cell>
          <cell r="AG606"/>
          <cell r="AH606"/>
          <cell r="AI606"/>
          <cell r="AJ606"/>
          <cell r="AK606"/>
          <cell r="AL606">
            <v>3162500</v>
          </cell>
          <cell r="AM606">
            <v>3162500</v>
          </cell>
          <cell r="AN606"/>
          <cell r="AO606">
            <v>0</v>
          </cell>
          <cell r="AP606">
            <v>0</v>
          </cell>
          <cell r="AQ606"/>
          <cell r="AR606">
            <v>0</v>
          </cell>
          <cell r="AS606"/>
          <cell r="AT606">
            <v>3162500</v>
          </cell>
          <cell r="AU606">
            <v>0</v>
          </cell>
          <cell r="AV606"/>
          <cell r="AW606"/>
          <cell r="AX606"/>
          <cell r="AY606"/>
          <cell r="AZ606"/>
          <cell r="BA606"/>
          <cell r="BB606">
            <v>0</v>
          </cell>
          <cell r="BC606">
            <v>0</v>
          </cell>
          <cell r="BD606"/>
          <cell r="BE606">
            <v>0</v>
          </cell>
          <cell r="BF606"/>
          <cell r="BG606"/>
          <cell r="BH606"/>
          <cell r="BI606"/>
          <cell r="BJ606"/>
          <cell r="BK606"/>
          <cell r="BL606"/>
          <cell r="BM606"/>
          <cell r="BN606"/>
          <cell r="BO606"/>
          <cell r="BP606">
            <v>0</v>
          </cell>
          <cell r="BQ606"/>
          <cell r="BR606"/>
          <cell r="BS606"/>
          <cell r="BT606"/>
          <cell r="BU606"/>
          <cell r="BV606"/>
          <cell r="BW606" t="str">
            <v>Bradshaw</v>
          </cell>
          <cell r="BX606"/>
          <cell r="BY606">
            <v>4</v>
          </cell>
        </row>
        <row r="607">
          <cell r="C607">
            <v>681</v>
          </cell>
          <cell r="D607">
            <v>10</v>
          </cell>
          <cell r="E607">
            <v>579</v>
          </cell>
          <cell r="F607">
            <v>10</v>
          </cell>
          <cell r="G607"/>
          <cell r="H607" t="str">
            <v/>
          </cell>
          <cell r="I607" t="str">
            <v>Yes</v>
          </cell>
          <cell r="J607" t="str">
            <v/>
          </cell>
          <cell r="K607" t="str">
            <v>Yes</v>
          </cell>
          <cell r="L607">
            <v>0</v>
          </cell>
          <cell r="M607" t="str">
            <v>Bradshaw</v>
          </cell>
          <cell r="N607" t="str">
            <v>Storage - Reservoirs Improvement</v>
          </cell>
          <cell r="O607" t="str">
            <v>1140008-20</v>
          </cell>
          <cell r="P607" t="str">
            <v xml:space="preserve">No </v>
          </cell>
          <cell r="Q607">
            <v>43409</v>
          </cell>
          <cell r="R607" t="str">
            <v>Reg</v>
          </cell>
          <cell r="S607" t="str">
            <v>Exempt</v>
          </cell>
          <cell r="T607"/>
          <cell r="U607"/>
          <cell r="V607">
            <v>45453</v>
          </cell>
          <cell r="W607">
            <v>1466250</v>
          </cell>
          <cell r="X607">
            <v>1466250</v>
          </cell>
          <cell r="Y607" t="str">
            <v>Part B2</v>
          </cell>
          <cell r="Z607"/>
          <cell r="AA607">
            <v>45809</v>
          </cell>
          <cell r="AB607">
            <v>45519</v>
          </cell>
          <cell r="AC607">
            <v>0</v>
          </cell>
          <cell r="AD607">
            <v>0</v>
          </cell>
          <cell r="AE607"/>
          <cell r="AF607">
            <v>1466250</v>
          </cell>
          <cell r="AG607"/>
          <cell r="AH607"/>
          <cell r="AI607"/>
          <cell r="AJ607"/>
          <cell r="AK607"/>
          <cell r="AL607">
            <v>1466250</v>
          </cell>
          <cell r="AM607">
            <v>1466250</v>
          </cell>
          <cell r="AN607"/>
          <cell r="AO607">
            <v>0</v>
          </cell>
          <cell r="AP607">
            <v>0</v>
          </cell>
          <cell r="AQ607"/>
          <cell r="AR607">
            <v>0</v>
          </cell>
          <cell r="AS607"/>
          <cell r="AT607">
            <v>1466250</v>
          </cell>
          <cell r="AU607">
            <v>0</v>
          </cell>
          <cell r="AV607"/>
          <cell r="AW607"/>
          <cell r="AX607"/>
          <cell r="AY607"/>
          <cell r="AZ607"/>
          <cell r="BA607"/>
          <cell r="BB607">
            <v>0</v>
          </cell>
          <cell r="BC607">
            <v>0</v>
          </cell>
          <cell r="BD607"/>
          <cell r="BE607">
            <v>0</v>
          </cell>
          <cell r="BF607"/>
          <cell r="BG607"/>
          <cell r="BH607"/>
          <cell r="BI607"/>
          <cell r="BJ607"/>
          <cell r="BK607"/>
          <cell r="BL607"/>
          <cell r="BM607"/>
          <cell r="BN607"/>
          <cell r="BO607"/>
          <cell r="BP607">
            <v>0</v>
          </cell>
          <cell r="BQ607"/>
          <cell r="BR607"/>
          <cell r="BS607"/>
          <cell r="BT607"/>
          <cell r="BU607"/>
          <cell r="BV607"/>
          <cell r="BW607" t="str">
            <v>Bradshaw</v>
          </cell>
          <cell r="BX607"/>
          <cell r="BY607">
            <v>4</v>
          </cell>
        </row>
        <row r="608">
          <cell r="C608">
            <v>682</v>
          </cell>
          <cell r="D608">
            <v>10</v>
          </cell>
          <cell r="E608">
            <v>580</v>
          </cell>
          <cell r="F608">
            <v>10</v>
          </cell>
          <cell r="G608"/>
          <cell r="H608" t="str">
            <v/>
          </cell>
          <cell r="I608" t="str">
            <v>Yes</v>
          </cell>
          <cell r="J608" t="str">
            <v/>
          </cell>
          <cell r="K608" t="str">
            <v>Yes</v>
          </cell>
          <cell r="L608">
            <v>0</v>
          </cell>
          <cell r="M608" t="str">
            <v>Bradshaw</v>
          </cell>
          <cell r="N608" t="str">
            <v>Source - Transmission Pipeline Repl</v>
          </cell>
          <cell r="O608" t="str">
            <v>1140008-23</v>
          </cell>
          <cell r="P608" t="str">
            <v xml:space="preserve">No </v>
          </cell>
          <cell r="Q608">
            <v>43409</v>
          </cell>
          <cell r="R608" t="str">
            <v>Reg</v>
          </cell>
          <cell r="S608" t="str">
            <v>Exempt</v>
          </cell>
          <cell r="T608"/>
          <cell r="U608"/>
          <cell r="V608">
            <v>45453</v>
          </cell>
          <cell r="W608">
            <v>14950000</v>
          </cell>
          <cell r="X608">
            <v>14950000</v>
          </cell>
          <cell r="Y608" t="str">
            <v>Part B2</v>
          </cell>
          <cell r="Z608"/>
          <cell r="AA608">
            <v>45809</v>
          </cell>
          <cell r="AB608">
            <v>46296</v>
          </cell>
          <cell r="AC608">
            <v>0</v>
          </cell>
          <cell r="AD608">
            <v>0</v>
          </cell>
          <cell r="AE608"/>
          <cell r="AF608">
            <v>14950000</v>
          </cell>
          <cell r="AG608"/>
          <cell r="AH608"/>
          <cell r="AI608"/>
          <cell r="AJ608"/>
          <cell r="AK608"/>
          <cell r="AL608">
            <v>14950000</v>
          </cell>
          <cell r="AM608">
            <v>14950000</v>
          </cell>
          <cell r="AN608"/>
          <cell r="AO608">
            <v>0</v>
          </cell>
          <cell r="AP608">
            <v>0</v>
          </cell>
          <cell r="AQ608"/>
          <cell r="AR608">
            <v>0</v>
          </cell>
          <cell r="AS608"/>
          <cell r="AT608">
            <v>14950000</v>
          </cell>
          <cell r="AU608">
            <v>0</v>
          </cell>
          <cell r="AV608"/>
          <cell r="AW608"/>
          <cell r="AX608"/>
          <cell r="AY608"/>
          <cell r="AZ608"/>
          <cell r="BA608"/>
          <cell r="BB608">
            <v>0</v>
          </cell>
          <cell r="BC608">
            <v>0</v>
          </cell>
          <cell r="BD608"/>
          <cell r="BE608">
            <v>0</v>
          </cell>
          <cell r="BF608"/>
          <cell r="BG608"/>
          <cell r="BH608"/>
          <cell r="BI608"/>
          <cell r="BJ608"/>
          <cell r="BK608"/>
          <cell r="BL608"/>
          <cell r="BM608"/>
          <cell r="BN608"/>
          <cell r="BO608"/>
          <cell r="BP608">
            <v>0</v>
          </cell>
          <cell r="BQ608"/>
          <cell r="BR608"/>
          <cell r="BS608"/>
          <cell r="BT608"/>
          <cell r="BU608"/>
          <cell r="BV608"/>
          <cell r="BW608" t="str">
            <v>Bradshaw</v>
          </cell>
          <cell r="BX608"/>
          <cell r="BY608">
            <v>4</v>
          </cell>
        </row>
        <row r="609">
          <cell r="C609">
            <v>683</v>
          </cell>
          <cell r="D609">
            <v>10</v>
          </cell>
          <cell r="E609">
            <v>581</v>
          </cell>
          <cell r="F609">
            <v>10</v>
          </cell>
          <cell r="G609"/>
          <cell r="H609" t="str">
            <v/>
          </cell>
          <cell r="I609" t="str">
            <v/>
          </cell>
          <cell r="J609" t="str">
            <v/>
          </cell>
          <cell r="K609" t="str">
            <v/>
          </cell>
          <cell r="L609">
            <v>0</v>
          </cell>
          <cell r="M609" t="str">
            <v>Bradshaw</v>
          </cell>
          <cell r="N609" t="str">
            <v>Watermain - Distribution Phase 1</v>
          </cell>
          <cell r="O609" t="str">
            <v>1140008-8</v>
          </cell>
          <cell r="P609" t="str">
            <v xml:space="preserve">No </v>
          </cell>
          <cell r="Q609">
            <v>43409</v>
          </cell>
          <cell r="R609" t="str">
            <v>Reg</v>
          </cell>
          <cell r="S609" t="str">
            <v>Exempt</v>
          </cell>
          <cell r="T609"/>
          <cell r="U609"/>
          <cell r="V609"/>
          <cell r="W609"/>
          <cell r="X609">
            <v>0</v>
          </cell>
          <cell r="Y609"/>
          <cell r="Z609"/>
          <cell r="AA609"/>
          <cell r="AB609">
            <v>45200</v>
          </cell>
          <cell r="AC609">
            <v>0</v>
          </cell>
          <cell r="AD609">
            <v>0</v>
          </cell>
          <cell r="AE609" t="str">
            <v>not seeking funding. Only 2-4</v>
          </cell>
          <cell r="AF609">
            <v>1350500</v>
          </cell>
          <cell r="AG609"/>
          <cell r="AH609"/>
          <cell r="AI609"/>
          <cell r="AJ609"/>
          <cell r="AK609"/>
          <cell r="AL609">
            <v>1350500</v>
          </cell>
          <cell r="AM609">
            <v>0</v>
          </cell>
          <cell r="AN609"/>
          <cell r="AO609">
            <v>0</v>
          </cell>
          <cell r="AP609">
            <v>0</v>
          </cell>
          <cell r="AQ609"/>
          <cell r="AR609">
            <v>0</v>
          </cell>
          <cell r="AS609"/>
          <cell r="AT609">
            <v>0</v>
          </cell>
          <cell r="AU609">
            <v>0</v>
          </cell>
          <cell r="AV609"/>
          <cell r="AW609"/>
          <cell r="AX609"/>
          <cell r="AY609"/>
          <cell r="AZ609"/>
          <cell r="BA609"/>
          <cell r="BB609">
            <v>0</v>
          </cell>
          <cell r="BC609">
            <v>0</v>
          </cell>
          <cell r="BD609"/>
          <cell r="BE609">
            <v>0</v>
          </cell>
          <cell r="BF609"/>
          <cell r="BG609"/>
          <cell r="BH609"/>
          <cell r="BI609"/>
          <cell r="BJ609"/>
          <cell r="BK609"/>
          <cell r="BL609"/>
          <cell r="BM609"/>
          <cell r="BN609"/>
          <cell r="BO609"/>
          <cell r="BP609">
            <v>0</v>
          </cell>
          <cell r="BQ609"/>
          <cell r="BR609"/>
          <cell r="BS609"/>
          <cell r="BT609"/>
          <cell r="BU609"/>
          <cell r="BV609"/>
          <cell r="BW609" t="str">
            <v>Bradshaw</v>
          </cell>
          <cell r="BX609"/>
          <cell r="BY609">
            <v>4</v>
          </cell>
        </row>
        <row r="610">
          <cell r="C610">
            <v>890</v>
          </cell>
          <cell r="D610">
            <v>5</v>
          </cell>
          <cell r="E610">
            <v>762</v>
          </cell>
          <cell r="F610">
            <v>5</v>
          </cell>
          <cell r="G610" t="str">
            <v/>
          </cell>
          <cell r="H610" t="str">
            <v/>
          </cell>
          <cell r="I610" t="str">
            <v/>
          </cell>
          <cell r="J610" t="str">
            <v/>
          </cell>
          <cell r="K610" t="str">
            <v/>
          </cell>
          <cell r="L610">
            <v>0</v>
          </cell>
          <cell r="M610" t="str">
            <v>Bradshaw</v>
          </cell>
          <cell r="N610" t="str">
            <v>Treatment - Lime Sludge Dewatering Fac.</v>
          </cell>
          <cell r="O610" t="str">
            <v>1140008-5</v>
          </cell>
          <cell r="P610" t="str">
            <v xml:space="preserve">No </v>
          </cell>
          <cell r="Q610">
            <v>42005</v>
          </cell>
          <cell r="R610" t="str">
            <v>Reg</v>
          </cell>
          <cell r="S610" t="str">
            <v>Exempt</v>
          </cell>
          <cell r="T610"/>
          <cell r="U610"/>
          <cell r="V610"/>
          <cell r="W610"/>
          <cell r="X610">
            <v>0</v>
          </cell>
          <cell r="Y610"/>
          <cell r="Z610"/>
          <cell r="AA610"/>
          <cell r="AB610"/>
          <cell r="AC610">
            <v>0</v>
          </cell>
          <cell r="AD610">
            <v>0</v>
          </cell>
          <cell r="AE610" t="str">
            <v>PFA Funding Only</v>
          </cell>
          <cell r="AF610">
            <v>6347040</v>
          </cell>
          <cell r="AG610"/>
          <cell r="AH610"/>
          <cell r="AI610"/>
          <cell r="AJ610"/>
          <cell r="AK610"/>
          <cell r="AL610">
            <v>6347040</v>
          </cell>
          <cell r="AM610">
            <v>0</v>
          </cell>
          <cell r="AN610"/>
          <cell r="AO610">
            <v>0</v>
          </cell>
          <cell r="AP610">
            <v>0</v>
          </cell>
          <cell r="AQ610"/>
          <cell r="AR610">
            <v>0</v>
          </cell>
          <cell r="AS610"/>
          <cell r="AT610">
            <v>0</v>
          </cell>
          <cell r="AU610">
            <v>0</v>
          </cell>
          <cell r="AV610"/>
          <cell r="AW610"/>
          <cell r="AX610"/>
          <cell r="AY610"/>
          <cell r="AZ610"/>
          <cell r="BA610"/>
          <cell r="BB610">
            <v>0</v>
          </cell>
          <cell r="BC610">
            <v>0</v>
          </cell>
          <cell r="BD610"/>
          <cell r="BE610">
            <v>0</v>
          </cell>
          <cell r="BF610"/>
          <cell r="BG610"/>
          <cell r="BH610"/>
          <cell r="BI610"/>
          <cell r="BJ610"/>
          <cell r="BK610"/>
          <cell r="BL610"/>
          <cell r="BM610"/>
          <cell r="BN610"/>
          <cell r="BO610"/>
          <cell r="BP610">
            <v>0</v>
          </cell>
          <cell r="BQ610"/>
          <cell r="BR610"/>
          <cell r="BS610"/>
          <cell r="BT610"/>
          <cell r="BU610"/>
          <cell r="BV610"/>
          <cell r="BW610" t="str">
            <v>Bradshaw</v>
          </cell>
          <cell r="BX610" t="str">
            <v>Lafontaine</v>
          </cell>
          <cell r="BY610">
            <v>4</v>
          </cell>
        </row>
        <row r="611">
          <cell r="C611">
            <v>891</v>
          </cell>
          <cell r="D611">
            <v>5</v>
          </cell>
          <cell r="E611">
            <v>763</v>
          </cell>
          <cell r="F611">
            <v>5</v>
          </cell>
          <cell r="G611"/>
          <cell r="H611" t="str">
            <v/>
          </cell>
          <cell r="I611" t="str">
            <v/>
          </cell>
          <cell r="J611" t="str">
            <v/>
          </cell>
          <cell r="K611" t="str">
            <v/>
          </cell>
          <cell r="L611">
            <v>0</v>
          </cell>
          <cell r="M611" t="str">
            <v>Bradshaw</v>
          </cell>
          <cell r="N611" t="str">
            <v xml:space="preserve">Storage - Southside Tower </v>
          </cell>
          <cell r="O611" t="str">
            <v>1140008-6</v>
          </cell>
          <cell r="P611" t="str">
            <v xml:space="preserve">No </v>
          </cell>
          <cell r="Q611">
            <v>42005</v>
          </cell>
          <cell r="R611" t="str">
            <v>Reg</v>
          </cell>
          <cell r="S611" t="str">
            <v>Exempt</v>
          </cell>
          <cell r="T611"/>
          <cell r="U611"/>
          <cell r="V611"/>
          <cell r="W611"/>
          <cell r="X611">
            <v>0</v>
          </cell>
          <cell r="Y611"/>
          <cell r="Z611"/>
          <cell r="AA611">
            <v>45078</v>
          </cell>
          <cell r="AB611">
            <v>45566</v>
          </cell>
          <cell r="AC611">
            <v>0</v>
          </cell>
          <cell r="AD611">
            <v>0</v>
          </cell>
          <cell r="AE611" t="str">
            <v>PFA Funding Only</v>
          </cell>
          <cell r="AF611">
            <v>3380000</v>
          </cell>
          <cell r="AG611"/>
          <cell r="AH611"/>
          <cell r="AI611"/>
          <cell r="AJ611"/>
          <cell r="AK611"/>
          <cell r="AL611">
            <v>3380000</v>
          </cell>
          <cell r="AM611">
            <v>0</v>
          </cell>
          <cell r="AN611"/>
          <cell r="AO611">
            <v>0</v>
          </cell>
          <cell r="AP611">
            <v>0</v>
          </cell>
          <cell r="AQ611"/>
          <cell r="AR611">
            <v>0</v>
          </cell>
          <cell r="AS611"/>
          <cell r="AT611">
            <v>0</v>
          </cell>
          <cell r="AU611">
            <v>0</v>
          </cell>
          <cell r="AV611"/>
          <cell r="AW611"/>
          <cell r="AX611"/>
          <cell r="AY611"/>
          <cell r="AZ611"/>
          <cell r="BA611"/>
          <cell r="BB611">
            <v>0</v>
          </cell>
          <cell r="BC611">
            <v>0</v>
          </cell>
          <cell r="BD611"/>
          <cell r="BE611">
            <v>0</v>
          </cell>
          <cell r="BF611"/>
          <cell r="BG611"/>
          <cell r="BH611"/>
          <cell r="BI611"/>
          <cell r="BJ611"/>
          <cell r="BK611"/>
          <cell r="BL611"/>
          <cell r="BM611"/>
          <cell r="BN611"/>
          <cell r="BO611"/>
          <cell r="BP611">
            <v>0</v>
          </cell>
          <cell r="BQ611"/>
          <cell r="BR611"/>
          <cell r="BS611"/>
          <cell r="BT611"/>
          <cell r="BU611"/>
          <cell r="BV611"/>
          <cell r="BW611" t="str">
            <v>Bradshaw</v>
          </cell>
          <cell r="BX611" t="str">
            <v>Lafontaine</v>
          </cell>
          <cell r="BY611">
            <v>4</v>
          </cell>
        </row>
        <row r="612">
          <cell r="C612">
            <v>361</v>
          </cell>
          <cell r="D612">
            <v>10</v>
          </cell>
          <cell r="E612">
            <v>277</v>
          </cell>
          <cell r="F612">
            <v>10</v>
          </cell>
          <cell r="G612"/>
          <cell r="H612" t="str">
            <v/>
          </cell>
          <cell r="I612" t="str">
            <v/>
          </cell>
          <cell r="J612" t="str">
            <v/>
          </cell>
          <cell r="K612" t="str">
            <v/>
          </cell>
          <cell r="L612">
            <v>0</v>
          </cell>
          <cell r="M612" t="str">
            <v>Perez</v>
          </cell>
          <cell r="N612" t="str">
            <v>Source - Well #1 Rehab, New Well House</v>
          </cell>
          <cell r="O612" t="str">
            <v>1090009-3</v>
          </cell>
          <cell r="P612" t="str">
            <v xml:space="preserve">No </v>
          </cell>
          <cell r="Q612">
            <v>1259</v>
          </cell>
          <cell r="R612" t="str">
            <v>Reg</v>
          </cell>
          <cell r="S612" t="str">
            <v>Exempt</v>
          </cell>
          <cell r="T612"/>
          <cell r="U612"/>
          <cell r="V612"/>
          <cell r="W612"/>
          <cell r="X612">
            <v>0</v>
          </cell>
          <cell r="Y612"/>
          <cell r="Z612"/>
          <cell r="AA612"/>
          <cell r="AB612"/>
          <cell r="AC612">
            <v>0</v>
          </cell>
          <cell r="AD612">
            <v>0</v>
          </cell>
          <cell r="AE612"/>
          <cell r="AF612">
            <v>1100000</v>
          </cell>
          <cell r="AG612"/>
          <cell r="AH612"/>
          <cell r="AI612"/>
          <cell r="AJ612"/>
          <cell r="AK612"/>
          <cell r="AL612">
            <v>1100000</v>
          </cell>
          <cell r="AM612">
            <v>0</v>
          </cell>
          <cell r="AN612"/>
          <cell r="AO612">
            <v>0</v>
          </cell>
          <cell r="AP612">
            <v>0</v>
          </cell>
          <cell r="AQ612"/>
          <cell r="AR612">
            <v>0</v>
          </cell>
          <cell r="AS612"/>
          <cell r="AT612">
            <v>0</v>
          </cell>
          <cell r="AU612">
            <v>0</v>
          </cell>
          <cell r="AV612"/>
          <cell r="AW612"/>
          <cell r="AX612"/>
          <cell r="AY612"/>
          <cell r="AZ612"/>
          <cell r="BA612"/>
          <cell r="BB612">
            <v>0</v>
          </cell>
          <cell r="BC612">
            <v>0</v>
          </cell>
          <cell r="BD612"/>
          <cell r="BE612">
            <v>0</v>
          </cell>
          <cell r="BF612"/>
          <cell r="BG612"/>
          <cell r="BH612"/>
          <cell r="BI612"/>
          <cell r="BJ612"/>
          <cell r="BK612"/>
          <cell r="BL612"/>
          <cell r="BM612"/>
          <cell r="BN612"/>
          <cell r="BO612"/>
          <cell r="BP612">
            <v>0</v>
          </cell>
          <cell r="BQ612"/>
          <cell r="BR612"/>
          <cell r="BS612"/>
          <cell r="BT612"/>
          <cell r="BU612"/>
          <cell r="BV612"/>
          <cell r="BW612" t="str">
            <v>Perez</v>
          </cell>
          <cell r="BX612" t="str">
            <v>Barrett</v>
          </cell>
          <cell r="BY612" t="str">
            <v>3b</v>
          </cell>
        </row>
        <row r="613">
          <cell r="C613">
            <v>41</v>
          </cell>
          <cell r="D613">
            <v>20</v>
          </cell>
          <cell r="E613">
            <v>39</v>
          </cell>
          <cell r="F613">
            <v>20</v>
          </cell>
          <cell r="G613"/>
          <cell r="H613" t="str">
            <v/>
          </cell>
          <cell r="I613" t="str">
            <v/>
          </cell>
          <cell r="J613" t="str">
            <v/>
          </cell>
          <cell r="K613" t="str">
            <v/>
          </cell>
          <cell r="L613" t="str">
            <v>RD Commit</v>
          </cell>
          <cell r="M613" t="str">
            <v>Berrens</v>
          </cell>
          <cell r="N613" t="str">
            <v>Treatment - Manganese Plant</v>
          </cell>
          <cell r="O613" t="str">
            <v>1640006-3</v>
          </cell>
          <cell r="P613" t="str">
            <v>Yes</v>
          </cell>
          <cell r="Q613">
            <v>896</v>
          </cell>
          <cell r="R613" t="str">
            <v>EC</v>
          </cell>
          <cell r="S613" t="str">
            <v>Exempt</v>
          </cell>
          <cell r="T613"/>
          <cell r="U613"/>
          <cell r="V613"/>
          <cell r="W613"/>
          <cell r="X613">
            <v>0</v>
          </cell>
          <cell r="Y613"/>
          <cell r="Z613"/>
          <cell r="AA613"/>
          <cell r="AB613"/>
          <cell r="AC613">
            <v>0</v>
          </cell>
          <cell r="AD613">
            <v>0</v>
          </cell>
          <cell r="AE613" t="str">
            <v>RD funded, MDH EC Dis Com</v>
          </cell>
          <cell r="AF613">
            <v>4775000</v>
          </cell>
          <cell r="AG613"/>
          <cell r="AH613"/>
          <cell r="AI613"/>
          <cell r="AJ613"/>
          <cell r="AK613"/>
          <cell r="AL613">
            <v>4775000</v>
          </cell>
          <cell r="AM613">
            <v>0</v>
          </cell>
          <cell r="AN613"/>
          <cell r="AO613">
            <v>0</v>
          </cell>
          <cell r="AP613">
            <v>2387500</v>
          </cell>
          <cell r="AQ613"/>
          <cell r="AR613">
            <v>2387500</v>
          </cell>
          <cell r="AS613"/>
          <cell r="AT613">
            <v>0</v>
          </cell>
          <cell r="AU613">
            <v>0</v>
          </cell>
          <cell r="AV613"/>
          <cell r="AW613"/>
          <cell r="AX613"/>
          <cell r="AY613"/>
          <cell r="AZ613"/>
          <cell r="BA613"/>
          <cell r="BB613">
            <v>0</v>
          </cell>
          <cell r="BC613"/>
          <cell r="BD613"/>
          <cell r="BE613"/>
          <cell r="BF613" t="str">
            <v>RD Commit</v>
          </cell>
          <cell r="BG613" t="str">
            <v>2024 mdh</v>
          </cell>
          <cell r="BH613">
            <v>44813</v>
          </cell>
          <cell r="BI613"/>
          <cell r="BJ613"/>
          <cell r="BK613">
            <v>434</v>
          </cell>
          <cell r="BL613"/>
          <cell r="BM613">
            <v>2863522.3414922152</v>
          </cell>
          <cell r="BN613">
            <v>2379321.8406600398</v>
          </cell>
          <cell r="BO613">
            <v>1911477.6585077846</v>
          </cell>
          <cell r="BP613">
            <v>4290799.4991678242</v>
          </cell>
          <cell r="BQ613"/>
          <cell r="BR613"/>
          <cell r="BS613"/>
          <cell r="BT613"/>
          <cell r="BU613">
            <v>3000000</v>
          </cell>
          <cell r="BV613" t="str">
            <v>MDH SC-EC</v>
          </cell>
          <cell r="BW613" t="str">
            <v>Berrens</v>
          </cell>
          <cell r="BX613" t="str">
            <v>Gallentine</v>
          </cell>
          <cell r="BY613">
            <v>8</v>
          </cell>
        </row>
        <row r="614">
          <cell r="C614">
            <v>77</v>
          </cell>
          <cell r="D614">
            <v>20</v>
          </cell>
          <cell r="E614">
            <v>39</v>
          </cell>
          <cell r="F614">
            <v>20</v>
          </cell>
          <cell r="G614">
            <v>2025</v>
          </cell>
          <cell r="H614" t="str">
            <v/>
          </cell>
          <cell r="I614" t="str">
            <v>Yes</v>
          </cell>
          <cell r="J614"/>
          <cell r="K614"/>
          <cell r="L614">
            <v>0</v>
          </cell>
          <cell r="M614" t="str">
            <v>Berrens</v>
          </cell>
          <cell r="N614" t="str">
            <v>Other - LSL Replacement</v>
          </cell>
          <cell r="O614" t="str">
            <v>1640006-6</v>
          </cell>
          <cell r="P614" t="str">
            <v>Yes</v>
          </cell>
          <cell r="Q614">
            <v>896</v>
          </cell>
          <cell r="R614" t="str">
            <v>LSL</v>
          </cell>
          <cell r="S614" t="str">
            <v>Exempt</v>
          </cell>
          <cell r="T614"/>
          <cell r="U614"/>
          <cell r="V614">
            <v>45614</v>
          </cell>
          <cell r="W614">
            <v>128000</v>
          </cell>
          <cell r="X614">
            <v>128000</v>
          </cell>
          <cell r="Y614" t="str">
            <v>Part B</v>
          </cell>
          <cell r="Z614"/>
          <cell r="AA614">
            <v>45809</v>
          </cell>
          <cell r="AB614">
            <v>45931</v>
          </cell>
          <cell r="AC614">
            <v>0</v>
          </cell>
          <cell r="AD614">
            <v>128000</v>
          </cell>
          <cell r="AE614"/>
          <cell r="AF614">
            <v>128000</v>
          </cell>
          <cell r="AG614"/>
          <cell r="AH614"/>
          <cell r="AI614"/>
          <cell r="AJ614"/>
          <cell r="AK614"/>
          <cell r="AL614">
            <v>128000</v>
          </cell>
          <cell r="AM614">
            <v>-2872000</v>
          </cell>
          <cell r="AN614"/>
          <cell r="AO614">
            <v>128000</v>
          </cell>
          <cell r="AP614">
            <v>0</v>
          </cell>
          <cell r="AQ614"/>
          <cell r="AR614">
            <v>128000</v>
          </cell>
          <cell r="AS614"/>
          <cell r="AT614">
            <v>0</v>
          </cell>
          <cell r="AU614">
            <v>0</v>
          </cell>
          <cell r="AV614"/>
          <cell r="AW614"/>
          <cell r="AX614"/>
          <cell r="AY614"/>
          <cell r="AZ614"/>
          <cell r="BA614"/>
          <cell r="BB614">
            <v>0</v>
          </cell>
          <cell r="BC614"/>
          <cell r="BD614"/>
          <cell r="BE614"/>
          <cell r="BF614"/>
          <cell r="BG614"/>
          <cell r="BH614"/>
          <cell r="BI614"/>
          <cell r="BJ614"/>
          <cell r="BK614"/>
          <cell r="BL614"/>
          <cell r="BM614"/>
          <cell r="BN614"/>
          <cell r="BO614"/>
          <cell r="BP614"/>
          <cell r="BQ614"/>
          <cell r="BR614"/>
          <cell r="BS614"/>
          <cell r="BT614"/>
          <cell r="BU614">
            <v>3000000</v>
          </cell>
          <cell r="BV614" t="str">
            <v>MDH SC-EC</v>
          </cell>
          <cell r="BW614" t="str">
            <v>Berrens</v>
          </cell>
          <cell r="BX614" t="str">
            <v>Gallentine</v>
          </cell>
          <cell r="BY614">
            <v>8</v>
          </cell>
        </row>
        <row r="615">
          <cell r="C615">
            <v>204</v>
          </cell>
          <cell r="D615">
            <v>13</v>
          </cell>
          <cell r="E615">
            <v>145</v>
          </cell>
          <cell r="F615">
            <v>13</v>
          </cell>
          <cell r="G615"/>
          <cell r="H615" t="str">
            <v/>
          </cell>
          <cell r="I615" t="str">
            <v/>
          </cell>
          <cell r="J615" t="str">
            <v/>
          </cell>
          <cell r="K615" t="str">
            <v/>
          </cell>
          <cell r="L615" t="str">
            <v>RD Commit</v>
          </cell>
          <cell r="M615" t="str">
            <v>Berrens</v>
          </cell>
          <cell r="N615" t="str">
            <v>Source - New Wells, Seal Old Wells</v>
          </cell>
          <cell r="O615" t="str">
            <v>1640006-4</v>
          </cell>
          <cell r="P615" t="str">
            <v xml:space="preserve">No </v>
          </cell>
          <cell r="Q615">
            <v>896</v>
          </cell>
          <cell r="R615" t="str">
            <v>Reg</v>
          </cell>
          <cell r="S615" t="str">
            <v>Exempt</v>
          </cell>
          <cell r="T615"/>
          <cell r="U615"/>
          <cell r="V615"/>
          <cell r="W615"/>
          <cell r="X615">
            <v>0</v>
          </cell>
          <cell r="Y615"/>
          <cell r="Z615"/>
          <cell r="AA615"/>
          <cell r="AB615"/>
          <cell r="AC615">
            <v>0</v>
          </cell>
          <cell r="AD615">
            <v>0</v>
          </cell>
          <cell r="AE615" t="str">
            <v>RD funded</v>
          </cell>
          <cell r="AF615">
            <v>225000</v>
          </cell>
          <cell r="AG615"/>
          <cell r="AH615"/>
          <cell r="AI615"/>
          <cell r="AJ615"/>
          <cell r="AK615"/>
          <cell r="AL615">
            <v>225000</v>
          </cell>
          <cell r="AM615">
            <v>0</v>
          </cell>
          <cell r="AN615"/>
          <cell r="AO615">
            <v>0</v>
          </cell>
          <cell r="AP615">
            <v>0</v>
          </cell>
          <cell r="AQ615"/>
          <cell r="AR615">
            <v>0</v>
          </cell>
          <cell r="AS615"/>
          <cell r="AT615">
            <v>0</v>
          </cell>
          <cell r="AU615">
            <v>0</v>
          </cell>
          <cell r="AV615"/>
          <cell r="AW615"/>
          <cell r="AX615"/>
          <cell r="AY615"/>
          <cell r="AZ615"/>
          <cell r="BA615"/>
          <cell r="BB615">
            <v>0</v>
          </cell>
          <cell r="BC615"/>
          <cell r="BD615"/>
          <cell r="BE615"/>
          <cell r="BF615" t="str">
            <v>RD Commit</v>
          </cell>
          <cell r="BG615"/>
          <cell r="BH615">
            <v>44813</v>
          </cell>
          <cell r="BI615"/>
          <cell r="BJ615"/>
          <cell r="BK615">
            <v>434</v>
          </cell>
          <cell r="BL615"/>
          <cell r="BM615">
            <v>134930.37211219862</v>
          </cell>
          <cell r="BN615">
            <v>112114.64170649402</v>
          </cell>
          <cell r="BO615">
            <v>90069.627887801369</v>
          </cell>
          <cell r="BP615">
            <v>202184.26959429539</v>
          </cell>
          <cell r="BQ615"/>
          <cell r="BR615"/>
          <cell r="BS615"/>
          <cell r="BT615"/>
          <cell r="BU615"/>
          <cell r="BV615"/>
          <cell r="BW615" t="str">
            <v>Berrens</v>
          </cell>
          <cell r="BX615" t="str">
            <v>Gallentine</v>
          </cell>
          <cell r="BY615">
            <v>8</v>
          </cell>
        </row>
        <row r="616">
          <cell r="C616">
            <v>488</v>
          </cell>
          <cell r="D616">
            <v>10</v>
          </cell>
          <cell r="E616">
            <v>399</v>
          </cell>
          <cell r="F616">
            <v>10</v>
          </cell>
          <cell r="G616"/>
          <cell r="H616" t="str">
            <v/>
          </cell>
          <cell r="I616" t="str">
            <v/>
          </cell>
          <cell r="J616" t="str">
            <v/>
          </cell>
          <cell r="K616" t="str">
            <v/>
          </cell>
          <cell r="L616" t="str">
            <v>RD Commit</v>
          </cell>
          <cell r="M616" t="str">
            <v>Berrens</v>
          </cell>
          <cell r="N616" t="str">
            <v>Storage - Tower Rehab</v>
          </cell>
          <cell r="O616" t="str">
            <v>1640006-5</v>
          </cell>
          <cell r="P616" t="str">
            <v xml:space="preserve">No </v>
          </cell>
          <cell r="Q616">
            <v>896</v>
          </cell>
          <cell r="R616" t="str">
            <v>Reg</v>
          </cell>
          <cell r="S616" t="str">
            <v>Exempt</v>
          </cell>
          <cell r="T616"/>
          <cell r="U616"/>
          <cell r="V616"/>
          <cell r="W616"/>
          <cell r="X616">
            <v>0</v>
          </cell>
          <cell r="Y616"/>
          <cell r="Z616"/>
          <cell r="AA616"/>
          <cell r="AB616"/>
          <cell r="AC616">
            <v>0</v>
          </cell>
          <cell r="AD616">
            <v>0</v>
          </cell>
          <cell r="AE616" t="str">
            <v>RD funded</v>
          </cell>
          <cell r="AF616">
            <v>407000</v>
          </cell>
          <cell r="AG616"/>
          <cell r="AH616"/>
          <cell r="AI616"/>
          <cell r="AJ616"/>
          <cell r="AK616"/>
          <cell r="AL616">
            <v>407000</v>
          </cell>
          <cell r="AM616">
            <v>0</v>
          </cell>
          <cell r="AN616"/>
          <cell r="AO616">
            <v>0</v>
          </cell>
          <cell r="AP616">
            <v>0</v>
          </cell>
          <cell r="AQ616"/>
          <cell r="AR616">
            <v>0</v>
          </cell>
          <cell r="AS616"/>
          <cell r="AT616">
            <v>0</v>
          </cell>
          <cell r="AU616">
            <v>0</v>
          </cell>
          <cell r="AV616"/>
          <cell r="AW616"/>
          <cell r="AX616"/>
          <cell r="AY616"/>
          <cell r="AZ616"/>
          <cell r="BA616"/>
          <cell r="BB616">
            <v>0</v>
          </cell>
          <cell r="BC616"/>
          <cell r="BD616"/>
          <cell r="BE616"/>
          <cell r="BF616" t="str">
            <v>RD Commit</v>
          </cell>
          <cell r="BG616"/>
          <cell r="BH616"/>
          <cell r="BI616"/>
          <cell r="BJ616"/>
          <cell r="BK616">
            <v>434</v>
          </cell>
          <cell r="BL616"/>
          <cell r="BM616"/>
          <cell r="BN616"/>
          <cell r="BO616"/>
          <cell r="BP616">
            <v>0</v>
          </cell>
          <cell r="BQ616"/>
          <cell r="BR616"/>
          <cell r="BS616"/>
          <cell r="BT616"/>
          <cell r="BU616"/>
          <cell r="BV616"/>
          <cell r="BW616" t="str">
            <v>Berrens</v>
          </cell>
          <cell r="BX616" t="str">
            <v>Gallentine</v>
          </cell>
          <cell r="BY616">
            <v>8</v>
          </cell>
        </row>
        <row r="617">
          <cell r="C617">
            <v>855</v>
          </cell>
          <cell r="D617">
            <v>5</v>
          </cell>
          <cell r="E617">
            <v>726</v>
          </cell>
          <cell r="F617">
            <v>5</v>
          </cell>
          <cell r="G617" t="str">
            <v/>
          </cell>
          <cell r="H617" t="str">
            <v/>
          </cell>
          <cell r="I617" t="str">
            <v/>
          </cell>
          <cell r="J617" t="str">
            <v/>
          </cell>
          <cell r="K617" t="str">
            <v/>
          </cell>
          <cell r="L617">
            <v>0</v>
          </cell>
          <cell r="M617" t="str">
            <v>Brooksbank</v>
          </cell>
          <cell r="N617" t="str">
            <v>Treatment - New Plant, Remove Radium</v>
          </cell>
          <cell r="O617" t="str">
            <v>1660007-1</v>
          </cell>
          <cell r="P617" t="str">
            <v xml:space="preserve">No </v>
          </cell>
          <cell r="Q617">
            <v>1042</v>
          </cell>
          <cell r="R617" t="str">
            <v>Reg</v>
          </cell>
          <cell r="S617" t="str">
            <v>Exempt</v>
          </cell>
          <cell r="T617"/>
          <cell r="U617"/>
          <cell r="V617"/>
          <cell r="W617"/>
          <cell r="X617">
            <v>-750000</v>
          </cell>
          <cell r="Y617"/>
          <cell r="Z617"/>
          <cell r="AA617">
            <v>45444</v>
          </cell>
          <cell r="AB617">
            <v>45566</v>
          </cell>
          <cell r="AC617">
            <v>0</v>
          </cell>
          <cell r="AD617">
            <v>0</v>
          </cell>
          <cell r="AE617" t="str">
            <v>Told to explore RD too, tho no DW debt and prob no grant need</v>
          </cell>
          <cell r="AF617">
            <v>2359448</v>
          </cell>
          <cell r="AG617"/>
          <cell r="AH617">
            <v>45406</v>
          </cell>
          <cell r="AI617"/>
          <cell r="AJ617"/>
          <cell r="AK617"/>
          <cell r="AL617">
            <v>2359448</v>
          </cell>
          <cell r="AM617">
            <v>0</v>
          </cell>
          <cell r="AN617"/>
          <cell r="AO617">
            <v>0</v>
          </cell>
          <cell r="AP617">
            <v>0</v>
          </cell>
          <cell r="AQ617"/>
          <cell r="AR617">
            <v>0</v>
          </cell>
          <cell r="AS617"/>
          <cell r="AT617">
            <v>0</v>
          </cell>
          <cell r="AU617">
            <v>0</v>
          </cell>
          <cell r="AV617"/>
          <cell r="AW617"/>
          <cell r="AX617"/>
          <cell r="AY617"/>
          <cell r="AZ617"/>
          <cell r="BA617"/>
          <cell r="BB617">
            <v>0</v>
          </cell>
          <cell r="BC617">
            <v>0</v>
          </cell>
          <cell r="BD617"/>
          <cell r="BE617">
            <v>0</v>
          </cell>
          <cell r="BF617"/>
          <cell r="BG617"/>
          <cell r="BH617"/>
          <cell r="BI617"/>
          <cell r="BJ617"/>
          <cell r="BK617"/>
          <cell r="BL617"/>
          <cell r="BM617"/>
          <cell r="BN617"/>
          <cell r="BO617"/>
          <cell r="BP617">
            <v>0</v>
          </cell>
          <cell r="BQ617"/>
          <cell r="BR617"/>
          <cell r="BS617">
            <v>750000</v>
          </cell>
          <cell r="BT617" t="str">
            <v>23 SPAP</v>
          </cell>
          <cell r="BU617"/>
          <cell r="BV617" t="str">
            <v>23 SPAP</v>
          </cell>
          <cell r="BW617" t="str">
            <v>Brooksbank</v>
          </cell>
          <cell r="BX617" t="str">
            <v>Gallentine</v>
          </cell>
          <cell r="BY617">
            <v>10</v>
          </cell>
        </row>
        <row r="618">
          <cell r="C618">
            <v>188</v>
          </cell>
          <cell r="D618">
            <v>15</v>
          </cell>
          <cell r="E618">
            <v>135</v>
          </cell>
          <cell r="F618">
            <v>15</v>
          </cell>
          <cell r="G618">
            <v>2025</v>
          </cell>
          <cell r="H618" t="str">
            <v/>
          </cell>
          <cell r="I618" t="str">
            <v>Yes</v>
          </cell>
          <cell r="J618" t="str">
            <v/>
          </cell>
          <cell r="K618" t="str">
            <v>Yes</v>
          </cell>
          <cell r="L618">
            <v>0</v>
          </cell>
          <cell r="M618" t="str">
            <v>Montoya</v>
          </cell>
          <cell r="N618" t="str">
            <v>Treatment - Manganese Plant</v>
          </cell>
          <cell r="O618" t="str">
            <v>1270038-1</v>
          </cell>
          <cell r="P618" t="str">
            <v>Yes</v>
          </cell>
          <cell r="Q618">
            <v>9480</v>
          </cell>
          <cell r="R618" t="str">
            <v>EC</v>
          </cell>
          <cell r="S618" t="str">
            <v>Exempt</v>
          </cell>
          <cell r="T618"/>
          <cell r="U618"/>
          <cell r="V618">
            <v>45448</v>
          </cell>
          <cell r="W618">
            <v>36487000</v>
          </cell>
          <cell r="X618">
            <v>25227248</v>
          </cell>
          <cell r="Y618" t="str">
            <v>Part B1</v>
          </cell>
          <cell r="Z618"/>
          <cell r="AA618">
            <v>45748</v>
          </cell>
          <cell r="AB618">
            <v>46722</v>
          </cell>
          <cell r="AC618">
            <v>0</v>
          </cell>
          <cell r="AD618">
            <v>0</v>
          </cell>
          <cell r="AE618" t="str">
            <v>manganesse trmt, Included well and watermain</v>
          </cell>
          <cell r="AF618">
            <v>36487000</v>
          </cell>
          <cell r="AG618"/>
          <cell r="AH618"/>
          <cell r="AI618"/>
          <cell r="AJ618"/>
          <cell r="AK618"/>
          <cell r="AL618">
            <v>36487000</v>
          </cell>
          <cell r="AM618">
            <v>25227248</v>
          </cell>
          <cell r="AN618"/>
          <cell r="AO618">
            <v>0</v>
          </cell>
          <cell r="AP618">
            <v>3000000</v>
          </cell>
          <cell r="AQ618"/>
          <cell r="AR618">
            <v>3000000</v>
          </cell>
          <cell r="AS618"/>
          <cell r="AT618">
            <v>22227248</v>
          </cell>
          <cell r="AU618">
            <v>0</v>
          </cell>
          <cell r="AV618"/>
          <cell r="AW618"/>
          <cell r="AX618"/>
          <cell r="AY618"/>
          <cell r="AZ618"/>
          <cell r="BA618"/>
          <cell r="BB618">
            <v>0</v>
          </cell>
          <cell r="BC618">
            <v>0</v>
          </cell>
          <cell r="BD618"/>
          <cell r="BE618">
            <v>0</v>
          </cell>
          <cell r="BF618"/>
          <cell r="BG618"/>
          <cell r="BH618"/>
          <cell r="BI618"/>
          <cell r="BJ618"/>
          <cell r="BK618"/>
          <cell r="BL618"/>
          <cell r="BM618"/>
          <cell r="BN618"/>
          <cell r="BO618"/>
          <cell r="BP618">
            <v>0</v>
          </cell>
          <cell r="BQ618"/>
          <cell r="BR618"/>
          <cell r="BS618">
            <v>11259752</v>
          </cell>
          <cell r="BT618" t="str">
            <v>23 SPAP 24 CDS</v>
          </cell>
          <cell r="BU618"/>
          <cell r="BV618" t="str">
            <v>23 SPAP</v>
          </cell>
          <cell r="BW618" t="str">
            <v>Montoya</v>
          </cell>
          <cell r="BX618"/>
          <cell r="BY618">
            <v>11</v>
          </cell>
        </row>
        <row r="619">
          <cell r="C619">
            <v>156</v>
          </cell>
          <cell r="D619">
            <v>20</v>
          </cell>
          <cell r="E619"/>
          <cell r="F619"/>
          <cell r="G619">
            <v>2025</v>
          </cell>
          <cell r="H619" t="str">
            <v/>
          </cell>
          <cell r="I619" t="str">
            <v>Yes</v>
          </cell>
          <cell r="J619"/>
          <cell r="K619"/>
          <cell r="L619">
            <v>0</v>
          </cell>
          <cell r="M619" t="str">
            <v>Montoya</v>
          </cell>
          <cell r="N619" t="str">
            <v xml:space="preserve">Other - LSL Replacement </v>
          </cell>
          <cell r="O619" t="str">
            <v>1270038-2</v>
          </cell>
          <cell r="P619" t="str">
            <v>Yes</v>
          </cell>
          <cell r="Q619">
            <v>9480</v>
          </cell>
          <cell r="R619" t="str">
            <v>LSL</v>
          </cell>
          <cell r="S619" t="str">
            <v>Exempt</v>
          </cell>
          <cell r="T619"/>
          <cell r="U619"/>
          <cell r="V619">
            <v>45611</v>
          </cell>
          <cell r="W619">
            <v>544500</v>
          </cell>
          <cell r="X619">
            <v>544500</v>
          </cell>
          <cell r="Y619" t="str">
            <v>Part B</v>
          </cell>
          <cell r="Z619"/>
          <cell r="AA619">
            <v>45778</v>
          </cell>
          <cell r="AB619">
            <v>45931</v>
          </cell>
          <cell r="AC619">
            <v>0</v>
          </cell>
          <cell r="AD619">
            <v>544500</v>
          </cell>
          <cell r="AE619"/>
          <cell r="AF619">
            <v>544800</v>
          </cell>
          <cell r="AG619"/>
          <cell r="AH619"/>
          <cell r="AI619"/>
          <cell r="AJ619"/>
          <cell r="AK619"/>
          <cell r="AL619">
            <v>544800</v>
          </cell>
          <cell r="AM619">
            <v>544800</v>
          </cell>
          <cell r="AN619"/>
          <cell r="AO619">
            <v>544500</v>
          </cell>
          <cell r="AP619">
            <v>0</v>
          </cell>
          <cell r="AQ619"/>
          <cell r="AR619">
            <v>544500</v>
          </cell>
          <cell r="AS619"/>
          <cell r="AT619">
            <v>300</v>
          </cell>
          <cell r="AU619">
            <v>300</v>
          </cell>
          <cell r="AV619"/>
          <cell r="AW619"/>
          <cell r="AX619"/>
          <cell r="AY619"/>
          <cell r="AZ619"/>
          <cell r="BA619"/>
          <cell r="BB619">
            <v>0</v>
          </cell>
          <cell r="BC619" t="e">
            <v>#N/A</v>
          </cell>
          <cell r="BD619"/>
          <cell r="BE619">
            <v>0</v>
          </cell>
          <cell r="BF619"/>
          <cell r="BG619"/>
          <cell r="BH619"/>
          <cell r="BI619"/>
          <cell r="BJ619"/>
          <cell r="BK619"/>
          <cell r="BL619"/>
          <cell r="BM619"/>
          <cell r="BN619"/>
          <cell r="BO619"/>
          <cell r="BP619">
            <v>0</v>
          </cell>
          <cell r="BQ619"/>
          <cell r="BR619"/>
          <cell r="BS619"/>
          <cell r="BT619"/>
          <cell r="BU619"/>
          <cell r="BV619"/>
          <cell r="BW619" t="str">
            <v>Montoya</v>
          </cell>
          <cell r="BX619"/>
          <cell r="BY619">
            <v>11</v>
          </cell>
        </row>
        <row r="620">
          <cell r="C620">
            <v>696</v>
          </cell>
          <cell r="D620">
            <v>10</v>
          </cell>
          <cell r="E620">
            <v>591</v>
          </cell>
          <cell r="F620">
            <v>10</v>
          </cell>
          <cell r="G620"/>
          <cell r="H620" t="str">
            <v/>
          </cell>
          <cell r="I620" t="str">
            <v/>
          </cell>
          <cell r="J620" t="str">
            <v/>
          </cell>
          <cell r="K620" t="str">
            <v/>
          </cell>
          <cell r="L620">
            <v>0</v>
          </cell>
          <cell r="M620" t="str">
            <v>Montoya</v>
          </cell>
          <cell r="N620" t="str">
            <v>Treatment - Plant Rehab</v>
          </cell>
          <cell r="O620" t="str">
            <v>1620008-1</v>
          </cell>
          <cell r="P620" t="str">
            <v xml:space="preserve">No </v>
          </cell>
          <cell r="Q620">
            <v>12959</v>
          </cell>
          <cell r="R620" t="str">
            <v>Reg</v>
          </cell>
          <cell r="S620" t="str">
            <v>Exempt</v>
          </cell>
          <cell r="T620"/>
          <cell r="U620"/>
          <cell r="V620"/>
          <cell r="W620"/>
          <cell r="X620">
            <v>0</v>
          </cell>
          <cell r="Y620"/>
          <cell r="Z620"/>
          <cell r="AA620"/>
          <cell r="AB620"/>
          <cell r="AC620">
            <v>0</v>
          </cell>
          <cell r="AD620">
            <v>0</v>
          </cell>
          <cell r="AE620"/>
          <cell r="AF620">
            <v>2340000</v>
          </cell>
          <cell r="AG620"/>
          <cell r="AH620"/>
          <cell r="AI620"/>
          <cell r="AJ620"/>
          <cell r="AK620"/>
          <cell r="AL620">
            <v>2340000</v>
          </cell>
          <cell r="AM620">
            <v>0</v>
          </cell>
          <cell r="AN620"/>
          <cell r="AO620">
            <v>0</v>
          </cell>
          <cell r="AP620">
            <v>0</v>
          </cell>
          <cell r="AQ620"/>
          <cell r="AR620">
            <v>0</v>
          </cell>
          <cell r="AS620"/>
          <cell r="AT620">
            <v>0</v>
          </cell>
          <cell r="AU620">
            <v>0</v>
          </cell>
          <cell r="AV620"/>
          <cell r="AW620"/>
          <cell r="AX620"/>
          <cell r="AY620"/>
          <cell r="AZ620"/>
          <cell r="BA620"/>
          <cell r="BB620">
            <v>0</v>
          </cell>
          <cell r="BC620">
            <v>0</v>
          </cell>
          <cell r="BD620"/>
          <cell r="BE620">
            <v>0</v>
          </cell>
          <cell r="BF620"/>
          <cell r="BG620"/>
          <cell r="BH620"/>
          <cell r="BI620"/>
          <cell r="BJ620"/>
          <cell r="BK620"/>
          <cell r="BL620"/>
          <cell r="BM620"/>
          <cell r="BN620"/>
          <cell r="BO620"/>
          <cell r="BP620">
            <v>0</v>
          </cell>
          <cell r="BQ620"/>
          <cell r="BR620"/>
          <cell r="BS620"/>
          <cell r="BT620"/>
          <cell r="BU620"/>
          <cell r="BV620"/>
          <cell r="BW620" t="str">
            <v>Montoya</v>
          </cell>
          <cell r="BX620"/>
          <cell r="BY620">
            <v>11</v>
          </cell>
        </row>
        <row r="621">
          <cell r="C621">
            <v>876</v>
          </cell>
          <cell r="D621">
            <v>5</v>
          </cell>
          <cell r="E621">
            <v>748</v>
          </cell>
          <cell r="F621">
            <v>5</v>
          </cell>
          <cell r="G621" t="str">
            <v/>
          </cell>
          <cell r="H621" t="str">
            <v/>
          </cell>
          <cell r="I621" t="str">
            <v/>
          </cell>
          <cell r="J621" t="str">
            <v/>
          </cell>
          <cell r="K621" t="str">
            <v/>
          </cell>
          <cell r="L621">
            <v>0</v>
          </cell>
          <cell r="M621" t="str">
            <v>Bradshaw</v>
          </cell>
          <cell r="N621" t="str">
            <v>Treatment - Repl Filter Vessel</v>
          </cell>
          <cell r="O621" t="str">
            <v>1690035-4</v>
          </cell>
          <cell r="P621" t="str">
            <v xml:space="preserve">No </v>
          </cell>
          <cell r="Q621">
            <v>2869</v>
          </cell>
          <cell r="R621" t="str">
            <v>Reg</v>
          </cell>
          <cell r="S621" t="str">
            <v>Exempt</v>
          </cell>
          <cell r="T621"/>
          <cell r="U621"/>
          <cell r="V621"/>
          <cell r="W621"/>
          <cell r="X621">
            <v>0</v>
          </cell>
          <cell r="Y621"/>
          <cell r="Z621"/>
          <cell r="AA621"/>
          <cell r="AB621"/>
          <cell r="AC621">
            <v>0</v>
          </cell>
          <cell r="AD621">
            <v>0</v>
          </cell>
          <cell r="AE621"/>
          <cell r="AF621">
            <v>999460</v>
          </cell>
          <cell r="AG621"/>
          <cell r="AH621"/>
          <cell r="AI621"/>
          <cell r="AJ621"/>
          <cell r="AK621"/>
          <cell r="AL621">
            <v>999460</v>
          </cell>
          <cell r="AM621">
            <v>0</v>
          </cell>
          <cell r="AN621"/>
          <cell r="AO621">
            <v>0</v>
          </cell>
          <cell r="AP621">
            <v>0</v>
          </cell>
          <cell r="AQ621"/>
          <cell r="AR621">
            <v>0</v>
          </cell>
          <cell r="AS621"/>
          <cell r="AT621">
            <v>0</v>
          </cell>
          <cell r="AU621">
            <v>0</v>
          </cell>
          <cell r="AV621"/>
          <cell r="AW621"/>
          <cell r="AX621"/>
          <cell r="AY621"/>
          <cell r="AZ621"/>
          <cell r="BA621"/>
          <cell r="BB621">
            <v>0</v>
          </cell>
          <cell r="BC621">
            <v>0</v>
          </cell>
          <cell r="BD621"/>
          <cell r="BE621">
            <v>0</v>
          </cell>
          <cell r="BF621"/>
          <cell r="BG621"/>
          <cell r="BH621"/>
          <cell r="BI621"/>
          <cell r="BJ621"/>
          <cell r="BK621"/>
          <cell r="BL621"/>
          <cell r="BM621"/>
          <cell r="BN621"/>
          <cell r="BO621"/>
          <cell r="BP621">
            <v>0</v>
          </cell>
          <cell r="BQ621"/>
          <cell r="BR621"/>
          <cell r="BS621"/>
          <cell r="BT621"/>
          <cell r="BU621"/>
          <cell r="BV621"/>
          <cell r="BW621" t="str">
            <v>Bradshaw</v>
          </cell>
          <cell r="BX621" t="str">
            <v>Fletcher</v>
          </cell>
          <cell r="BY621" t="str">
            <v>3c</v>
          </cell>
        </row>
        <row r="622">
          <cell r="C622">
            <v>877</v>
          </cell>
          <cell r="D622">
            <v>5</v>
          </cell>
          <cell r="E622">
            <v>749</v>
          </cell>
          <cell r="F622">
            <v>5</v>
          </cell>
          <cell r="G622" t="str">
            <v/>
          </cell>
          <cell r="H622" t="str">
            <v/>
          </cell>
          <cell r="I622" t="str">
            <v/>
          </cell>
          <cell r="J622" t="str">
            <v/>
          </cell>
          <cell r="K622" t="str">
            <v/>
          </cell>
          <cell r="L622">
            <v>0</v>
          </cell>
          <cell r="M622" t="str">
            <v>Bradshaw</v>
          </cell>
          <cell r="N622" t="str">
            <v>Storage - Tower Rehab</v>
          </cell>
          <cell r="O622" t="str">
            <v>1690035-5</v>
          </cell>
          <cell r="P622" t="str">
            <v xml:space="preserve">No </v>
          </cell>
          <cell r="Q622">
            <v>2869</v>
          </cell>
          <cell r="R622" t="str">
            <v>Reg</v>
          </cell>
          <cell r="S622" t="str">
            <v>Exempt</v>
          </cell>
          <cell r="T622"/>
          <cell r="U622"/>
          <cell r="V622"/>
          <cell r="W622"/>
          <cell r="X622">
            <v>0</v>
          </cell>
          <cell r="Y622"/>
          <cell r="Z622"/>
          <cell r="AA622"/>
          <cell r="AB622"/>
          <cell r="AC622">
            <v>0</v>
          </cell>
          <cell r="AD622">
            <v>0</v>
          </cell>
          <cell r="AE622"/>
          <cell r="AF622">
            <v>715038</v>
          </cell>
          <cell r="AG622"/>
          <cell r="AH622"/>
          <cell r="AI622"/>
          <cell r="AJ622"/>
          <cell r="AK622"/>
          <cell r="AL622">
            <v>715038</v>
          </cell>
          <cell r="AM622">
            <v>0</v>
          </cell>
          <cell r="AN622"/>
          <cell r="AO622">
            <v>0</v>
          </cell>
          <cell r="AP622">
            <v>0</v>
          </cell>
          <cell r="AQ622"/>
          <cell r="AR622">
            <v>0</v>
          </cell>
          <cell r="AS622"/>
          <cell r="AT622">
            <v>0</v>
          </cell>
          <cell r="AU622">
            <v>0</v>
          </cell>
          <cell r="AV622"/>
          <cell r="AW622"/>
          <cell r="AX622"/>
          <cell r="AY622"/>
          <cell r="AZ622"/>
          <cell r="BA622"/>
          <cell r="BB622">
            <v>0</v>
          </cell>
          <cell r="BC622">
            <v>0</v>
          </cell>
          <cell r="BD622"/>
          <cell r="BE622">
            <v>0</v>
          </cell>
          <cell r="BF622"/>
          <cell r="BG622"/>
          <cell r="BH622"/>
          <cell r="BI622"/>
          <cell r="BJ622"/>
          <cell r="BK622"/>
          <cell r="BL622"/>
          <cell r="BM622"/>
          <cell r="BN622"/>
          <cell r="BO622"/>
          <cell r="BP622">
            <v>0</v>
          </cell>
          <cell r="BQ622"/>
          <cell r="BR622"/>
          <cell r="BS622"/>
          <cell r="BT622"/>
          <cell r="BU622"/>
          <cell r="BV622"/>
          <cell r="BW622" t="str">
            <v>Bradshaw</v>
          </cell>
          <cell r="BX622" t="str">
            <v>Fletcher</v>
          </cell>
          <cell r="BY622" t="str">
            <v>3c</v>
          </cell>
        </row>
        <row r="623">
          <cell r="C623">
            <v>765</v>
          </cell>
          <cell r="D623">
            <v>8</v>
          </cell>
          <cell r="E623">
            <v>642</v>
          </cell>
          <cell r="F623">
            <v>8</v>
          </cell>
          <cell r="G623" t="str">
            <v/>
          </cell>
          <cell r="H623" t="str">
            <v/>
          </cell>
          <cell r="I623" t="str">
            <v/>
          </cell>
          <cell r="J623" t="str">
            <v/>
          </cell>
          <cell r="K623" t="str">
            <v/>
          </cell>
          <cell r="L623" t="str">
            <v>RD Commit</v>
          </cell>
          <cell r="M623" t="str">
            <v>Berrens</v>
          </cell>
          <cell r="N623" t="str">
            <v>Source - Two Replacement Wells</v>
          </cell>
          <cell r="O623" t="str">
            <v>1760007-3</v>
          </cell>
          <cell r="P623" t="str">
            <v xml:space="preserve">No </v>
          </cell>
          <cell r="Q623">
            <v>282</v>
          </cell>
          <cell r="R623" t="str">
            <v>Reg</v>
          </cell>
          <cell r="S623" t="str">
            <v>Exempt</v>
          </cell>
          <cell r="T623"/>
          <cell r="U623"/>
          <cell r="V623"/>
          <cell r="W623"/>
          <cell r="X623">
            <v>0</v>
          </cell>
          <cell r="Y623"/>
          <cell r="Z623"/>
          <cell r="AA623"/>
          <cell r="AB623"/>
          <cell r="AC623">
            <v>0</v>
          </cell>
          <cell r="AD623">
            <v>0</v>
          </cell>
          <cell r="AE623" t="str">
            <v>Referred to RD</v>
          </cell>
          <cell r="AF623">
            <v>225490</v>
          </cell>
          <cell r="AG623"/>
          <cell r="AH623"/>
          <cell r="AI623"/>
          <cell r="AJ623"/>
          <cell r="AK623"/>
          <cell r="AL623">
            <v>225490</v>
          </cell>
          <cell r="AM623">
            <v>0</v>
          </cell>
          <cell r="AN623"/>
          <cell r="AO623">
            <v>0</v>
          </cell>
          <cell r="AP623">
            <v>0</v>
          </cell>
          <cell r="AQ623"/>
          <cell r="AR623">
            <v>0</v>
          </cell>
          <cell r="AS623"/>
          <cell r="AT623">
            <v>0</v>
          </cell>
          <cell r="AU623">
            <v>0</v>
          </cell>
          <cell r="AV623"/>
          <cell r="AW623"/>
          <cell r="AX623"/>
          <cell r="AY623"/>
          <cell r="AZ623"/>
          <cell r="BA623"/>
          <cell r="BB623">
            <v>0</v>
          </cell>
          <cell r="BC623">
            <v>0</v>
          </cell>
          <cell r="BD623"/>
          <cell r="BE623"/>
          <cell r="BF623" t="str">
            <v>RD Commit</v>
          </cell>
          <cell r="BG623"/>
          <cell r="BH623">
            <v>44074</v>
          </cell>
          <cell r="BI623"/>
          <cell r="BJ623">
            <v>232370</v>
          </cell>
          <cell r="BK623">
            <v>120</v>
          </cell>
          <cell r="BL623">
            <v>14</v>
          </cell>
          <cell r="BM623">
            <v>165058.73624214379</v>
          </cell>
          <cell r="BN623">
            <v>165058.73624214379</v>
          </cell>
          <cell r="BO623">
            <v>67311.263757856228</v>
          </cell>
          <cell r="BP623">
            <v>232370</v>
          </cell>
          <cell r="BQ623"/>
          <cell r="BR623"/>
          <cell r="BS623"/>
          <cell r="BT623"/>
          <cell r="BU623"/>
          <cell r="BV623"/>
          <cell r="BW623" t="str">
            <v>Berrens</v>
          </cell>
          <cell r="BX623" t="str">
            <v>Lafontaine</v>
          </cell>
          <cell r="BY623" t="str">
            <v>6W</v>
          </cell>
        </row>
        <row r="624">
          <cell r="C624">
            <v>779</v>
          </cell>
          <cell r="D624">
            <v>7</v>
          </cell>
          <cell r="E624">
            <v>654</v>
          </cell>
          <cell r="F624">
            <v>7</v>
          </cell>
          <cell r="G624" t="str">
            <v/>
          </cell>
          <cell r="H624" t="str">
            <v/>
          </cell>
          <cell r="I624" t="str">
            <v/>
          </cell>
          <cell r="J624" t="str">
            <v/>
          </cell>
          <cell r="K624" t="str">
            <v/>
          </cell>
          <cell r="L624" t="str">
            <v>RD Commit</v>
          </cell>
          <cell r="M624" t="str">
            <v>Berrens</v>
          </cell>
          <cell r="N624" t="str">
            <v>Watermain - Replace &amp; Loop</v>
          </cell>
          <cell r="O624" t="str">
            <v>1760007-6</v>
          </cell>
          <cell r="P624" t="str">
            <v xml:space="preserve">No </v>
          </cell>
          <cell r="Q624">
            <v>282</v>
          </cell>
          <cell r="R624" t="str">
            <v>Reg</v>
          </cell>
          <cell r="S624" t="str">
            <v>Exempt</v>
          </cell>
          <cell r="T624"/>
          <cell r="U624"/>
          <cell r="V624"/>
          <cell r="W624"/>
          <cell r="X624">
            <v>0</v>
          </cell>
          <cell r="Y624"/>
          <cell r="Z624"/>
          <cell r="AA624"/>
          <cell r="AB624"/>
          <cell r="AC624">
            <v>0</v>
          </cell>
          <cell r="AD624">
            <v>0</v>
          </cell>
          <cell r="AE624" t="str">
            <v>Referred to RD</v>
          </cell>
          <cell r="AF624">
            <v>618000</v>
          </cell>
          <cell r="AG624"/>
          <cell r="AH624"/>
          <cell r="AI624"/>
          <cell r="AJ624"/>
          <cell r="AK624"/>
          <cell r="AL624">
            <v>618000</v>
          </cell>
          <cell r="AM624">
            <v>0</v>
          </cell>
          <cell r="AN624"/>
          <cell r="AO624">
            <v>0</v>
          </cell>
          <cell r="AP624">
            <v>0</v>
          </cell>
          <cell r="AQ624"/>
          <cell r="AR624">
            <v>0</v>
          </cell>
          <cell r="AS624"/>
          <cell r="AT624">
            <v>0</v>
          </cell>
          <cell r="AU624">
            <v>0</v>
          </cell>
          <cell r="AV624"/>
          <cell r="AW624"/>
          <cell r="AX624"/>
          <cell r="AY624"/>
          <cell r="AZ624"/>
          <cell r="BA624"/>
          <cell r="BB624">
            <v>0</v>
          </cell>
          <cell r="BC624">
            <v>0</v>
          </cell>
          <cell r="BD624"/>
          <cell r="BE624"/>
          <cell r="BF624" t="str">
            <v>RD Commit</v>
          </cell>
          <cell r="BG624"/>
          <cell r="BH624">
            <v>44074</v>
          </cell>
          <cell r="BI624"/>
          <cell r="BJ624">
            <v>618000</v>
          </cell>
          <cell r="BK624">
            <v>120</v>
          </cell>
          <cell r="BL624">
            <v>14</v>
          </cell>
          <cell r="BM624">
            <v>438982.22230771976</v>
          </cell>
          <cell r="BN624">
            <v>438982.22230771976</v>
          </cell>
          <cell r="BO624">
            <v>179017.77769228021</v>
          </cell>
          <cell r="BP624">
            <v>618000</v>
          </cell>
          <cell r="BQ624"/>
          <cell r="BR624"/>
          <cell r="BS624"/>
          <cell r="BT624"/>
          <cell r="BU624"/>
          <cell r="BV624"/>
          <cell r="BW624" t="str">
            <v>Berrens</v>
          </cell>
          <cell r="BX624" t="str">
            <v>Lafontaine</v>
          </cell>
          <cell r="BY624" t="str">
            <v>6W</v>
          </cell>
        </row>
        <row r="625">
          <cell r="C625">
            <v>848</v>
          </cell>
          <cell r="D625">
            <v>5</v>
          </cell>
          <cell r="E625">
            <v>718</v>
          </cell>
          <cell r="F625">
            <v>5</v>
          </cell>
          <cell r="G625"/>
          <cell r="H625" t="str">
            <v/>
          </cell>
          <cell r="I625" t="str">
            <v/>
          </cell>
          <cell r="J625" t="str">
            <v/>
          </cell>
          <cell r="K625" t="str">
            <v/>
          </cell>
          <cell r="L625" t="str">
            <v>RD Commit</v>
          </cell>
          <cell r="M625" t="str">
            <v>Berrens</v>
          </cell>
          <cell r="N625" t="str">
            <v>Conservation - Install Meters</v>
          </cell>
          <cell r="O625" t="str">
            <v>1760007-7</v>
          </cell>
          <cell r="P625" t="str">
            <v xml:space="preserve">No </v>
          </cell>
          <cell r="Q625">
            <v>282</v>
          </cell>
          <cell r="R625" t="str">
            <v>Reg</v>
          </cell>
          <cell r="S625" t="str">
            <v>Exempt</v>
          </cell>
          <cell r="T625"/>
          <cell r="U625"/>
          <cell r="V625"/>
          <cell r="W625"/>
          <cell r="X625">
            <v>0</v>
          </cell>
          <cell r="Y625"/>
          <cell r="Z625"/>
          <cell r="AA625"/>
          <cell r="AB625"/>
          <cell r="AC625">
            <v>0</v>
          </cell>
          <cell r="AD625">
            <v>0</v>
          </cell>
          <cell r="AE625"/>
          <cell r="AF625">
            <v>132180</v>
          </cell>
          <cell r="AG625"/>
          <cell r="AH625"/>
          <cell r="AI625"/>
          <cell r="AJ625"/>
          <cell r="AK625"/>
          <cell r="AL625">
            <v>132180</v>
          </cell>
          <cell r="AM625">
            <v>0</v>
          </cell>
          <cell r="AN625"/>
          <cell r="AO625">
            <v>0</v>
          </cell>
          <cell r="AP625">
            <v>0</v>
          </cell>
          <cell r="AQ625"/>
          <cell r="AR625">
            <v>0</v>
          </cell>
          <cell r="AS625"/>
          <cell r="AT625">
            <v>0</v>
          </cell>
          <cell r="AU625">
            <v>0</v>
          </cell>
          <cell r="AV625"/>
          <cell r="AW625"/>
          <cell r="AX625"/>
          <cell r="AY625"/>
          <cell r="AZ625"/>
          <cell r="BA625"/>
          <cell r="BB625">
            <v>0</v>
          </cell>
          <cell r="BC625">
            <v>0</v>
          </cell>
          <cell r="BD625"/>
          <cell r="BE625"/>
          <cell r="BF625" t="str">
            <v>RD Commit</v>
          </cell>
          <cell r="BG625"/>
          <cell r="BH625">
            <v>44074</v>
          </cell>
          <cell r="BI625"/>
          <cell r="BJ625">
            <v>132180</v>
          </cell>
          <cell r="BK625">
            <v>120</v>
          </cell>
          <cell r="BL625">
            <v>14</v>
          </cell>
          <cell r="BM625">
            <v>0</v>
          </cell>
          <cell r="BN625">
            <v>0</v>
          </cell>
          <cell r="BO625">
            <v>132180</v>
          </cell>
          <cell r="BP625">
            <v>132180</v>
          </cell>
          <cell r="BQ625"/>
          <cell r="BR625"/>
          <cell r="BS625"/>
          <cell r="BT625"/>
          <cell r="BU625"/>
          <cell r="BV625"/>
          <cell r="BW625" t="str">
            <v>Berrens</v>
          </cell>
          <cell r="BX625" t="str">
            <v>Lafontaine</v>
          </cell>
          <cell r="BY625" t="str">
            <v>6W</v>
          </cell>
        </row>
        <row r="626">
          <cell r="C626">
            <v>316</v>
          </cell>
          <cell r="D626">
            <v>11</v>
          </cell>
          <cell r="E626">
            <v>235</v>
          </cell>
          <cell r="F626">
            <v>11</v>
          </cell>
          <cell r="G626" t="str">
            <v/>
          </cell>
          <cell r="H626" t="str">
            <v/>
          </cell>
          <cell r="I626" t="str">
            <v/>
          </cell>
          <cell r="J626" t="str">
            <v/>
          </cell>
          <cell r="K626" t="str">
            <v/>
          </cell>
          <cell r="L626">
            <v>0</v>
          </cell>
          <cell r="M626" t="str">
            <v>Brooksbank</v>
          </cell>
          <cell r="N626" t="str">
            <v>Storage - New Hydropneumatic Tank</v>
          </cell>
          <cell r="O626" t="str">
            <v>1240015-2</v>
          </cell>
          <cell r="P626" t="str">
            <v xml:space="preserve">No </v>
          </cell>
          <cell r="Q626">
            <v>48</v>
          </cell>
          <cell r="R626" t="str">
            <v>Reg</v>
          </cell>
          <cell r="S626" t="str">
            <v>Exempt</v>
          </cell>
          <cell r="T626"/>
          <cell r="U626"/>
          <cell r="V626"/>
          <cell r="W626"/>
          <cell r="X626">
            <v>0</v>
          </cell>
          <cell r="Y626"/>
          <cell r="Z626"/>
          <cell r="AA626"/>
          <cell r="AB626"/>
          <cell r="AC626">
            <v>0</v>
          </cell>
          <cell r="AD626">
            <v>0</v>
          </cell>
          <cell r="AE626"/>
          <cell r="AF626">
            <v>9800</v>
          </cell>
          <cell r="AG626"/>
          <cell r="AH626"/>
          <cell r="AI626"/>
          <cell r="AJ626"/>
          <cell r="AK626"/>
          <cell r="AL626">
            <v>9800</v>
          </cell>
          <cell r="AM626">
            <v>0</v>
          </cell>
          <cell r="AN626"/>
          <cell r="AO626">
            <v>0</v>
          </cell>
          <cell r="AP626">
            <v>0</v>
          </cell>
          <cell r="AQ626"/>
          <cell r="AR626">
            <v>0</v>
          </cell>
          <cell r="AS626"/>
          <cell r="AT626">
            <v>0</v>
          </cell>
          <cell r="AU626">
            <v>0</v>
          </cell>
          <cell r="AV626"/>
          <cell r="AW626"/>
          <cell r="AX626"/>
          <cell r="AY626"/>
          <cell r="AZ626"/>
          <cell r="BA626"/>
          <cell r="BB626">
            <v>0</v>
          </cell>
          <cell r="BC626">
            <v>0</v>
          </cell>
          <cell r="BD626"/>
          <cell r="BE626">
            <v>0</v>
          </cell>
          <cell r="BF626"/>
          <cell r="BG626"/>
          <cell r="BH626"/>
          <cell r="BI626"/>
          <cell r="BJ626"/>
          <cell r="BK626"/>
          <cell r="BL626"/>
          <cell r="BM626"/>
          <cell r="BN626"/>
          <cell r="BO626"/>
          <cell r="BP626">
            <v>0</v>
          </cell>
          <cell r="BQ626"/>
          <cell r="BR626"/>
          <cell r="BS626"/>
          <cell r="BT626"/>
          <cell r="BU626"/>
          <cell r="BV626"/>
          <cell r="BW626" t="str">
            <v>Brooksbank</v>
          </cell>
          <cell r="BX626" t="str">
            <v>Gallentine</v>
          </cell>
          <cell r="BY626">
            <v>10</v>
          </cell>
        </row>
        <row r="627">
          <cell r="C627">
            <v>328</v>
          </cell>
          <cell r="D627">
            <v>10</v>
          </cell>
          <cell r="E627">
            <v>247</v>
          </cell>
          <cell r="F627">
            <v>10</v>
          </cell>
          <cell r="G627" t="str">
            <v/>
          </cell>
          <cell r="H627" t="str">
            <v/>
          </cell>
          <cell r="I627" t="str">
            <v/>
          </cell>
          <cell r="J627" t="str">
            <v/>
          </cell>
          <cell r="K627" t="str">
            <v/>
          </cell>
          <cell r="L627">
            <v>0</v>
          </cell>
          <cell r="M627" t="str">
            <v>Brooksbank</v>
          </cell>
          <cell r="N627" t="str">
            <v>Source - New Pump &amp; Generator</v>
          </cell>
          <cell r="O627" t="str">
            <v>1240015-1</v>
          </cell>
          <cell r="P627" t="str">
            <v xml:space="preserve">No </v>
          </cell>
          <cell r="Q627">
            <v>48</v>
          </cell>
          <cell r="R627" t="str">
            <v>Reg</v>
          </cell>
          <cell r="S627" t="str">
            <v>Exempt</v>
          </cell>
          <cell r="T627"/>
          <cell r="U627"/>
          <cell r="V627"/>
          <cell r="W627"/>
          <cell r="X627">
            <v>0</v>
          </cell>
          <cell r="Y627"/>
          <cell r="Z627"/>
          <cell r="AA627"/>
          <cell r="AB627"/>
          <cell r="AC627">
            <v>0</v>
          </cell>
          <cell r="AD627">
            <v>0</v>
          </cell>
          <cell r="AE627"/>
          <cell r="AF627">
            <v>58500</v>
          </cell>
          <cell r="AG627"/>
          <cell r="AH627"/>
          <cell r="AI627"/>
          <cell r="AJ627"/>
          <cell r="AK627"/>
          <cell r="AL627">
            <v>58500</v>
          </cell>
          <cell r="AM627">
            <v>0</v>
          </cell>
          <cell r="AN627"/>
          <cell r="AO627">
            <v>0</v>
          </cell>
          <cell r="AP627">
            <v>0</v>
          </cell>
          <cell r="AQ627"/>
          <cell r="AR627">
            <v>0</v>
          </cell>
          <cell r="AS627"/>
          <cell r="AT627">
            <v>0</v>
          </cell>
          <cell r="AU627">
            <v>0</v>
          </cell>
          <cell r="AV627"/>
          <cell r="AW627"/>
          <cell r="AX627"/>
          <cell r="AY627"/>
          <cell r="AZ627"/>
          <cell r="BA627"/>
          <cell r="BB627">
            <v>0</v>
          </cell>
          <cell r="BC627">
            <v>0</v>
          </cell>
          <cell r="BD627"/>
          <cell r="BE627">
            <v>0</v>
          </cell>
          <cell r="BF627"/>
          <cell r="BG627"/>
          <cell r="BH627"/>
          <cell r="BI627"/>
          <cell r="BJ627"/>
          <cell r="BK627"/>
          <cell r="BL627"/>
          <cell r="BM627"/>
          <cell r="BN627"/>
          <cell r="BO627"/>
          <cell r="BP627">
            <v>0</v>
          </cell>
          <cell r="BQ627"/>
          <cell r="BR627"/>
          <cell r="BS627"/>
          <cell r="BT627"/>
          <cell r="BU627"/>
          <cell r="BV627"/>
          <cell r="BW627" t="str">
            <v>Brooksbank</v>
          </cell>
          <cell r="BX627" t="str">
            <v>Gallentine</v>
          </cell>
          <cell r="BY627">
            <v>10</v>
          </cell>
        </row>
        <row r="628">
          <cell r="C628">
            <v>329</v>
          </cell>
          <cell r="D628">
            <v>10</v>
          </cell>
          <cell r="E628">
            <v>248</v>
          </cell>
          <cell r="F628">
            <v>10</v>
          </cell>
          <cell r="G628" t="str">
            <v/>
          </cell>
          <cell r="H628" t="str">
            <v/>
          </cell>
          <cell r="I628" t="str">
            <v/>
          </cell>
          <cell r="J628" t="str">
            <v/>
          </cell>
          <cell r="K628" t="str">
            <v/>
          </cell>
          <cell r="L628">
            <v>0</v>
          </cell>
          <cell r="M628" t="str">
            <v>Brooksbank</v>
          </cell>
          <cell r="N628" t="str">
            <v>Watermain - Replace Mains</v>
          </cell>
          <cell r="O628" t="str">
            <v>1240015-3</v>
          </cell>
          <cell r="P628" t="str">
            <v xml:space="preserve">No </v>
          </cell>
          <cell r="Q628">
            <v>48</v>
          </cell>
          <cell r="R628" t="str">
            <v>Reg</v>
          </cell>
          <cell r="S628" t="str">
            <v>Exempt</v>
          </cell>
          <cell r="T628"/>
          <cell r="U628"/>
          <cell r="V628"/>
          <cell r="W628"/>
          <cell r="X628">
            <v>0</v>
          </cell>
          <cell r="Y628"/>
          <cell r="Z628"/>
          <cell r="AA628"/>
          <cell r="AB628"/>
          <cell r="AC628">
            <v>0</v>
          </cell>
          <cell r="AD628">
            <v>0</v>
          </cell>
          <cell r="AE628"/>
          <cell r="AF628">
            <v>224640</v>
          </cell>
          <cell r="AG628"/>
          <cell r="AH628"/>
          <cell r="AI628"/>
          <cell r="AJ628"/>
          <cell r="AK628"/>
          <cell r="AL628">
            <v>224640</v>
          </cell>
          <cell r="AM628">
            <v>0</v>
          </cell>
          <cell r="AN628"/>
          <cell r="AO628">
            <v>0</v>
          </cell>
          <cell r="AP628">
            <v>0</v>
          </cell>
          <cell r="AQ628"/>
          <cell r="AR628">
            <v>0</v>
          </cell>
          <cell r="AS628"/>
          <cell r="AT628">
            <v>0</v>
          </cell>
          <cell r="AU628">
            <v>0</v>
          </cell>
          <cell r="AV628"/>
          <cell r="AW628"/>
          <cell r="AX628"/>
          <cell r="AY628"/>
          <cell r="AZ628"/>
          <cell r="BA628"/>
          <cell r="BB628">
            <v>0</v>
          </cell>
          <cell r="BC628">
            <v>0</v>
          </cell>
          <cell r="BD628"/>
          <cell r="BE628">
            <v>0</v>
          </cell>
          <cell r="BF628"/>
          <cell r="BG628"/>
          <cell r="BH628"/>
          <cell r="BI628"/>
          <cell r="BJ628"/>
          <cell r="BK628"/>
          <cell r="BL628"/>
          <cell r="BM628"/>
          <cell r="BN628"/>
          <cell r="BO628"/>
          <cell r="BP628">
            <v>0</v>
          </cell>
          <cell r="BQ628"/>
          <cell r="BR628"/>
          <cell r="BS628"/>
          <cell r="BT628"/>
          <cell r="BU628"/>
          <cell r="BV628"/>
          <cell r="BW628" t="str">
            <v>Brooksbank</v>
          </cell>
          <cell r="BX628" t="str">
            <v>Gallentine</v>
          </cell>
          <cell r="BY628">
            <v>10</v>
          </cell>
        </row>
        <row r="629">
          <cell r="C629">
            <v>101</v>
          </cell>
          <cell r="D629">
            <v>20</v>
          </cell>
          <cell r="E629">
            <v>80</v>
          </cell>
          <cell r="F629">
            <v>20</v>
          </cell>
          <cell r="G629"/>
          <cell r="H629" t="str">
            <v/>
          </cell>
          <cell r="I629" t="str">
            <v/>
          </cell>
          <cell r="J629" t="str">
            <v/>
          </cell>
          <cell r="K629" t="str">
            <v>Yes</v>
          </cell>
          <cell r="L629">
            <v>0</v>
          </cell>
          <cell r="M629" t="str">
            <v>Perez</v>
          </cell>
          <cell r="N629" t="str">
            <v>Other - LSL Replacement</v>
          </cell>
          <cell r="O629" t="str">
            <v>1310024-6</v>
          </cell>
          <cell r="P629" t="str">
            <v>Yes</v>
          </cell>
          <cell r="Q629">
            <v>1144</v>
          </cell>
          <cell r="R629" t="str">
            <v>LSL</v>
          </cell>
          <cell r="S629"/>
          <cell r="T629"/>
          <cell r="U629"/>
          <cell r="V629"/>
          <cell r="W629"/>
          <cell r="X629">
            <v>0</v>
          </cell>
          <cell r="Y629"/>
          <cell r="Z629"/>
          <cell r="AA629">
            <v>45413</v>
          </cell>
          <cell r="AB629">
            <v>45597</v>
          </cell>
          <cell r="AC629">
            <v>222000</v>
          </cell>
          <cell r="AD629">
            <v>322000</v>
          </cell>
          <cell r="AE629"/>
          <cell r="AF629">
            <v>544000</v>
          </cell>
          <cell r="AG629"/>
          <cell r="AH629"/>
          <cell r="AI629"/>
          <cell r="AJ629"/>
          <cell r="AK629"/>
          <cell r="AL629">
            <v>544000</v>
          </cell>
          <cell r="AM629">
            <v>0</v>
          </cell>
          <cell r="AN629"/>
          <cell r="AO629">
            <v>322000</v>
          </cell>
          <cell r="AP629">
            <v>0</v>
          </cell>
          <cell r="AQ629"/>
          <cell r="AR629">
            <v>322000</v>
          </cell>
          <cell r="AS629"/>
          <cell r="AT629">
            <v>0</v>
          </cell>
          <cell r="AU629">
            <v>0</v>
          </cell>
          <cell r="AV629"/>
          <cell r="AW629"/>
          <cell r="AX629"/>
          <cell r="AY629"/>
          <cell r="AZ629"/>
          <cell r="BA629"/>
          <cell r="BB629">
            <v>0</v>
          </cell>
          <cell r="BC629">
            <v>0</v>
          </cell>
          <cell r="BD629"/>
          <cell r="BE629">
            <v>0</v>
          </cell>
          <cell r="BF629"/>
          <cell r="BG629"/>
          <cell r="BH629"/>
          <cell r="BI629"/>
          <cell r="BJ629"/>
          <cell r="BK629"/>
          <cell r="BL629"/>
          <cell r="BM629"/>
          <cell r="BN629"/>
          <cell r="BO629"/>
          <cell r="BP629"/>
          <cell r="BQ629"/>
          <cell r="BR629"/>
          <cell r="BS629"/>
          <cell r="BT629"/>
          <cell r="BU629"/>
          <cell r="BV629"/>
          <cell r="BW629" t="str">
            <v>Perez</v>
          </cell>
          <cell r="BX629"/>
          <cell r="BY629" t="str">
            <v>3a</v>
          </cell>
        </row>
        <row r="630">
          <cell r="C630">
            <v>668</v>
          </cell>
          <cell r="D630">
            <v>10</v>
          </cell>
          <cell r="E630"/>
          <cell r="F630"/>
          <cell r="G630"/>
          <cell r="H630" t="str">
            <v/>
          </cell>
          <cell r="I630" t="str">
            <v>Yes</v>
          </cell>
          <cell r="J630"/>
          <cell r="K630"/>
          <cell r="L630"/>
          <cell r="M630" t="str">
            <v>Perez</v>
          </cell>
          <cell r="N630" t="str">
            <v>Storage - New GSR</v>
          </cell>
          <cell r="O630" t="str">
            <v>1310024-7</v>
          </cell>
          <cell r="P630" t="str">
            <v xml:space="preserve">No </v>
          </cell>
          <cell r="Q630">
            <v>970</v>
          </cell>
          <cell r="R630" t="str">
            <v>Reg</v>
          </cell>
          <cell r="S630"/>
          <cell r="T630"/>
          <cell r="U630"/>
          <cell r="V630">
            <v>45449</v>
          </cell>
          <cell r="W630">
            <v>450000</v>
          </cell>
          <cell r="X630">
            <v>450000</v>
          </cell>
          <cell r="Y630" t="str">
            <v>Part B2</v>
          </cell>
          <cell r="Z630"/>
          <cell r="AA630">
            <v>45778</v>
          </cell>
          <cell r="AB630">
            <v>45962</v>
          </cell>
          <cell r="AC630">
            <v>0</v>
          </cell>
          <cell r="AD630">
            <v>0</v>
          </cell>
          <cell r="AE630"/>
          <cell r="AF630">
            <v>450000</v>
          </cell>
          <cell r="AG630"/>
          <cell r="AH630"/>
          <cell r="AI630"/>
          <cell r="AJ630"/>
          <cell r="AK630"/>
          <cell r="AL630">
            <v>450000</v>
          </cell>
          <cell r="AM630">
            <v>450000</v>
          </cell>
          <cell r="AN630"/>
          <cell r="AO630">
            <v>0</v>
          </cell>
          <cell r="AP630">
            <v>0</v>
          </cell>
          <cell r="AQ630"/>
          <cell r="AR630">
            <v>0</v>
          </cell>
          <cell r="AS630"/>
          <cell r="AT630">
            <v>450000</v>
          </cell>
          <cell r="AU630">
            <v>0</v>
          </cell>
          <cell r="AV630"/>
          <cell r="AW630"/>
          <cell r="AX630"/>
          <cell r="AY630"/>
          <cell r="AZ630"/>
          <cell r="BA630"/>
          <cell r="BB630">
            <v>0</v>
          </cell>
          <cell r="BC630">
            <v>0</v>
          </cell>
          <cell r="BD630"/>
          <cell r="BE630">
            <v>0</v>
          </cell>
          <cell r="BF630"/>
          <cell r="BG630"/>
          <cell r="BH630"/>
          <cell r="BI630"/>
          <cell r="BJ630"/>
          <cell r="BK630"/>
          <cell r="BL630"/>
          <cell r="BM630"/>
          <cell r="BN630"/>
          <cell r="BO630"/>
          <cell r="BP630">
            <v>0</v>
          </cell>
          <cell r="BQ630"/>
          <cell r="BR630"/>
          <cell r="BS630"/>
          <cell r="BT630"/>
          <cell r="BU630"/>
          <cell r="BV630"/>
          <cell r="BW630" t="str">
            <v>Perez</v>
          </cell>
          <cell r="BX630"/>
          <cell r="BY630" t="str">
            <v>3a</v>
          </cell>
        </row>
        <row r="631">
          <cell r="C631">
            <v>673</v>
          </cell>
          <cell r="D631">
            <v>10</v>
          </cell>
          <cell r="E631">
            <v>572</v>
          </cell>
          <cell r="F631">
            <v>10</v>
          </cell>
          <cell r="G631"/>
          <cell r="H631" t="str">
            <v/>
          </cell>
          <cell r="I631" t="str">
            <v>Yes</v>
          </cell>
          <cell r="J631" t="str">
            <v/>
          </cell>
          <cell r="K631" t="str">
            <v>Yes</v>
          </cell>
          <cell r="L631">
            <v>0</v>
          </cell>
          <cell r="M631" t="str">
            <v>Perez</v>
          </cell>
          <cell r="N631" t="str">
            <v xml:space="preserve">Watermain - Replace WM under 3rd St. </v>
          </cell>
          <cell r="O631" t="str">
            <v>1310024-5</v>
          </cell>
          <cell r="P631" t="str">
            <v xml:space="preserve">No </v>
          </cell>
          <cell r="Q631">
            <v>1144</v>
          </cell>
          <cell r="R631" t="str">
            <v>Reg</v>
          </cell>
          <cell r="S631"/>
          <cell r="T631"/>
          <cell r="U631"/>
          <cell r="V631">
            <v>45489</v>
          </cell>
          <cell r="W631">
            <v>2261000</v>
          </cell>
          <cell r="X631">
            <v>2261000</v>
          </cell>
          <cell r="Y631" t="str">
            <v>Part B2</v>
          </cell>
          <cell r="Z631"/>
          <cell r="AA631">
            <v>45778</v>
          </cell>
          <cell r="AB631">
            <v>45962</v>
          </cell>
          <cell r="AC631">
            <v>0</v>
          </cell>
          <cell r="AD631">
            <v>0</v>
          </cell>
          <cell r="AE631"/>
          <cell r="AF631">
            <v>2261000</v>
          </cell>
          <cell r="AG631"/>
          <cell r="AH631"/>
          <cell r="AI631"/>
          <cell r="AJ631"/>
          <cell r="AK631"/>
          <cell r="AL631">
            <v>2261000</v>
          </cell>
          <cell r="AM631">
            <v>2261000</v>
          </cell>
          <cell r="AN631"/>
          <cell r="AO631">
            <v>0</v>
          </cell>
          <cell r="AP631">
            <v>0</v>
          </cell>
          <cell r="AQ631"/>
          <cell r="AR631">
            <v>0</v>
          </cell>
          <cell r="AS631"/>
          <cell r="AT631">
            <v>2261000</v>
          </cell>
          <cell r="AU631">
            <v>0</v>
          </cell>
          <cell r="AV631"/>
          <cell r="AW631"/>
          <cell r="AX631"/>
          <cell r="AY631"/>
          <cell r="AZ631"/>
          <cell r="BA631"/>
          <cell r="BB631">
            <v>0</v>
          </cell>
          <cell r="BC631">
            <v>0</v>
          </cell>
          <cell r="BD631"/>
          <cell r="BE631">
            <v>0</v>
          </cell>
          <cell r="BF631"/>
          <cell r="BG631"/>
          <cell r="BH631"/>
          <cell r="BI631"/>
          <cell r="BJ631"/>
          <cell r="BK631"/>
          <cell r="BL631"/>
          <cell r="BM631"/>
          <cell r="BN631"/>
          <cell r="BO631"/>
          <cell r="BP631"/>
          <cell r="BQ631"/>
          <cell r="BR631"/>
          <cell r="BS631"/>
          <cell r="BT631"/>
          <cell r="BU631"/>
          <cell r="BV631"/>
          <cell r="BW631" t="str">
            <v>Perez</v>
          </cell>
          <cell r="BX631"/>
          <cell r="BY631" t="str">
            <v>3a</v>
          </cell>
        </row>
        <row r="632">
          <cell r="C632">
            <v>172</v>
          </cell>
          <cell r="D632">
            <v>15</v>
          </cell>
          <cell r="E632"/>
          <cell r="F632"/>
          <cell r="G632"/>
          <cell r="H632" t="str">
            <v/>
          </cell>
          <cell r="I632" t="str">
            <v/>
          </cell>
          <cell r="J632"/>
          <cell r="K632"/>
          <cell r="L632"/>
          <cell r="M632" t="str">
            <v>Brooksbank</v>
          </cell>
          <cell r="N632" t="str">
            <v>Source - New Wells</v>
          </cell>
          <cell r="O632" t="str">
            <v>1660009-2</v>
          </cell>
          <cell r="P632" t="str">
            <v xml:space="preserve">No </v>
          </cell>
          <cell r="Q632">
            <v>217</v>
          </cell>
          <cell r="R632" t="str">
            <v>Reg</v>
          </cell>
          <cell r="S632"/>
          <cell r="T632"/>
          <cell r="U632"/>
          <cell r="V632"/>
          <cell r="W632"/>
          <cell r="X632">
            <v>0</v>
          </cell>
          <cell r="Y632"/>
          <cell r="Z632"/>
          <cell r="AA632"/>
          <cell r="AB632"/>
          <cell r="AC632">
            <v>0</v>
          </cell>
          <cell r="AD632">
            <v>0</v>
          </cell>
          <cell r="AE632"/>
          <cell r="AF632">
            <v>508000</v>
          </cell>
          <cell r="AG632"/>
          <cell r="AH632"/>
          <cell r="AI632"/>
          <cell r="AJ632"/>
          <cell r="AK632"/>
          <cell r="AL632">
            <v>508000</v>
          </cell>
          <cell r="AM632">
            <v>0</v>
          </cell>
          <cell r="AN632"/>
          <cell r="AO632">
            <v>0</v>
          </cell>
          <cell r="AP632">
            <v>0</v>
          </cell>
          <cell r="AQ632"/>
          <cell r="AR632">
            <v>0</v>
          </cell>
          <cell r="AS632"/>
          <cell r="AT632">
            <v>0</v>
          </cell>
          <cell r="AU632">
            <v>0</v>
          </cell>
          <cell r="AV632"/>
          <cell r="AW632"/>
          <cell r="AX632"/>
          <cell r="AY632"/>
          <cell r="AZ632"/>
          <cell r="BA632"/>
          <cell r="BB632"/>
          <cell r="BC632"/>
          <cell r="BD632"/>
          <cell r="BE632"/>
          <cell r="BF632"/>
          <cell r="BG632"/>
          <cell r="BH632"/>
          <cell r="BI632"/>
          <cell r="BJ632"/>
          <cell r="BK632"/>
          <cell r="BL632"/>
          <cell r="BM632"/>
          <cell r="BN632"/>
          <cell r="BO632"/>
          <cell r="BP632"/>
          <cell r="BQ632"/>
          <cell r="BR632"/>
          <cell r="BS632"/>
          <cell r="BT632"/>
          <cell r="BU632"/>
          <cell r="BV632"/>
          <cell r="BW632" t="str">
            <v>Brooksbank</v>
          </cell>
          <cell r="BX632"/>
          <cell r="BY632">
            <v>10</v>
          </cell>
        </row>
        <row r="633">
          <cell r="C633">
            <v>305</v>
          </cell>
          <cell r="D633">
            <v>12</v>
          </cell>
          <cell r="E633"/>
          <cell r="F633"/>
          <cell r="G633"/>
          <cell r="H633" t="str">
            <v/>
          </cell>
          <cell r="I633" t="str">
            <v/>
          </cell>
          <cell r="J633"/>
          <cell r="K633"/>
          <cell r="L633"/>
          <cell r="M633" t="str">
            <v>Brooksbank</v>
          </cell>
          <cell r="N633" t="str">
            <v>Treatment - New TP</v>
          </cell>
          <cell r="O633" t="str">
            <v>1660009-1</v>
          </cell>
          <cell r="P633" t="str">
            <v xml:space="preserve">No </v>
          </cell>
          <cell r="Q633">
            <v>217</v>
          </cell>
          <cell r="R633" t="str">
            <v>Reg</v>
          </cell>
          <cell r="S633"/>
          <cell r="T633"/>
          <cell r="U633"/>
          <cell r="V633"/>
          <cell r="W633"/>
          <cell r="X633">
            <v>0</v>
          </cell>
          <cell r="Y633"/>
          <cell r="Z633"/>
          <cell r="AA633"/>
          <cell r="AB633"/>
          <cell r="AC633">
            <v>0</v>
          </cell>
          <cell r="AD633">
            <v>0</v>
          </cell>
          <cell r="AE633"/>
          <cell r="AF633">
            <v>5731000</v>
          </cell>
          <cell r="AG633"/>
          <cell r="AH633"/>
          <cell r="AI633"/>
          <cell r="AJ633"/>
          <cell r="AK633"/>
          <cell r="AL633">
            <v>5731000</v>
          </cell>
          <cell r="AM633">
            <v>0</v>
          </cell>
          <cell r="AN633"/>
          <cell r="AO633">
            <v>0</v>
          </cell>
          <cell r="AP633">
            <v>0</v>
          </cell>
          <cell r="AQ633"/>
          <cell r="AR633">
            <v>0</v>
          </cell>
          <cell r="AS633"/>
          <cell r="AT633">
            <v>0</v>
          </cell>
          <cell r="AU633">
            <v>0</v>
          </cell>
          <cell r="AV633"/>
          <cell r="AW633"/>
          <cell r="AX633"/>
          <cell r="AY633"/>
          <cell r="AZ633"/>
          <cell r="BA633"/>
          <cell r="BB633"/>
          <cell r="BC633"/>
          <cell r="BD633"/>
          <cell r="BE633"/>
          <cell r="BF633"/>
          <cell r="BG633"/>
          <cell r="BH633"/>
          <cell r="BI633"/>
          <cell r="BJ633"/>
          <cell r="BK633"/>
          <cell r="BL633"/>
          <cell r="BM633"/>
          <cell r="BN633"/>
          <cell r="BO633"/>
          <cell r="BP633"/>
          <cell r="BQ633"/>
          <cell r="BR633"/>
          <cell r="BS633"/>
          <cell r="BT633"/>
          <cell r="BU633"/>
          <cell r="BV633"/>
          <cell r="BW633" t="str">
            <v>Brooksbank</v>
          </cell>
          <cell r="BX633"/>
          <cell r="BY633">
            <v>10</v>
          </cell>
        </row>
        <row r="634">
          <cell r="C634">
            <v>718</v>
          </cell>
          <cell r="D634">
            <v>10</v>
          </cell>
          <cell r="E634"/>
          <cell r="F634"/>
          <cell r="G634"/>
          <cell r="H634" t="str">
            <v/>
          </cell>
          <cell r="I634" t="str">
            <v/>
          </cell>
          <cell r="J634"/>
          <cell r="K634"/>
          <cell r="L634"/>
          <cell r="M634" t="str">
            <v>Brooksbank</v>
          </cell>
          <cell r="N634" t="str">
            <v>Storage - New Tower</v>
          </cell>
          <cell r="O634" t="str">
            <v>1660009-3</v>
          </cell>
          <cell r="P634" t="str">
            <v xml:space="preserve">No </v>
          </cell>
          <cell r="Q634">
            <v>217</v>
          </cell>
          <cell r="R634" t="str">
            <v>Reg</v>
          </cell>
          <cell r="S634"/>
          <cell r="T634"/>
          <cell r="U634"/>
          <cell r="V634"/>
          <cell r="W634"/>
          <cell r="X634">
            <v>0</v>
          </cell>
          <cell r="Y634"/>
          <cell r="Z634"/>
          <cell r="AA634"/>
          <cell r="AB634"/>
          <cell r="AC634">
            <v>0</v>
          </cell>
          <cell r="AD634">
            <v>0</v>
          </cell>
          <cell r="AE634"/>
          <cell r="AF634">
            <v>1808000</v>
          </cell>
          <cell r="AG634"/>
          <cell r="AH634"/>
          <cell r="AI634"/>
          <cell r="AJ634"/>
          <cell r="AK634"/>
          <cell r="AL634">
            <v>1808000</v>
          </cell>
          <cell r="AM634">
            <v>0</v>
          </cell>
          <cell r="AN634"/>
          <cell r="AO634">
            <v>0</v>
          </cell>
          <cell r="AP634">
            <v>0</v>
          </cell>
          <cell r="AQ634"/>
          <cell r="AR634">
            <v>0</v>
          </cell>
          <cell r="AS634"/>
          <cell r="AT634">
            <v>0</v>
          </cell>
          <cell r="AU634">
            <v>0</v>
          </cell>
          <cell r="AV634"/>
          <cell r="AW634"/>
          <cell r="AX634"/>
          <cell r="AY634"/>
          <cell r="AZ634"/>
          <cell r="BA634"/>
          <cell r="BB634"/>
          <cell r="BC634"/>
          <cell r="BD634"/>
          <cell r="BE634"/>
          <cell r="BF634"/>
          <cell r="BG634"/>
          <cell r="BH634"/>
          <cell r="BI634"/>
          <cell r="BJ634"/>
          <cell r="BK634"/>
          <cell r="BL634"/>
          <cell r="BM634"/>
          <cell r="BN634"/>
          <cell r="BO634"/>
          <cell r="BP634"/>
          <cell r="BQ634"/>
          <cell r="BR634"/>
          <cell r="BS634"/>
          <cell r="BT634"/>
          <cell r="BU634"/>
          <cell r="BV634"/>
          <cell r="BW634" t="str">
            <v>Brooksbank</v>
          </cell>
          <cell r="BX634"/>
          <cell r="BY634">
            <v>10</v>
          </cell>
        </row>
        <row r="635">
          <cell r="C635">
            <v>719</v>
          </cell>
          <cell r="D635">
            <v>10</v>
          </cell>
          <cell r="E635"/>
          <cell r="F635"/>
          <cell r="G635"/>
          <cell r="H635" t="str">
            <v/>
          </cell>
          <cell r="I635" t="str">
            <v/>
          </cell>
          <cell r="J635"/>
          <cell r="K635"/>
          <cell r="L635"/>
          <cell r="M635" t="str">
            <v>Brooksbank</v>
          </cell>
          <cell r="N635" t="str">
            <v>Watermain - C.I. Replacement</v>
          </cell>
          <cell r="O635" t="str">
            <v>1660009-4</v>
          </cell>
          <cell r="P635" t="str">
            <v xml:space="preserve">No </v>
          </cell>
          <cell r="Q635">
            <v>217</v>
          </cell>
          <cell r="R635" t="str">
            <v>Reg</v>
          </cell>
          <cell r="S635"/>
          <cell r="T635"/>
          <cell r="U635"/>
          <cell r="V635"/>
          <cell r="W635"/>
          <cell r="X635">
            <v>0</v>
          </cell>
          <cell r="Y635"/>
          <cell r="Z635"/>
          <cell r="AA635"/>
          <cell r="AB635"/>
          <cell r="AC635">
            <v>0</v>
          </cell>
          <cell r="AD635">
            <v>0</v>
          </cell>
          <cell r="AE635"/>
          <cell r="AF635">
            <v>2642000</v>
          </cell>
          <cell r="AG635"/>
          <cell r="AH635"/>
          <cell r="AI635"/>
          <cell r="AJ635"/>
          <cell r="AK635"/>
          <cell r="AL635">
            <v>2642000</v>
          </cell>
          <cell r="AM635">
            <v>0</v>
          </cell>
          <cell r="AN635"/>
          <cell r="AO635">
            <v>0</v>
          </cell>
          <cell r="AP635">
            <v>0</v>
          </cell>
          <cell r="AQ635"/>
          <cell r="AR635">
            <v>0</v>
          </cell>
          <cell r="AS635"/>
          <cell r="AT635">
            <v>0</v>
          </cell>
          <cell r="AU635">
            <v>0</v>
          </cell>
          <cell r="AV635"/>
          <cell r="AW635"/>
          <cell r="AX635"/>
          <cell r="AY635"/>
          <cell r="AZ635"/>
          <cell r="BA635"/>
          <cell r="BB635"/>
          <cell r="BC635"/>
          <cell r="BD635"/>
          <cell r="BE635"/>
          <cell r="BF635"/>
          <cell r="BG635"/>
          <cell r="BH635"/>
          <cell r="BI635"/>
          <cell r="BJ635"/>
          <cell r="BK635"/>
          <cell r="BL635"/>
          <cell r="BM635"/>
          <cell r="BN635"/>
          <cell r="BO635"/>
          <cell r="BP635"/>
          <cell r="BQ635"/>
          <cell r="BR635"/>
          <cell r="BS635"/>
          <cell r="BT635"/>
          <cell r="BU635"/>
          <cell r="BV635"/>
          <cell r="BW635" t="str">
            <v>Brooksbank</v>
          </cell>
          <cell r="BX635"/>
          <cell r="BY635">
            <v>10</v>
          </cell>
        </row>
        <row r="636">
          <cell r="C636">
            <v>227</v>
          </cell>
          <cell r="D636">
            <v>12</v>
          </cell>
          <cell r="E636">
            <v>160</v>
          </cell>
          <cell r="F636">
            <v>12</v>
          </cell>
          <cell r="G636"/>
          <cell r="H636" t="str">
            <v/>
          </cell>
          <cell r="I636" t="str">
            <v/>
          </cell>
          <cell r="J636" t="str">
            <v/>
          </cell>
          <cell r="K636" t="str">
            <v/>
          </cell>
          <cell r="L636">
            <v>0</v>
          </cell>
          <cell r="M636" t="str">
            <v>Brooksbank</v>
          </cell>
          <cell r="N636" t="str">
            <v>Watermain - Replace &amp; Loop</v>
          </cell>
          <cell r="O636" t="str">
            <v>1720007-3</v>
          </cell>
          <cell r="P636" t="str">
            <v xml:space="preserve">No </v>
          </cell>
          <cell r="Q636">
            <v>485</v>
          </cell>
          <cell r="R636" t="str">
            <v>Reg</v>
          </cell>
          <cell r="S636" t="str">
            <v>Exempt</v>
          </cell>
          <cell r="T636"/>
          <cell r="U636"/>
          <cell r="V636"/>
          <cell r="W636"/>
          <cell r="X636">
            <v>0</v>
          </cell>
          <cell r="Y636"/>
          <cell r="Z636"/>
          <cell r="AA636">
            <v>45139</v>
          </cell>
          <cell r="AB636">
            <v>45474</v>
          </cell>
          <cell r="AC636">
            <v>0</v>
          </cell>
          <cell r="AD636">
            <v>0</v>
          </cell>
          <cell r="AE636"/>
          <cell r="AF636">
            <v>675000</v>
          </cell>
          <cell r="AG636"/>
          <cell r="AH636"/>
          <cell r="AI636"/>
          <cell r="AJ636"/>
          <cell r="AK636"/>
          <cell r="AL636">
            <v>675000</v>
          </cell>
          <cell r="AM636">
            <v>0</v>
          </cell>
          <cell r="AN636"/>
          <cell r="AO636">
            <v>0</v>
          </cell>
          <cell r="AP636">
            <v>0</v>
          </cell>
          <cell r="AQ636"/>
          <cell r="AR636">
            <v>0</v>
          </cell>
          <cell r="AS636"/>
          <cell r="AT636">
            <v>0</v>
          </cell>
          <cell r="AU636">
            <v>0</v>
          </cell>
          <cell r="AV636"/>
          <cell r="AW636"/>
          <cell r="AX636"/>
          <cell r="AY636"/>
          <cell r="AZ636"/>
          <cell r="BA636"/>
          <cell r="BB636">
            <v>0</v>
          </cell>
          <cell r="BC636">
            <v>0</v>
          </cell>
          <cell r="BD636"/>
          <cell r="BE636">
            <v>0</v>
          </cell>
          <cell r="BF636"/>
          <cell r="BG636"/>
          <cell r="BH636"/>
          <cell r="BI636"/>
          <cell r="BJ636"/>
          <cell r="BK636"/>
          <cell r="BL636"/>
          <cell r="BM636"/>
          <cell r="BN636"/>
          <cell r="BO636"/>
          <cell r="BP636">
            <v>0</v>
          </cell>
          <cell r="BQ636"/>
          <cell r="BR636"/>
          <cell r="BS636"/>
          <cell r="BT636"/>
          <cell r="BU636"/>
          <cell r="BV636"/>
          <cell r="BW636" t="str">
            <v>Brooksbank</v>
          </cell>
          <cell r="BX636"/>
          <cell r="BY636">
            <v>9</v>
          </cell>
        </row>
        <row r="637">
          <cell r="C637">
            <v>365</v>
          </cell>
          <cell r="D637">
            <v>10</v>
          </cell>
          <cell r="E637">
            <v>281</v>
          </cell>
          <cell r="F637">
            <v>10</v>
          </cell>
          <cell r="G637"/>
          <cell r="H637" t="str">
            <v/>
          </cell>
          <cell r="I637" t="str">
            <v/>
          </cell>
          <cell r="J637" t="str">
            <v/>
          </cell>
          <cell r="K637" t="str">
            <v/>
          </cell>
          <cell r="L637">
            <v>0</v>
          </cell>
          <cell r="M637" t="str">
            <v>Brooksbank</v>
          </cell>
          <cell r="N637" t="str">
            <v>Storage - Recoating</v>
          </cell>
          <cell r="O637" t="str">
            <v>1720007-4</v>
          </cell>
          <cell r="P637" t="str">
            <v xml:space="preserve">No </v>
          </cell>
          <cell r="Q637">
            <v>485</v>
          </cell>
          <cell r="R637" t="str">
            <v>Reg</v>
          </cell>
          <cell r="S637" t="str">
            <v>Exempt</v>
          </cell>
          <cell r="T637"/>
          <cell r="U637"/>
          <cell r="V637"/>
          <cell r="W637"/>
          <cell r="X637">
            <v>0</v>
          </cell>
          <cell r="Y637"/>
          <cell r="Z637"/>
          <cell r="AA637"/>
          <cell r="AB637"/>
          <cell r="AC637">
            <v>0</v>
          </cell>
          <cell r="AD637">
            <v>0</v>
          </cell>
          <cell r="AE637"/>
          <cell r="AF637">
            <v>297000</v>
          </cell>
          <cell r="AG637"/>
          <cell r="AH637"/>
          <cell r="AI637"/>
          <cell r="AJ637"/>
          <cell r="AK637"/>
          <cell r="AL637">
            <v>297000</v>
          </cell>
          <cell r="AM637">
            <v>0</v>
          </cell>
          <cell r="AN637"/>
          <cell r="AO637">
            <v>0</v>
          </cell>
          <cell r="AP637">
            <v>0</v>
          </cell>
          <cell r="AQ637"/>
          <cell r="AR637">
            <v>0</v>
          </cell>
          <cell r="AS637"/>
          <cell r="AT637">
            <v>0</v>
          </cell>
          <cell r="AU637">
            <v>0</v>
          </cell>
          <cell r="AV637"/>
          <cell r="AW637"/>
          <cell r="AX637"/>
          <cell r="AY637"/>
          <cell r="AZ637"/>
          <cell r="BA637"/>
          <cell r="BB637">
            <v>0</v>
          </cell>
          <cell r="BC637">
            <v>0</v>
          </cell>
          <cell r="BD637"/>
          <cell r="BE637">
            <v>0</v>
          </cell>
          <cell r="BF637"/>
          <cell r="BG637"/>
          <cell r="BH637"/>
          <cell r="BI637"/>
          <cell r="BJ637"/>
          <cell r="BK637"/>
          <cell r="BL637"/>
          <cell r="BM637"/>
          <cell r="BN637"/>
          <cell r="BO637"/>
          <cell r="BP637">
            <v>0</v>
          </cell>
          <cell r="BQ637"/>
          <cell r="BR637"/>
          <cell r="BS637"/>
          <cell r="BT637"/>
          <cell r="BU637"/>
          <cell r="BV637"/>
          <cell r="BW637" t="str">
            <v>Brooksbank</v>
          </cell>
          <cell r="BX637"/>
          <cell r="BY637">
            <v>9</v>
          </cell>
        </row>
        <row r="638">
          <cell r="C638">
            <v>366</v>
          </cell>
          <cell r="D638">
            <v>10</v>
          </cell>
          <cell r="E638">
            <v>282</v>
          </cell>
          <cell r="F638">
            <v>10</v>
          </cell>
          <cell r="G638"/>
          <cell r="H638" t="str">
            <v/>
          </cell>
          <cell r="I638" t="str">
            <v/>
          </cell>
          <cell r="J638" t="str">
            <v/>
          </cell>
          <cell r="K638" t="str">
            <v/>
          </cell>
          <cell r="L638">
            <v>0</v>
          </cell>
          <cell r="M638" t="str">
            <v>Brooksbank</v>
          </cell>
          <cell r="N638" t="str">
            <v>Other - Meter Repl</v>
          </cell>
          <cell r="O638" t="str">
            <v>1720007-5</v>
          </cell>
          <cell r="P638" t="str">
            <v xml:space="preserve">No </v>
          </cell>
          <cell r="Q638">
            <v>485</v>
          </cell>
          <cell r="R638" t="str">
            <v>Reg</v>
          </cell>
          <cell r="S638" t="str">
            <v>Exempt</v>
          </cell>
          <cell r="T638"/>
          <cell r="U638"/>
          <cell r="V638"/>
          <cell r="W638"/>
          <cell r="X638">
            <v>0</v>
          </cell>
          <cell r="Y638"/>
          <cell r="Z638"/>
          <cell r="AA638"/>
          <cell r="AB638"/>
          <cell r="AC638">
            <v>0</v>
          </cell>
          <cell r="AD638">
            <v>0</v>
          </cell>
          <cell r="AE638"/>
          <cell r="AF638">
            <v>101250</v>
          </cell>
          <cell r="AG638"/>
          <cell r="AH638"/>
          <cell r="AI638"/>
          <cell r="AJ638"/>
          <cell r="AK638"/>
          <cell r="AL638">
            <v>101250</v>
          </cell>
          <cell r="AM638">
            <v>0</v>
          </cell>
          <cell r="AN638"/>
          <cell r="AO638">
            <v>0</v>
          </cell>
          <cell r="AP638">
            <v>0</v>
          </cell>
          <cell r="AQ638"/>
          <cell r="AR638">
            <v>0</v>
          </cell>
          <cell r="AS638"/>
          <cell r="AT638">
            <v>0</v>
          </cell>
          <cell r="AU638">
            <v>0</v>
          </cell>
          <cell r="AV638"/>
          <cell r="AW638"/>
          <cell r="AX638"/>
          <cell r="AY638"/>
          <cell r="AZ638"/>
          <cell r="BA638"/>
          <cell r="BB638">
            <v>0</v>
          </cell>
          <cell r="BC638">
            <v>0</v>
          </cell>
          <cell r="BD638"/>
          <cell r="BE638">
            <v>0</v>
          </cell>
          <cell r="BF638"/>
          <cell r="BG638"/>
          <cell r="BH638"/>
          <cell r="BI638"/>
          <cell r="BJ638"/>
          <cell r="BK638"/>
          <cell r="BL638"/>
          <cell r="BM638"/>
          <cell r="BN638"/>
          <cell r="BO638"/>
          <cell r="BP638">
            <v>0</v>
          </cell>
          <cell r="BQ638"/>
          <cell r="BR638"/>
          <cell r="BS638"/>
          <cell r="BT638"/>
          <cell r="BU638"/>
          <cell r="BV638"/>
          <cell r="BW638" t="str">
            <v>Brooksbank</v>
          </cell>
          <cell r="BX638"/>
          <cell r="BY638">
            <v>9</v>
          </cell>
        </row>
        <row r="639">
          <cell r="C639">
            <v>303</v>
          </cell>
          <cell r="D639">
            <v>12</v>
          </cell>
          <cell r="E639"/>
          <cell r="F639"/>
          <cell r="G639"/>
          <cell r="H639" t="str">
            <v/>
          </cell>
          <cell r="I639" t="str">
            <v>Yes</v>
          </cell>
          <cell r="J639"/>
          <cell r="K639"/>
          <cell r="L639"/>
          <cell r="M639" t="str">
            <v>Barrett</v>
          </cell>
          <cell r="N639" t="str">
            <v>Watermain - 2025 Improvements</v>
          </cell>
          <cell r="O639" t="str">
            <v>1340005-6</v>
          </cell>
          <cell r="P639" t="str">
            <v xml:space="preserve">No </v>
          </cell>
          <cell r="Q639">
            <v>1193</v>
          </cell>
          <cell r="R639" t="str">
            <v>Reg</v>
          </cell>
          <cell r="S639"/>
          <cell r="T639"/>
          <cell r="U639"/>
          <cell r="V639">
            <v>45415</v>
          </cell>
          <cell r="W639">
            <v>1881140</v>
          </cell>
          <cell r="X639">
            <v>1881140</v>
          </cell>
          <cell r="Y639" t="str">
            <v>Part B2</v>
          </cell>
          <cell r="Z639" t="str">
            <v>existing # for Norwood proj will be combined into this new #</v>
          </cell>
          <cell r="AA639">
            <v>45505</v>
          </cell>
          <cell r="AB639">
            <v>46204</v>
          </cell>
          <cell r="AC639">
            <v>0</v>
          </cell>
          <cell r="AD639">
            <v>0</v>
          </cell>
          <cell r="AE639" t="str">
            <v>includes PPL #1340005-3</v>
          </cell>
          <cell r="AF639">
            <v>1881140</v>
          </cell>
          <cell r="AG639"/>
          <cell r="AH639"/>
          <cell r="AI639"/>
          <cell r="AJ639"/>
          <cell r="AK639"/>
          <cell r="AL639">
            <v>1881140</v>
          </cell>
          <cell r="AM639">
            <v>1881140</v>
          </cell>
          <cell r="AN639"/>
          <cell r="AO639">
            <v>0</v>
          </cell>
          <cell r="AP639">
            <v>0</v>
          </cell>
          <cell r="AQ639"/>
          <cell r="AR639">
            <v>0</v>
          </cell>
          <cell r="AS639"/>
          <cell r="AT639">
            <v>1881140</v>
          </cell>
          <cell r="AU639">
            <v>0</v>
          </cell>
          <cell r="AV639"/>
          <cell r="AW639"/>
          <cell r="AX639"/>
          <cell r="AY639"/>
          <cell r="AZ639"/>
          <cell r="BA639"/>
          <cell r="BB639">
            <v>0</v>
          </cell>
          <cell r="BC639">
            <v>0</v>
          </cell>
          <cell r="BD639"/>
          <cell r="BE639">
            <v>0</v>
          </cell>
          <cell r="BF639"/>
          <cell r="BG639"/>
          <cell r="BH639"/>
          <cell r="BI639"/>
          <cell r="BJ639"/>
          <cell r="BK639"/>
          <cell r="BL639"/>
          <cell r="BM639"/>
          <cell r="BN639"/>
          <cell r="BO639"/>
          <cell r="BP639">
            <v>0</v>
          </cell>
          <cell r="BQ639"/>
          <cell r="BR639"/>
          <cell r="BS639"/>
          <cell r="BT639"/>
          <cell r="BU639"/>
          <cell r="BV639"/>
          <cell r="BW639" t="str">
            <v>Barrett</v>
          </cell>
          <cell r="BX639"/>
          <cell r="BY639" t="str">
            <v>6E</v>
          </cell>
        </row>
        <row r="640">
          <cell r="C640">
            <v>629</v>
          </cell>
          <cell r="D640">
            <v>10</v>
          </cell>
          <cell r="E640">
            <v>529</v>
          </cell>
          <cell r="F640">
            <v>10</v>
          </cell>
          <cell r="G640"/>
          <cell r="H640" t="str">
            <v/>
          </cell>
          <cell r="I640" t="str">
            <v>Yes</v>
          </cell>
          <cell r="J640" t="str">
            <v/>
          </cell>
          <cell r="K640" t="str">
            <v/>
          </cell>
          <cell r="L640">
            <v>0</v>
          </cell>
          <cell r="M640" t="str">
            <v>Barrett</v>
          </cell>
          <cell r="N640" t="str">
            <v>Watermain - Repl Norwood St.</v>
          </cell>
          <cell r="O640" t="str">
            <v>1340005-3</v>
          </cell>
          <cell r="P640" t="str">
            <v xml:space="preserve">No </v>
          </cell>
          <cell r="Q640">
            <v>1251</v>
          </cell>
          <cell r="R640" t="str">
            <v>Reg</v>
          </cell>
          <cell r="S640" t="str">
            <v>Exempt</v>
          </cell>
          <cell r="T640"/>
          <cell r="U640"/>
          <cell r="V640">
            <v>45428</v>
          </cell>
          <cell r="W640">
            <v>840200</v>
          </cell>
          <cell r="X640">
            <v>840200</v>
          </cell>
          <cell r="Y640" t="str">
            <v>Part B2</v>
          </cell>
          <cell r="Z640" t="str">
            <v>this project will be combined into a new #1340005-6 to include add'l work</v>
          </cell>
          <cell r="AA640">
            <v>45778</v>
          </cell>
          <cell r="AB640">
            <v>45962</v>
          </cell>
          <cell r="AC640">
            <v>0</v>
          </cell>
          <cell r="AD640">
            <v>0</v>
          </cell>
          <cell r="AE640" t="str">
            <v>DW / CW proje</v>
          </cell>
          <cell r="AF640">
            <v>840200</v>
          </cell>
          <cell r="AG640"/>
          <cell r="AH640"/>
          <cell r="AI640"/>
          <cell r="AJ640"/>
          <cell r="AK640"/>
          <cell r="AL640">
            <v>840200</v>
          </cell>
          <cell r="AM640">
            <v>840200</v>
          </cell>
          <cell r="AN640"/>
          <cell r="AO640">
            <v>0</v>
          </cell>
          <cell r="AP640">
            <v>0</v>
          </cell>
          <cell r="AQ640"/>
          <cell r="AR640">
            <v>0</v>
          </cell>
          <cell r="AS640"/>
          <cell r="AT640">
            <v>840200</v>
          </cell>
          <cell r="AU640">
            <v>0</v>
          </cell>
          <cell r="AV640"/>
          <cell r="AW640"/>
          <cell r="AX640"/>
          <cell r="AY640"/>
          <cell r="AZ640"/>
          <cell r="BA640"/>
          <cell r="BB640">
            <v>0</v>
          </cell>
          <cell r="BC640">
            <v>0</v>
          </cell>
          <cell r="BD640"/>
          <cell r="BE640">
            <v>0</v>
          </cell>
          <cell r="BF640"/>
          <cell r="BG640"/>
          <cell r="BH640"/>
          <cell r="BI640"/>
          <cell r="BJ640"/>
          <cell r="BK640"/>
          <cell r="BL640"/>
          <cell r="BM640"/>
          <cell r="BN640"/>
          <cell r="BO640"/>
          <cell r="BP640">
            <v>0</v>
          </cell>
          <cell r="BQ640"/>
          <cell r="BR640"/>
          <cell r="BS640"/>
          <cell r="BT640"/>
          <cell r="BU640"/>
          <cell r="BV640"/>
          <cell r="BW640" t="str">
            <v>Barrett</v>
          </cell>
          <cell r="BX640" t="str">
            <v>Barrett</v>
          </cell>
          <cell r="BY640" t="str">
            <v>6E</v>
          </cell>
        </row>
        <row r="641">
          <cell r="C641">
            <v>159</v>
          </cell>
          <cell r="D641">
            <v>18</v>
          </cell>
          <cell r="E641"/>
          <cell r="F641"/>
          <cell r="G641"/>
          <cell r="H641" t="str">
            <v/>
          </cell>
          <cell r="I641" t="str">
            <v/>
          </cell>
          <cell r="J641"/>
          <cell r="K641"/>
          <cell r="L641"/>
          <cell r="M641" t="str">
            <v>Barrett</v>
          </cell>
          <cell r="N641" t="str">
            <v>Source - Manganese New Wells &amp; Wellhouse</v>
          </cell>
          <cell r="O641" t="str">
            <v>1730017-1</v>
          </cell>
          <cell r="P641" t="str">
            <v>Yes</v>
          </cell>
          <cell r="Q641">
            <v>297</v>
          </cell>
          <cell r="R641" t="str">
            <v>EC</v>
          </cell>
          <cell r="S641"/>
          <cell r="T641"/>
          <cell r="U641"/>
          <cell r="V641"/>
          <cell r="W641"/>
          <cell r="X641">
            <v>0</v>
          </cell>
          <cell r="Y641"/>
          <cell r="Z641"/>
          <cell r="AA641"/>
          <cell r="AB641"/>
          <cell r="AC641">
            <v>0</v>
          </cell>
          <cell r="AD641">
            <v>0</v>
          </cell>
          <cell r="AE641"/>
          <cell r="AF641">
            <v>1142700</v>
          </cell>
          <cell r="AG641"/>
          <cell r="AH641"/>
          <cell r="AI641"/>
          <cell r="AJ641"/>
          <cell r="AK641"/>
          <cell r="AL641">
            <v>1142700</v>
          </cell>
          <cell r="AM641">
            <v>0</v>
          </cell>
          <cell r="AN641"/>
          <cell r="AO641">
            <v>0</v>
          </cell>
          <cell r="AP641">
            <v>571350</v>
          </cell>
          <cell r="AQ641"/>
          <cell r="AR641">
            <v>571350</v>
          </cell>
          <cell r="AS641"/>
          <cell r="AT641">
            <v>0</v>
          </cell>
          <cell r="AU641">
            <v>0</v>
          </cell>
          <cell r="AV641"/>
          <cell r="AW641"/>
          <cell r="AX641"/>
          <cell r="AY641"/>
          <cell r="AZ641"/>
          <cell r="BA641"/>
          <cell r="BB641"/>
          <cell r="BC641"/>
          <cell r="BD641"/>
          <cell r="BE641"/>
          <cell r="BF641"/>
          <cell r="BG641"/>
          <cell r="BH641"/>
          <cell r="BI641"/>
          <cell r="BJ641"/>
          <cell r="BK641"/>
          <cell r="BL641"/>
          <cell r="BM641"/>
          <cell r="BN641"/>
          <cell r="BO641"/>
          <cell r="BP641"/>
          <cell r="BQ641"/>
          <cell r="BR641"/>
          <cell r="BS641"/>
          <cell r="BT641"/>
          <cell r="BU641"/>
          <cell r="BV641"/>
          <cell r="BW641" t="str">
            <v>Barrett</v>
          </cell>
          <cell r="BX641"/>
          <cell r="BY641" t="str">
            <v>7W</v>
          </cell>
        </row>
        <row r="642">
          <cell r="C642">
            <v>192</v>
          </cell>
          <cell r="D642">
            <v>15</v>
          </cell>
          <cell r="E642"/>
          <cell r="F642"/>
          <cell r="G642">
            <v>2025</v>
          </cell>
          <cell r="H642" t="str">
            <v/>
          </cell>
          <cell r="I642" t="str">
            <v>Yes</v>
          </cell>
          <cell r="J642"/>
          <cell r="K642"/>
          <cell r="L642"/>
          <cell r="M642" t="str">
            <v>Montoya</v>
          </cell>
          <cell r="N642" t="str">
            <v>Other - LSL Replacement 2025</v>
          </cell>
          <cell r="O642" t="str">
            <v>1400013-7</v>
          </cell>
          <cell r="P642" t="str">
            <v>Yes</v>
          </cell>
          <cell r="Q642">
            <v>8155</v>
          </cell>
          <cell r="R642" t="str">
            <v>LSL</v>
          </cell>
          <cell r="S642"/>
          <cell r="T642"/>
          <cell r="U642"/>
          <cell r="V642">
            <v>45552</v>
          </cell>
          <cell r="W642">
            <v>380000</v>
          </cell>
          <cell r="X642">
            <v>380000</v>
          </cell>
          <cell r="Y642" t="str">
            <v>Part B</v>
          </cell>
          <cell r="Z642"/>
          <cell r="AA642">
            <v>45809</v>
          </cell>
          <cell r="AB642">
            <v>45930</v>
          </cell>
          <cell r="AC642">
            <v>0</v>
          </cell>
          <cell r="AD642">
            <v>380000</v>
          </cell>
          <cell r="AE642"/>
          <cell r="AF642">
            <v>380000</v>
          </cell>
          <cell r="AG642"/>
          <cell r="AH642"/>
          <cell r="AI642"/>
          <cell r="AJ642"/>
          <cell r="AK642"/>
          <cell r="AL642">
            <v>380000</v>
          </cell>
          <cell r="AM642">
            <v>380000</v>
          </cell>
          <cell r="AN642"/>
          <cell r="AO642">
            <v>380000</v>
          </cell>
          <cell r="AP642">
            <v>0</v>
          </cell>
          <cell r="AQ642"/>
          <cell r="AR642">
            <v>380000</v>
          </cell>
          <cell r="AS642"/>
          <cell r="AT642">
            <v>0</v>
          </cell>
          <cell r="AU642">
            <v>0</v>
          </cell>
          <cell r="AV642"/>
          <cell r="AW642"/>
          <cell r="AX642"/>
          <cell r="AY642"/>
          <cell r="AZ642"/>
          <cell r="BA642"/>
          <cell r="BB642"/>
          <cell r="BC642"/>
          <cell r="BD642"/>
          <cell r="BE642"/>
          <cell r="BF642"/>
          <cell r="BG642"/>
          <cell r="BH642"/>
          <cell r="BI642"/>
          <cell r="BJ642"/>
          <cell r="BK642"/>
          <cell r="BL642"/>
          <cell r="BM642"/>
          <cell r="BN642"/>
          <cell r="BO642"/>
          <cell r="BP642"/>
          <cell r="BQ642"/>
          <cell r="BR642"/>
          <cell r="BS642"/>
          <cell r="BT642"/>
          <cell r="BU642"/>
          <cell r="BV642"/>
          <cell r="BW642" t="str">
            <v>Montoya</v>
          </cell>
          <cell r="BX642"/>
          <cell r="BY642">
            <v>11</v>
          </cell>
        </row>
        <row r="643">
          <cell r="C643">
            <v>965</v>
          </cell>
          <cell r="D643">
            <v>5</v>
          </cell>
          <cell r="E643"/>
          <cell r="F643"/>
          <cell r="G643"/>
          <cell r="H643" t="str">
            <v/>
          </cell>
          <cell r="I643" t="str">
            <v/>
          </cell>
          <cell r="J643"/>
          <cell r="K643"/>
          <cell r="L643"/>
          <cell r="M643" t="str">
            <v>Montoya</v>
          </cell>
          <cell r="N643" t="str">
            <v>Watermain - Lincoln, Pershing, 1st</v>
          </cell>
          <cell r="O643" t="str">
            <v>1400013-6</v>
          </cell>
          <cell r="P643" t="str">
            <v xml:space="preserve">No </v>
          </cell>
          <cell r="Q643">
            <v>8155</v>
          </cell>
          <cell r="R643" t="str">
            <v>Reg</v>
          </cell>
          <cell r="S643"/>
          <cell r="T643"/>
          <cell r="U643"/>
          <cell r="V643">
            <v>45552</v>
          </cell>
          <cell r="W643">
            <v>5900000</v>
          </cell>
          <cell r="X643">
            <v>5900000</v>
          </cell>
          <cell r="Y643" t="str">
            <v>Below fundable range</v>
          </cell>
          <cell r="Z643"/>
          <cell r="AA643">
            <v>45751</v>
          </cell>
          <cell r="AB643">
            <v>45930</v>
          </cell>
          <cell r="AC643">
            <v>0</v>
          </cell>
          <cell r="AD643">
            <v>0</v>
          </cell>
          <cell r="AE643"/>
          <cell r="AF643">
            <v>5900000</v>
          </cell>
          <cell r="AG643"/>
          <cell r="AH643"/>
          <cell r="AI643"/>
          <cell r="AJ643"/>
          <cell r="AK643"/>
          <cell r="AL643">
            <v>5900000</v>
          </cell>
          <cell r="AM643">
            <v>0</v>
          </cell>
          <cell r="AN643"/>
          <cell r="AO643">
            <v>0</v>
          </cell>
          <cell r="AP643">
            <v>0</v>
          </cell>
          <cell r="AQ643"/>
          <cell r="AR643">
            <v>0</v>
          </cell>
          <cell r="AS643"/>
          <cell r="AT643">
            <v>0</v>
          </cell>
          <cell r="AU643">
            <v>0</v>
          </cell>
          <cell r="AV643"/>
          <cell r="AW643"/>
          <cell r="AX643"/>
          <cell r="AY643"/>
          <cell r="AZ643"/>
          <cell r="BA643"/>
          <cell r="BB643"/>
          <cell r="BC643"/>
          <cell r="BD643"/>
          <cell r="BE643"/>
          <cell r="BF643"/>
          <cell r="BG643"/>
          <cell r="BH643"/>
          <cell r="BI643"/>
          <cell r="BJ643"/>
          <cell r="BK643"/>
          <cell r="BL643"/>
          <cell r="BM643"/>
          <cell r="BN643"/>
          <cell r="BO643"/>
          <cell r="BP643"/>
          <cell r="BQ643"/>
          <cell r="BR643"/>
          <cell r="BS643"/>
          <cell r="BT643"/>
          <cell r="BU643"/>
          <cell r="BV643"/>
          <cell r="BW643" t="str">
            <v>Montoya</v>
          </cell>
          <cell r="BX643"/>
          <cell r="BY643">
            <v>11</v>
          </cell>
        </row>
        <row r="644">
          <cell r="C644">
            <v>102</v>
          </cell>
          <cell r="D644">
            <v>20</v>
          </cell>
          <cell r="E644">
            <v>81</v>
          </cell>
          <cell r="F644">
            <v>20</v>
          </cell>
          <cell r="G644"/>
          <cell r="H644" t="str">
            <v/>
          </cell>
          <cell r="I644" t="str">
            <v/>
          </cell>
          <cell r="J644" t="str">
            <v/>
          </cell>
          <cell r="K644" t="str">
            <v/>
          </cell>
          <cell r="L644">
            <v>0</v>
          </cell>
          <cell r="M644" t="str">
            <v>Brooksbank</v>
          </cell>
          <cell r="N644" t="str">
            <v>Other - LSL Replacement</v>
          </cell>
          <cell r="O644" t="str">
            <v>1080003-5</v>
          </cell>
          <cell r="P644" t="str">
            <v>Yes</v>
          </cell>
          <cell r="Q644">
            <v>14052</v>
          </cell>
          <cell r="R644" t="str">
            <v>LSL</v>
          </cell>
          <cell r="S644"/>
          <cell r="T644"/>
          <cell r="U644"/>
          <cell r="V644"/>
          <cell r="W644"/>
          <cell r="X644">
            <v>0</v>
          </cell>
          <cell r="Y644"/>
          <cell r="Z644"/>
          <cell r="AA644"/>
          <cell r="AB644"/>
          <cell r="AC644">
            <v>0</v>
          </cell>
          <cell r="AD644">
            <v>0</v>
          </cell>
          <cell r="AE644"/>
          <cell r="AF644">
            <v>183600</v>
          </cell>
          <cell r="AG644"/>
          <cell r="AH644"/>
          <cell r="AI644"/>
          <cell r="AJ644"/>
          <cell r="AK644"/>
          <cell r="AL644">
            <v>183600</v>
          </cell>
          <cell r="AM644">
            <v>0</v>
          </cell>
          <cell r="AN644"/>
          <cell r="AO644">
            <v>0</v>
          </cell>
          <cell r="AP644">
            <v>0</v>
          </cell>
          <cell r="AQ644"/>
          <cell r="AR644">
            <v>0</v>
          </cell>
          <cell r="AS644"/>
          <cell r="AT644">
            <v>0</v>
          </cell>
          <cell r="AU644">
            <v>0</v>
          </cell>
          <cell r="AV644"/>
          <cell r="AW644"/>
          <cell r="AX644"/>
          <cell r="AY644"/>
          <cell r="AZ644"/>
          <cell r="BA644"/>
          <cell r="BB644">
            <v>0</v>
          </cell>
          <cell r="BC644">
            <v>0</v>
          </cell>
          <cell r="BD644"/>
          <cell r="BE644">
            <v>0</v>
          </cell>
          <cell r="BF644"/>
          <cell r="BG644"/>
          <cell r="BH644"/>
          <cell r="BI644"/>
          <cell r="BJ644"/>
          <cell r="BK644"/>
          <cell r="BL644"/>
          <cell r="BM644"/>
          <cell r="BN644"/>
          <cell r="BO644"/>
          <cell r="BP644"/>
          <cell r="BQ644"/>
          <cell r="BR644"/>
          <cell r="BS644"/>
          <cell r="BT644"/>
          <cell r="BU644"/>
          <cell r="BV644"/>
          <cell r="BW644" t="str">
            <v>Brooksbank</v>
          </cell>
          <cell r="BX644"/>
          <cell r="BY644">
            <v>9</v>
          </cell>
        </row>
        <row r="645">
          <cell r="C645">
            <v>674</v>
          </cell>
          <cell r="D645">
            <v>10</v>
          </cell>
          <cell r="E645">
            <v>573</v>
          </cell>
          <cell r="F645">
            <v>10</v>
          </cell>
          <cell r="G645"/>
          <cell r="H645" t="str">
            <v/>
          </cell>
          <cell r="I645" t="str">
            <v/>
          </cell>
          <cell r="J645" t="str">
            <v/>
          </cell>
          <cell r="K645" t="str">
            <v/>
          </cell>
          <cell r="L645">
            <v>0</v>
          </cell>
          <cell r="M645" t="str">
            <v>Brooksbank</v>
          </cell>
          <cell r="N645" t="str">
            <v>Watermain - Distribution Reconstruction</v>
          </cell>
          <cell r="O645" t="str">
            <v>1080003-4</v>
          </cell>
          <cell r="P645" t="str">
            <v xml:space="preserve">No </v>
          </cell>
          <cell r="Q645">
            <v>14052</v>
          </cell>
          <cell r="R645" t="str">
            <v>Reg</v>
          </cell>
          <cell r="S645"/>
          <cell r="T645"/>
          <cell r="U645"/>
          <cell r="V645"/>
          <cell r="W645"/>
          <cell r="X645">
            <v>0</v>
          </cell>
          <cell r="Y645"/>
          <cell r="Z645"/>
          <cell r="AA645"/>
          <cell r="AB645"/>
          <cell r="AC645">
            <v>0</v>
          </cell>
          <cell r="AD645">
            <v>0</v>
          </cell>
          <cell r="AE645"/>
          <cell r="AF645">
            <v>710000</v>
          </cell>
          <cell r="AG645"/>
          <cell r="AH645"/>
          <cell r="AI645"/>
          <cell r="AJ645"/>
          <cell r="AK645"/>
          <cell r="AL645">
            <v>710000</v>
          </cell>
          <cell r="AM645">
            <v>0</v>
          </cell>
          <cell r="AN645"/>
          <cell r="AO645">
            <v>0</v>
          </cell>
          <cell r="AP645">
            <v>0</v>
          </cell>
          <cell r="AQ645"/>
          <cell r="AR645">
            <v>0</v>
          </cell>
          <cell r="AS645"/>
          <cell r="AT645">
            <v>0</v>
          </cell>
          <cell r="AU645">
            <v>0</v>
          </cell>
          <cell r="AV645"/>
          <cell r="AW645"/>
          <cell r="AX645"/>
          <cell r="AY645"/>
          <cell r="AZ645"/>
          <cell r="BA645"/>
          <cell r="BB645">
            <v>0</v>
          </cell>
          <cell r="BC645">
            <v>0</v>
          </cell>
          <cell r="BD645"/>
          <cell r="BE645">
            <v>0</v>
          </cell>
          <cell r="BF645"/>
          <cell r="BG645"/>
          <cell r="BH645"/>
          <cell r="BI645"/>
          <cell r="BJ645"/>
          <cell r="BK645"/>
          <cell r="BL645"/>
          <cell r="BM645"/>
          <cell r="BN645"/>
          <cell r="BO645"/>
          <cell r="BP645"/>
          <cell r="BQ645"/>
          <cell r="BR645"/>
          <cell r="BS645"/>
          <cell r="BT645"/>
          <cell r="BU645"/>
          <cell r="BV645"/>
          <cell r="BW645" t="str">
            <v>Brooksbank</v>
          </cell>
          <cell r="BX645"/>
          <cell r="BY645">
            <v>9</v>
          </cell>
        </row>
        <row r="646">
          <cell r="C646">
            <v>767</v>
          </cell>
          <cell r="D646">
            <v>8</v>
          </cell>
          <cell r="E646">
            <v>644</v>
          </cell>
          <cell r="F646">
            <v>8</v>
          </cell>
          <cell r="G646" t="str">
            <v/>
          </cell>
          <cell r="H646" t="str">
            <v/>
          </cell>
          <cell r="I646" t="str">
            <v/>
          </cell>
          <cell r="J646" t="str">
            <v/>
          </cell>
          <cell r="K646" t="str">
            <v/>
          </cell>
          <cell r="L646">
            <v>0</v>
          </cell>
          <cell r="M646" t="str">
            <v>Brooksbank</v>
          </cell>
          <cell r="N646" t="str">
            <v>Source - 11 Wellfield Upgrades</v>
          </cell>
          <cell r="O646" t="str">
            <v>1080003-2</v>
          </cell>
          <cell r="P646" t="str">
            <v xml:space="preserve">No </v>
          </cell>
          <cell r="Q646">
            <v>13522</v>
          </cell>
          <cell r="R646" t="str">
            <v>Reg</v>
          </cell>
          <cell r="S646" t="str">
            <v>Exempt</v>
          </cell>
          <cell r="T646"/>
          <cell r="U646"/>
          <cell r="V646"/>
          <cell r="W646"/>
          <cell r="X646">
            <v>0</v>
          </cell>
          <cell r="Y646"/>
          <cell r="Z646"/>
          <cell r="AA646"/>
          <cell r="AB646"/>
          <cell r="AC646">
            <v>0</v>
          </cell>
          <cell r="AD646">
            <v>0</v>
          </cell>
          <cell r="AE646"/>
          <cell r="AF646">
            <v>2489000</v>
          </cell>
          <cell r="AG646"/>
          <cell r="AH646"/>
          <cell r="AI646"/>
          <cell r="AJ646"/>
          <cell r="AK646"/>
          <cell r="AL646">
            <v>2489000</v>
          </cell>
          <cell r="AM646">
            <v>0</v>
          </cell>
          <cell r="AN646"/>
          <cell r="AO646">
            <v>0</v>
          </cell>
          <cell r="AP646">
            <v>0</v>
          </cell>
          <cell r="AQ646"/>
          <cell r="AR646">
            <v>0</v>
          </cell>
          <cell r="AS646"/>
          <cell r="AT646">
            <v>0</v>
          </cell>
          <cell r="AU646">
            <v>0</v>
          </cell>
          <cell r="AV646"/>
          <cell r="AW646"/>
          <cell r="AX646"/>
          <cell r="AY646"/>
          <cell r="AZ646"/>
          <cell r="BA646"/>
          <cell r="BB646">
            <v>0</v>
          </cell>
          <cell r="BC646">
            <v>0</v>
          </cell>
          <cell r="BD646"/>
          <cell r="BE646">
            <v>0</v>
          </cell>
          <cell r="BF646"/>
          <cell r="BG646"/>
          <cell r="BH646"/>
          <cell r="BI646"/>
          <cell r="BJ646"/>
          <cell r="BK646"/>
          <cell r="BL646"/>
          <cell r="BM646"/>
          <cell r="BN646"/>
          <cell r="BO646"/>
          <cell r="BP646">
            <v>0</v>
          </cell>
          <cell r="BQ646"/>
          <cell r="BR646"/>
          <cell r="BS646"/>
          <cell r="BT646"/>
          <cell r="BU646"/>
          <cell r="BV646"/>
          <cell r="BW646" t="str">
            <v>Brooksbank</v>
          </cell>
          <cell r="BX646" t="str">
            <v>Gallentine</v>
          </cell>
          <cell r="BY646">
            <v>9</v>
          </cell>
        </row>
        <row r="647">
          <cell r="C647">
            <v>785</v>
          </cell>
          <cell r="D647">
            <v>7</v>
          </cell>
          <cell r="E647">
            <v>661</v>
          </cell>
          <cell r="F647">
            <v>7</v>
          </cell>
          <cell r="G647" t="str">
            <v/>
          </cell>
          <cell r="H647" t="str">
            <v/>
          </cell>
          <cell r="I647" t="str">
            <v/>
          </cell>
          <cell r="J647" t="str">
            <v/>
          </cell>
          <cell r="K647" t="str">
            <v/>
          </cell>
          <cell r="L647">
            <v>0</v>
          </cell>
          <cell r="M647" t="str">
            <v>Brooksbank</v>
          </cell>
          <cell r="N647" t="str">
            <v>Source - New Well #28</v>
          </cell>
          <cell r="O647" t="str">
            <v>1080003-3</v>
          </cell>
          <cell r="P647" t="str">
            <v xml:space="preserve">No </v>
          </cell>
          <cell r="Q647">
            <v>13522</v>
          </cell>
          <cell r="R647" t="str">
            <v>Reg</v>
          </cell>
          <cell r="S647" t="str">
            <v>Exempt</v>
          </cell>
          <cell r="T647"/>
          <cell r="U647"/>
          <cell r="V647"/>
          <cell r="W647"/>
          <cell r="X647">
            <v>0</v>
          </cell>
          <cell r="Y647"/>
          <cell r="Z647"/>
          <cell r="AA647"/>
          <cell r="AB647"/>
          <cell r="AC647">
            <v>0</v>
          </cell>
          <cell r="AD647">
            <v>0</v>
          </cell>
          <cell r="AE647"/>
          <cell r="AF647">
            <v>1159000</v>
          </cell>
          <cell r="AG647"/>
          <cell r="AH647"/>
          <cell r="AI647"/>
          <cell r="AJ647"/>
          <cell r="AK647"/>
          <cell r="AL647">
            <v>1159000</v>
          </cell>
          <cell r="AM647">
            <v>0</v>
          </cell>
          <cell r="AN647"/>
          <cell r="AO647">
            <v>0</v>
          </cell>
          <cell r="AP647">
            <v>0</v>
          </cell>
          <cell r="AQ647"/>
          <cell r="AR647">
            <v>0</v>
          </cell>
          <cell r="AS647"/>
          <cell r="AT647">
            <v>0</v>
          </cell>
          <cell r="AU647">
            <v>0</v>
          </cell>
          <cell r="AV647"/>
          <cell r="AW647"/>
          <cell r="AX647"/>
          <cell r="AY647"/>
          <cell r="AZ647"/>
          <cell r="BA647"/>
          <cell r="BB647">
            <v>0</v>
          </cell>
          <cell r="BC647">
            <v>0</v>
          </cell>
          <cell r="BD647"/>
          <cell r="BE647">
            <v>0</v>
          </cell>
          <cell r="BF647"/>
          <cell r="BG647"/>
          <cell r="BH647"/>
          <cell r="BI647"/>
          <cell r="BJ647"/>
          <cell r="BK647"/>
          <cell r="BL647"/>
          <cell r="BM647"/>
          <cell r="BN647"/>
          <cell r="BO647"/>
          <cell r="BP647">
            <v>0</v>
          </cell>
          <cell r="BQ647"/>
          <cell r="BR647"/>
          <cell r="BS647"/>
          <cell r="BT647"/>
          <cell r="BU647"/>
          <cell r="BV647"/>
          <cell r="BW647" t="str">
            <v>Brooksbank</v>
          </cell>
          <cell r="BX647" t="str">
            <v>Gallentine</v>
          </cell>
          <cell r="BY647">
            <v>9</v>
          </cell>
        </row>
        <row r="648">
          <cell r="C648">
            <v>167</v>
          </cell>
          <cell r="D648">
            <v>15</v>
          </cell>
          <cell r="E648"/>
          <cell r="F648"/>
          <cell r="G648"/>
          <cell r="H648" t="str">
            <v/>
          </cell>
          <cell r="I648" t="str">
            <v>Yes</v>
          </cell>
          <cell r="J648"/>
          <cell r="K648"/>
          <cell r="L648"/>
          <cell r="M648" t="str">
            <v>Bradshaw</v>
          </cell>
          <cell r="N648" t="str">
            <v>Treatment - New TP/Well</v>
          </cell>
          <cell r="O648" t="str">
            <v>1560017-9</v>
          </cell>
          <cell r="P648" t="str">
            <v xml:space="preserve">No </v>
          </cell>
          <cell r="Q648">
            <v>1166</v>
          </cell>
          <cell r="R648" t="str">
            <v>Reg</v>
          </cell>
          <cell r="S648"/>
          <cell r="T648"/>
          <cell r="U648"/>
          <cell r="V648">
            <v>45449</v>
          </cell>
          <cell r="W648">
            <v>7000000</v>
          </cell>
          <cell r="X648">
            <v>7000000</v>
          </cell>
          <cell r="Y648" t="str">
            <v>Part B2</v>
          </cell>
          <cell r="Z648"/>
          <cell r="AA648">
            <v>45809</v>
          </cell>
          <cell r="AB648">
            <v>46478</v>
          </cell>
          <cell r="AC648">
            <v>0</v>
          </cell>
          <cell r="AD648">
            <v>0</v>
          </cell>
          <cell r="AE648"/>
          <cell r="AF648">
            <v>7000000</v>
          </cell>
          <cell r="AG648"/>
          <cell r="AH648"/>
          <cell r="AI648"/>
          <cell r="AJ648"/>
          <cell r="AK648"/>
          <cell r="AL648">
            <v>7000000</v>
          </cell>
          <cell r="AM648">
            <v>7000000</v>
          </cell>
          <cell r="AN648"/>
          <cell r="AO648">
            <v>0</v>
          </cell>
          <cell r="AP648">
            <v>0</v>
          </cell>
          <cell r="AQ648"/>
          <cell r="AR648">
            <v>0</v>
          </cell>
          <cell r="AS648"/>
          <cell r="AT648">
            <v>7000000</v>
          </cell>
          <cell r="AU648">
            <v>0</v>
          </cell>
          <cell r="AV648"/>
          <cell r="AW648"/>
          <cell r="AX648"/>
          <cell r="AY648"/>
          <cell r="AZ648"/>
          <cell r="BA648"/>
          <cell r="BB648">
            <v>0</v>
          </cell>
          <cell r="BC648">
            <v>0</v>
          </cell>
          <cell r="BD648"/>
          <cell r="BE648">
            <v>0</v>
          </cell>
          <cell r="BF648"/>
          <cell r="BG648"/>
          <cell r="BH648"/>
          <cell r="BI648"/>
          <cell r="BJ648"/>
          <cell r="BK648"/>
          <cell r="BL648"/>
          <cell r="BM648"/>
          <cell r="BN648"/>
          <cell r="BO648"/>
          <cell r="BP648">
            <v>0</v>
          </cell>
          <cell r="BQ648"/>
          <cell r="BR648"/>
          <cell r="BS648"/>
          <cell r="BT648"/>
          <cell r="BU648"/>
          <cell r="BV648"/>
          <cell r="BW648" t="str">
            <v>Bradshaw</v>
          </cell>
          <cell r="BX648"/>
          <cell r="BY648">
            <v>4</v>
          </cell>
        </row>
        <row r="649">
          <cell r="C649">
            <v>470</v>
          </cell>
          <cell r="D649">
            <v>10</v>
          </cell>
          <cell r="E649">
            <v>384</v>
          </cell>
          <cell r="F649">
            <v>10</v>
          </cell>
          <cell r="G649" t="str">
            <v/>
          </cell>
          <cell r="H649" t="str">
            <v/>
          </cell>
          <cell r="I649" t="str">
            <v/>
          </cell>
          <cell r="J649" t="str">
            <v/>
          </cell>
          <cell r="K649" t="str">
            <v/>
          </cell>
          <cell r="L649">
            <v>0</v>
          </cell>
          <cell r="M649" t="str">
            <v>Brooksbank</v>
          </cell>
          <cell r="N649" t="str">
            <v>Watermain - CSAH 84 to Cornwell Ave</v>
          </cell>
          <cell r="O649" t="str">
            <v>1560017-7</v>
          </cell>
          <cell r="P649" t="str">
            <v xml:space="preserve">No </v>
          </cell>
          <cell r="Q649">
            <v>1307</v>
          </cell>
          <cell r="R649" t="str">
            <v>Reg</v>
          </cell>
          <cell r="S649" t="str">
            <v>Exempt</v>
          </cell>
          <cell r="T649"/>
          <cell r="U649"/>
          <cell r="V649"/>
          <cell r="W649"/>
          <cell r="X649">
            <v>0</v>
          </cell>
          <cell r="Y649"/>
          <cell r="Z649"/>
          <cell r="AA649"/>
          <cell r="AB649"/>
          <cell r="AC649">
            <v>0</v>
          </cell>
          <cell r="AD649">
            <v>0</v>
          </cell>
          <cell r="AE649"/>
          <cell r="AF649">
            <v>984600</v>
          </cell>
          <cell r="AG649"/>
          <cell r="AH649"/>
          <cell r="AI649"/>
          <cell r="AJ649"/>
          <cell r="AK649"/>
          <cell r="AL649">
            <v>984600</v>
          </cell>
          <cell r="AM649">
            <v>0</v>
          </cell>
          <cell r="AN649"/>
          <cell r="AO649">
            <v>0</v>
          </cell>
          <cell r="AP649">
            <v>0</v>
          </cell>
          <cell r="AQ649"/>
          <cell r="AR649">
            <v>0</v>
          </cell>
          <cell r="AS649"/>
          <cell r="AT649">
            <v>0</v>
          </cell>
          <cell r="AU649">
            <v>0</v>
          </cell>
          <cell r="AV649"/>
          <cell r="AW649"/>
          <cell r="AX649"/>
          <cell r="AY649"/>
          <cell r="AZ649"/>
          <cell r="BA649"/>
          <cell r="BB649">
            <v>0</v>
          </cell>
          <cell r="BC649">
            <v>0</v>
          </cell>
          <cell r="BD649"/>
          <cell r="BE649">
            <v>0</v>
          </cell>
          <cell r="BF649"/>
          <cell r="BG649"/>
          <cell r="BH649"/>
          <cell r="BI649"/>
          <cell r="BJ649"/>
          <cell r="BK649"/>
          <cell r="BL649"/>
          <cell r="BM649"/>
          <cell r="BN649"/>
          <cell r="BO649"/>
          <cell r="BP649">
            <v>0</v>
          </cell>
          <cell r="BQ649"/>
          <cell r="BR649"/>
          <cell r="BS649"/>
          <cell r="BT649"/>
          <cell r="BU649"/>
          <cell r="BV649"/>
          <cell r="BW649" t="str">
            <v>Brooksbank</v>
          </cell>
          <cell r="BX649" t="str">
            <v>Gallentine</v>
          </cell>
          <cell r="BY649">
            <v>9</v>
          </cell>
        </row>
        <row r="650">
          <cell r="C650">
            <v>471</v>
          </cell>
          <cell r="D650">
            <v>10</v>
          </cell>
          <cell r="E650">
            <v>385</v>
          </cell>
          <cell r="F650">
            <v>10</v>
          </cell>
          <cell r="G650" t="str">
            <v/>
          </cell>
          <cell r="H650" t="str">
            <v/>
          </cell>
          <cell r="I650" t="str">
            <v/>
          </cell>
          <cell r="J650" t="str">
            <v/>
          </cell>
          <cell r="K650" t="str">
            <v/>
          </cell>
          <cell r="L650">
            <v>0</v>
          </cell>
          <cell r="M650" t="str">
            <v>Brooksbank</v>
          </cell>
          <cell r="N650" t="str">
            <v xml:space="preserve">Watermain - Various City Street </v>
          </cell>
          <cell r="O650" t="str">
            <v>1560017-8</v>
          </cell>
          <cell r="P650" t="str">
            <v xml:space="preserve">No </v>
          </cell>
          <cell r="Q650">
            <v>1307</v>
          </cell>
          <cell r="R650" t="str">
            <v>Reg</v>
          </cell>
          <cell r="S650" t="str">
            <v>Exempt</v>
          </cell>
          <cell r="T650"/>
          <cell r="U650"/>
          <cell r="V650"/>
          <cell r="W650"/>
          <cell r="X650">
            <v>0</v>
          </cell>
          <cell r="Y650"/>
          <cell r="Z650"/>
          <cell r="AA650"/>
          <cell r="AB650"/>
          <cell r="AC650">
            <v>0</v>
          </cell>
          <cell r="AD650">
            <v>0</v>
          </cell>
          <cell r="AE650"/>
          <cell r="AF650">
            <v>1576000</v>
          </cell>
          <cell r="AG650"/>
          <cell r="AH650"/>
          <cell r="AI650"/>
          <cell r="AJ650"/>
          <cell r="AK650"/>
          <cell r="AL650">
            <v>1576000</v>
          </cell>
          <cell r="AM650">
            <v>0</v>
          </cell>
          <cell r="AN650"/>
          <cell r="AO650">
            <v>0</v>
          </cell>
          <cell r="AP650">
            <v>0</v>
          </cell>
          <cell r="AQ650"/>
          <cell r="AR650">
            <v>0</v>
          </cell>
          <cell r="AS650"/>
          <cell r="AT650">
            <v>0</v>
          </cell>
          <cell r="AU650">
            <v>0</v>
          </cell>
          <cell r="AV650"/>
          <cell r="AW650"/>
          <cell r="AX650"/>
          <cell r="AY650"/>
          <cell r="AZ650"/>
          <cell r="BA650"/>
          <cell r="BB650">
            <v>0</v>
          </cell>
          <cell r="BC650">
            <v>0</v>
          </cell>
          <cell r="BD650"/>
          <cell r="BE650">
            <v>0</v>
          </cell>
          <cell r="BF650"/>
          <cell r="BG650"/>
          <cell r="BH650"/>
          <cell r="BI650"/>
          <cell r="BJ650"/>
          <cell r="BK650"/>
          <cell r="BL650"/>
          <cell r="BM650"/>
          <cell r="BN650"/>
          <cell r="BO650"/>
          <cell r="BP650">
            <v>0</v>
          </cell>
          <cell r="BQ650"/>
          <cell r="BR650"/>
          <cell r="BS650"/>
          <cell r="BT650"/>
          <cell r="BU650"/>
          <cell r="BV650"/>
          <cell r="BW650" t="str">
            <v>Brooksbank</v>
          </cell>
          <cell r="BX650" t="str">
            <v>Gallentine</v>
          </cell>
          <cell r="BY650">
            <v>9</v>
          </cell>
        </row>
        <row r="651">
          <cell r="C651">
            <v>201</v>
          </cell>
          <cell r="D651">
            <v>13</v>
          </cell>
          <cell r="E651">
            <v>142</v>
          </cell>
          <cell r="F651">
            <v>13</v>
          </cell>
          <cell r="G651"/>
          <cell r="H651" t="str">
            <v/>
          </cell>
          <cell r="I651" t="str">
            <v/>
          </cell>
          <cell r="J651" t="str">
            <v/>
          </cell>
          <cell r="K651" t="str">
            <v/>
          </cell>
          <cell r="L651" t="str">
            <v>Referred to RD</v>
          </cell>
          <cell r="M651" t="str">
            <v>Perez</v>
          </cell>
          <cell r="N651" t="str">
            <v>Other - Connect to North Dakota ECRWD</v>
          </cell>
          <cell r="O651" t="str">
            <v>1600012-6</v>
          </cell>
          <cell r="P651" t="str">
            <v xml:space="preserve">No </v>
          </cell>
          <cell r="Q651">
            <v>82</v>
          </cell>
          <cell r="R651" t="str">
            <v>Reg</v>
          </cell>
          <cell r="S651"/>
          <cell r="T651"/>
          <cell r="U651"/>
          <cell r="V651">
            <v>45450</v>
          </cell>
          <cell r="W651">
            <v>2064343</v>
          </cell>
          <cell r="X651">
            <v>1464343</v>
          </cell>
          <cell r="Y651" t="str">
            <v>Refer to RD</v>
          </cell>
          <cell r="Z651"/>
          <cell r="AA651">
            <v>45839</v>
          </cell>
          <cell r="AB651">
            <v>45992</v>
          </cell>
          <cell r="AC651">
            <v>0</v>
          </cell>
          <cell r="AD651">
            <v>0</v>
          </cell>
          <cell r="AE651"/>
          <cell r="AF651">
            <v>2064343</v>
          </cell>
          <cell r="AG651"/>
          <cell r="AH651"/>
          <cell r="AI651"/>
          <cell r="AJ651"/>
          <cell r="AK651"/>
          <cell r="AL651">
            <v>2064343</v>
          </cell>
          <cell r="AM651">
            <v>0</v>
          </cell>
          <cell r="AN651"/>
          <cell r="AO651">
            <v>0</v>
          </cell>
          <cell r="AP651">
            <v>0</v>
          </cell>
          <cell r="AQ651"/>
          <cell r="AR651">
            <v>0</v>
          </cell>
          <cell r="AS651"/>
          <cell r="AT651">
            <v>0</v>
          </cell>
          <cell r="AU651">
            <v>0</v>
          </cell>
          <cell r="AV651"/>
          <cell r="AW651"/>
          <cell r="AX651"/>
          <cell r="AY651"/>
          <cell r="AZ651"/>
          <cell r="BA651"/>
          <cell r="BB651">
            <v>0</v>
          </cell>
          <cell r="BC651">
            <v>0</v>
          </cell>
          <cell r="BD651"/>
          <cell r="BE651">
            <v>0</v>
          </cell>
          <cell r="BF651" t="str">
            <v>Referred to RD</v>
          </cell>
          <cell r="BG651"/>
          <cell r="BH651"/>
          <cell r="BI651"/>
          <cell r="BJ651"/>
          <cell r="BK651"/>
          <cell r="BL651"/>
          <cell r="BM651"/>
          <cell r="BN651"/>
          <cell r="BO651"/>
          <cell r="BP651"/>
          <cell r="BQ651">
            <v>600000</v>
          </cell>
          <cell r="BR651" t="str">
            <v>2023 award</v>
          </cell>
          <cell r="BS651"/>
          <cell r="BT651"/>
          <cell r="BU651"/>
          <cell r="BV651"/>
          <cell r="BW651" t="str">
            <v>Perez</v>
          </cell>
          <cell r="BX651"/>
          <cell r="BY651">
            <v>1</v>
          </cell>
        </row>
        <row r="652">
          <cell r="C652">
            <v>238</v>
          </cell>
          <cell r="D652">
            <v>12</v>
          </cell>
          <cell r="E652">
            <v>171</v>
          </cell>
          <cell r="F652">
            <v>12</v>
          </cell>
          <cell r="G652"/>
          <cell r="H652" t="str">
            <v/>
          </cell>
          <cell r="I652" t="str">
            <v/>
          </cell>
          <cell r="J652" t="str">
            <v/>
          </cell>
          <cell r="K652" t="str">
            <v/>
          </cell>
          <cell r="L652" t="str">
            <v>Referred to RD</v>
          </cell>
          <cell r="M652" t="str">
            <v>Perez</v>
          </cell>
          <cell r="N652" t="str">
            <v>Treatment - Wellhouse Rehab</v>
          </cell>
          <cell r="O652" t="str">
            <v>1600012-3</v>
          </cell>
          <cell r="P652" t="str">
            <v xml:space="preserve">No </v>
          </cell>
          <cell r="Q652">
            <v>89</v>
          </cell>
          <cell r="R652" t="str">
            <v>Reg</v>
          </cell>
          <cell r="S652" t="str">
            <v>Exempt</v>
          </cell>
          <cell r="T652"/>
          <cell r="U652"/>
          <cell r="V652"/>
          <cell r="W652"/>
          <cell r="X652">
            <v>0</v>
          </cell>
          <cell r="Y652"/>
          <cell r="Z652"/>
          <cell r="AA652"/>
          <cell r="AB652"/>
          <cell r="AC652">
            <v>0</v>
          </cell>
          <cell r="AD652">
            <v>0</v>
          </cell>
          <cell r="AE652"/>
          <cell r="AF652">
            <v>271310</v>
          </cell>
          <cell r="AG652"/>
          <cell r="AH652"/>
          <cell r="AI652"/>
          <cell r="AJ652"/>
          <cell r="AK652"/>
          <cell r="AL652">
            <v>271310</v>
          </cell>
          <cell r="AM652">
            <v>0</v>
          </cell>
          <cell r="AN652"/>
          <cell r="AO652">
            <v>0</v>
          </cell>
          <cell r="AP652">
            <v>0</v>
          </cell>
          <cell r="AQ652"/>
          <cell r="AR652">
            <v>0</v>
          </cell>
          <cell r="AS652"/>
          <cell r="AT652">
            <v>0</v>
          </cell>
          <cell r="AU652">
            <v>0</v>
          </cell>
          <cell r="AV652"/>
          <cell r="AW652"/>
          <cell r="AX652"/>
          <cell r="AY652"/>
          <cell r="AZ652"/>
          <cell r="BA652"/>
          <cell r="BB652">
            <v>0</v>
          </cell>
          <cell r="BC652">
            <v>0</v>
          </cell>
          <cell r="BD652"/>
          <cell r="BE652">
            <v>0</v>
          </cell>
          <cell r="BF652" t="str">
            <v>Referred to RD</v>
          </cell>
          <cell r="BG652"/>
          <cell r="BH652"/>
          <cell r="BI652"/>
          <cell r="BJ652"/>
          <cell r="BK652"/>
          <cell r="BL652"/>
          <cell r="BM652"/>
          <cell r="BN652"/>
          <cell r="BO652"/>
          <cell r="BP652">
            <v>0</v>
          </cell>
          <cell r="BQ652"/>
          <cell r="BR652"/>
          <cell r="BS652"/>
          <cell r="BT652"/>
          <cell r="BU652"/>
          <cell r="BV652"/>
          <cell r="BW652" t="str">
            <v>Perez</v>
          </cell>
          <cell r="BX652"/>
          <cell r="BY652">
            <v>1</v>
          </cell>
        </row>
        <row r="653">
          <cell r="C653">
            <v>428</v>
          </cell>
          <cell r="D653">
            <v>10</v>
          </cell>
          <cell r="E653">
            <v>344</v>
          </cell>
          <cell r="F653">
            <v>10</v>
          </cell>
          <cell r="G653"/>
          <cell r="H653" t="str">
            <v/>
          </cell>
          <cell r="I653" t="str">
            <v/>
          </cell>
          <cell r="J653" t="str">
            <v/>
          </cell>
          <cell r="K653" t="str">
            <v/>
          </cell>
          <cell r="L653" t="str">
            <v>Referred to RD</v>
          </cell>
          <cell r="M653" t="str">
            <v>Perez</v>
          </cell>
          <cell r="N653" t="str">
            <v>Storage - Repl Tower</v>
          </cell>
          <cell r="O653" t="str">
            <v>1600012-4</v>
          </cell>
          <cell r="P653" t="str">
            <v xml:space="preserve">No </v>
          </cell>
          <cell r="Q653">
            <v>89</v>
          </cell>
          <cell r="R653" t="str">
            <v>Reg</v>
          </cell>
          <cell r="S653" t="str">
            <v>Exempt</v>
          </cell>
          <cell r="T653"/>
          <cell r="U653"/>
          <cell r="V653"/>
          <cell r="W653"/>
          <cell r="X653">
            <v>0</v>
          </cell>
          <cell r="Y653"/>
          <cell r="Z653"/>
          <cell r="AA653"/>
          <cell r="AB653"/>
          <cell r="AC653">
            <v>0</v>
          </cell>
          <cell r="AD653">
            <v>0</v>
          </cell>
          <cell r="AE653"/>
          <cell r="AF653">
            <v>1424097</v>
          </cell>
          <cell r="AG653"/>
          <cell r="AH653"/>
          <cell r="AI653"/>
          <cell r="AJ653"/>
          <cell r="AK653"/>
          <cell r="AL653">
            <v>1424097</v>
          </cell>
          <cell r="AM653">
            <v>0</v>
          </cell>
          <cell r="AN653"/>
          <cell r="AO653">
            <v>0</v>
          </cell>
          <cell r="AP653">
            <v>0</v>
          </cell>
          <cell r="AQ653"/>
          <cell r="AR653">
            <v>0</v>
          </cell>
          <cell r="AS653"/>
          <cell r="AT653">
            <v>0</v>
          </cell>
          <cell r="AU653">
            <v>0</v>
          </cell>
          <cell r="AV653"/>
          <cell r="AW653"/>
          <cell r="AX653"/>
          <cell r="AY653"/>
          <cell r="AZ653"/>
          <cell r="BA653"/>
          <cell r="BB653">
            <v>0</v>
          </cell>
          <cell r="BC653">
            <v>0</v>
          </cell>
          <cell r="BD653"/>
          <cell r="BE653">
            <v>0</v>
          </cell>
          <cell r="BF653" t="str">
            <v>Referred to RD</v>
          </cell>
          <cell r="BG653"/>
          <cell r="BH653"/>
          <cell r="BI653"/>
          <cell r="BJ653"/>
          <cell r="BK653"/>
          <cell r="BL653"/>
          <cell r="BM653"/>
          <cell r="BN653"/>
          <cell r="BO653"/>
          <cell r="BP653">
            <v>0</v>
          </cell>
          <cell r="BQ653"/>
          <cell r="BR653"/>
          <cell r="BS653"/>
          <cell r="BT653"/>
          <cell r="BU653"/>
          <cell r="BV653"/>
          <cell r="BW653" t="str">
            <v>Perez</v>
          </cell>
          <cell r="BX653"/>
          <cell r="BY653">
            <v>1</v>
          </cell>
        </row>
        <row r="654">
          <cell r="C654">
            <v>429</v>
          </cell>
          <cell r="D654">
            <v>10</v>
          </cell>
          <cell r="E654">
            <v>345</v>
          </cell>
          <cell r="F654">
            <v>10</v>
          </cell>
          <cell r="G654"/>
          <cell r="H654" t="str">
            <v/>
          </cell>
          <cell r="I654" t="str">
            <v/>
          </cell>
          <cell r="J654" t="str">
            <v/>
          </cell>
          <cell r="K654" t="str">
            <v/>
          </cell>
          <cell r="L654" t="str">
            <v>Referred to RD</v>
          </cell>
          <cell r="M654" t="str">
            <v>Perez</v>
          </cell>
          <cell r="N654" t="str">
            <v>Conservation - Repl Water Meters</v>
          </cell>
          <cell r="O654" t="str">
            <v>1600012-5</v>
          </cell>
          <cell r="P654" t="str">
            <v xml:space="preserve">No </v>
          </cell>
          <cell r="Q654">
            <v>89</v>
          </cell>
          <cell r="R654" t="str">
            <v>Reg</v>
          </cell>
          <cell r="S654" t="str">
            <v>Exempt</v>
          </cell>
          <cell r="T654"/>
          <cell r="U654"/>
          <cell r="V654"/>
          <cell r="W654"/>
          <cell r="X654">
            <v>0</v>
          </cell>
          <cell r="Y654"/>
          <cell r="Z654"/>
          <cell r="AA654"/>
          <cell r="AB654"/>
          <cell r="AC654">
            <v>0</v>
          </cell>
          <cell r="AD654">
            <v>0</v>
          </cell>
          <cell r="AE654"/>
          <cell r="AF654">
            <v>89592</v>
          </cell>
          <cell r="AG654"/>
          <cell r="AH654"/>
          <cell r="AI654"/>
          <cell r="AJ654"/>
          <cell r="AK654"/>
          <cell r="AL654">
            <v>89592</v>
          </cell>
          <cell r="AM654">
            <v>0</v>
          </cell>
          <cell r="AN654"/>
          <cell r="AO654">
            <v>0</v>
          </cell>
          <cell r="AP654">
            <v>0</v>
          </cell>
          <cell r="AQ654"/>
          <cell r="AR654">
            <v>0</v>
          </cell>
          <cell r="AS654"/>
          <cell r="AT654">
            <v>0</v>
          </cell>
          <cell r="AU654">
            <v>0</v>
          </cell>
          <cell r="AV654"/>
          <cell r="AW654"/>
          <cell r="AX654"/>
          <cell r="AY654"/>
          <cell r="AZ654"/>
          <cell r="BA654"/>
          <cell r="BB654">
            <v>0</v>
          </cell>
          <cell r="BC654">
            <v>0</v>
          </cell>
          <cell r="BD654"/>
          <cell r="BE654">
            <v>0</v>
          </cell>
          <cell r="BF654" t="str">
            <v>Referred to RD</v>
          </cell>
          <cell r="BG654"/>
          <cell r="BH654"/>
          <cell r="BI654"/>
          <cell r="BJ654"/>
          <cell r="BK654"/>
          <cell r="BL654"/>
          <cell r="BM654"/>
          <cell r="BN654"/>
          <cell r="BO654"/>
          <cell r="BP654">
            <v>0</v>
          </cell>
          <cell r="BQ654"/>
          <cell r="BR654"/>
          <cell r="BS654"/>
          <cell r="BT654"/>
          <cell r="BU654"/>
          <cell r="BV654"/>
          <cell r="BW654" t="str">
            <v>Perez</v>
          </cell>
          <cell r="BX654"/>
          <cell r="BY654">
            <v>1</v>
          </cell>
        </row>
        <row r="655">
          <cell r="C655">
            <v>178</v>
          </cell>
          <cell r="D655">
            <v>15</v>
          </cell>
          <cell r="E655">
            <v>125</v>
          </cell>
          <cell r="F655">
            <v>15</v>
          </cell>
          <cell r="G655">
            <v>2025</v>
          </cell>
          <cell r="H655" t="str">
            <v/>
          </cell>
          <cell r="I655" t="str">
            <v>Yes</v>
          </cell>
          <cell r="J655" t="str">
            <v/>
          </cell>
          <cell r="K655" t="str">
            <v>Yes</v>
          </cell>
          <cell r="L655">
            <v>0</v>
          </cell>
          <cell r="M655" t="str">
            <v>Brooksbank</v>
          </cell>
          <cell r="N655" t="str">
            <v>Other - LSL Replacement</v>
          </cell>
          <cell r="O655" t="str">
            <v>1520005-2</v>
          </cell>
          <cell r="P655" t="str">
            <v>Yes</v>
          </cell>
          <cell r="Q655">
            <v>14356</v>
          </cell>
          <cell r="R655" t="str">
            <v>LSL</v>
          </cell>
          <cell r="S655"/>
          <cell r="T655"/>
          <cell r="U655"/>
          <cell r="V655">
            <v>45505</v>
          </cell>
          <cell r="W655">
            <v>2212000</v>
          </cell>
          <cell r="X655">
            <v>2212000</v>
          </cell>
          <cell r="Y655" t="str">
            <v>Part B</v>
          </cell>
          <cell r="Z655" t="str">
            <v>192 LSL's</v>
          </cell>
          <cell r="AA655">
            <v>45778</v>
          </cell>
          <cell r="AB655">
            <v>45931</v>
          </cell>
          <cell r="AC655">
            <v>0</v>
          </cell>
          <cell r="AD655">
            <v>2212000</v>
          </cell>
          <cell r="AE655" t="str">
            <v>Private only. Howmener owns the entire line.</v>
          </cell>
          <cell r="AF655">
            <v>2212000</v>
          </cell>
          <cell r="AG655"/>
          <cell r="AH655"/>
          <cell r="AI655"/>
          <cell r="AJ655"/>
          <cell r="AK655"/>
          <cell r="AL655">
            <v>2212000</v>
          </cell>
          <cell r="AM655">
            <v>2212000</v>
          </cell>
          <cell r="AN655"/>
          <cell r="AO655">
            <v>2212000</v>
          </cell>
          <cell r="AP655">
            <v>0</v>
          </cell>
          <cell r="AQ655"/>
          <cell r="AR655">
            <v>2212000</v>
          </cell>
          <cell r="AS655"/>
          <cell r="AT655">
            <v>0</v>
          </cell>
          <cell r="AU655">
            <v>0</v>
          </cell>
          <cell r="AV655"/>
          <cell r="AW655"/>
          <cell r="AX655"/>
          <cell r="AY655"/>
          <cell r="AZ655"/>
          <cell r="BA655"/>
          <cell r="BB655">
            <v>0</v>
          </cell>
          <cell r="BC655">
            <v>0</v>
          </cell>
          <cell r="BD655"/>
          <cell r="BE655">
            <v>0</v>
          </cell>
          <cell r="BF655"/>
          <cell r="BG655"/>
          <cell r="BH655"/>
          <cell r="BI655"/>
          <cell r="BJ655"/>
          <cell r="BK655"/>
          <cell r="BL655"/>
          <cell r="BM655"/>
          <cell r="BN655"/>
          <cell r="BO655"/>
          <cell r="BP655"/>
          <cell r="BQ655"/>
          <cell r="BR655"/>
          <cell r="BS655"/>
          <cell r="BT655"/>
          <cell r="BU655"/>
          <cell r="BV655"/>
          <cell r="BW655" t="str">
            <v>Brooksbank</v>
          </cell>
          <cell r="BX655"/>
          <cell r="BY655">
            <v>9</v>
          </cell>
        </row>
        <row r="656">
          <cell r="C656">
            <v>324</v>
          </cell>
          <cell r="D656">
            <v>11</v>
          </cell>
          <cell r="E656">
            <v>243</v>
          </cell>
          <cell r="F656">
            <v>11</v>
          </cell>
          <cell r="G656"/>
          <cell r="H656" t="str">
            <v/>
          </cell>
          <cell r="I656" t="str">
            <v/>
          </cell>
          <cell r="J656" t="str">
            <v/>
          </cell>
          <cell r="K656" t="str">
            <v/>
          </cell>
          <cell r="L656">
            <v>0</v>
          </cell>
          <cell r="M656" t="str">
            <v>Montoya</v>
          </cell>
          <cell r="N656" t="str">
            <v>Storage - 0.75 Composite Water Tower</v>
          </cell>
          <cell r="O656" t="str">
            <v>1620011-1</v>
          </cell>
          <cell r="P656" t="str">
            <v xml:space="preserve">No </v>
          </cell>
          <cell r="Q656">
            <v>12406</v>
          </cell>
          <cell r="R656" t="str">
            <v>Reg</v>
          </cell>
          <cell r="S656" t="str">
            <v>Exempt</v>
          </cell>
          <cell r="T656"/>
          <cell r="U656"/>
          <cell r="V656"/>
          <cell r="W656"/>
          <cell r="X656">
            <v>0</v>
          </cell>
          <cell r="Y656"/>
          <cell r="Z656"/>
          <cell r="AA656"/>
          <cell r="AB656"/>
          <cell r="AC656">
            <v>0</v>
          </cell>
          <cell r="AD656">
            <v>0</v>
          </cell>
          <cell r="AE656"/>
          <cell r="AF656">
            <v>4400000</v>
          </cell>
          <cell r="AG656"/>
          <cell r="AH656"/>
          <cell r="AI656"/>
          <cell r="AJ656"/>
          <cell r="AK656"/>
          <cell r="AL656">
            <v>4400000</v>
          </cell>
          <cell r="AM656">
            <v>0</v>
          </cell>
          <cell r="AN656"/>
          <cell r="AO656">
            <v>0</v>
          </cell>
          <cell r="AP656">
            <v>0</v>
          </cell>
          <cell r="AQ656"/>
          <cell r="AR656">
            <v>0</v>
          </cell>
          <cell r="AS656"/>
          <cell r="AT656">
            <v>0</v>
          </cell>
          <cell r="AU656">
            <v>0</v>
          </cell>
          <cell r="AV656"/>
          <cell r="AW656"/>
          <cell r="AX656"/>
          <cell r="AY656"/>
          <cell r="AZ656"/>
          <cell r="BA656"/>
          <cell r="BB656">
            <v>0</v>
          </cell>
          <cell r="BC656">
            <v>0</v>
          </cell>
          <cell r="BD656"/>
          <cell r="BE656">
            <v>0</v>
          </cell>
          <cell r="BF656"/>
          <cell r="BG656"/>
          <cell r="BH656"/>
          <cell r="BI656"/>
          <cell r="BJ656"/>
          <cell r="BK656"/>
          <cell r="BL656"/>
          <cell r="BM656"/>
          <cell r="BN656"/>
          <cell r="BO656"/>
          <cell r="BP656">
            <v>0</v>
          </cell>
          <cell r="BQ656"/>
          <cell r="BR656"/>
          <cell r="BS656"/>
          <cell r="BT656"/>
          <cell r="BU656"/>
          <cell r="BV656"/>
          <cell r="BW656" t="str">
            <v>Montoya</v>
          </cell>
          <cell r="BX656"/>
          <cell r="BY656">
            <v>11</v>
          </cell>
        </row>
        <row r="657">
          <cell r="C657">
            <v>179</v>
          </cell>
          <cell r="D657">
            <v>15</v>
          </cell>
          <cell r="E657">
            <v>126</v>
          </cell>
          <cell r="F657">
            <v>15</v>
          </cell>
          <cell r="G657">
            <v>2024</v>
          </cell>
          <cell r="H657" t="str">
            <v>Yes</v>
          </cell>
          <cell r="I657" t="str">
            <v/>
          </cell>
          <cell r="J657" t="str">
            <v/>
          </cell>
          <cell r="K657" t="str">
            <v>Yes</v>
          </cell>
          <cell r="L657"/>
          <cell r="M657" t="str">
            <v>Brooksbank</v>
          </cell>
          <cell r="N657" t="str">
            <v xml:space="preserve">Other - LSL Replacements </v>
          </cell>
          <cell r="O657" t="str">
            <v>1660010-3</v>
          </cell>
          <cell r="P657" t="str">
            <v>Yes</v>
          </cell>
          <cell r="Q657">
            <v>20374</v>
          </cell>
          <cell r="R657" t="str">
            <v>LSL</v>
          </cell>
          <cell r="S657"/>
          <cell r="T657"/>
          <cell r="U657"/>
          <cell r="V657" t="str">
            <v>certified</v>
          </cell>
          <cell r="W657">
            <v>256250</v>
          </cell>
          <cell r="X657">
            <v>256250</v>
          </cell>
          <cell r="Y657" t="str">
            <v>24 Carryover</v>
          </cell>
          <cell r="Z657"/>
          <cell r="AA657">
            <v>45413</v>
          </cell>
          <cell r="AB657">
            <v>45689</v>
          </cell>
          <cell r="AC657">
            <v>25625</v>
          </cell>
          <cell r="AD657">
            <v>230625</v>
          </cell>
          <cell r="AE657"/>
          <cell r="AF657">
            <v>256250</v>
          </cell>
          <cell r="AG657">
            <v>45376</v>
          </cell>
          <cell r="AH657">
            <v>45454</v>
          </cell>
          <cell r="AI657"/>
          <cell r="AJ657"/>
          <cell r="AK657"/>
          <cell r="AL657">
            <v>256250</v>
          </cell>
          <cell r="AM657">
            <v>256250</v>
          </cell>
          <cell r="AN657"/>
          <cell r="AO657">
            <v>230625</v>
          </cell>
          <cell r="AP657">
            <v>0</v>
          </cell>
          <cell r="AQ657"/>
          <cell r="AR657">
            <v>230625</v>
          </cell>
          <cell r="AS657"/>
          <cell r="AT657">
            <v>25625</v>
          </cell>
          <cell r="AU657">
            <v>25625</v>
          </cell>
          <cell r="AV657"/>
          <cell r="AW657"/>
          <cell r="AX657"/>
          <cell r="AY657"/>
          <cell r="AZ657"/>
          <cell r="BA657"/>
          <cell r="BB657"/>
          <cell r="BC657"/>
          <cell r="BD657"/>
          <cell r="BE657">
            <v>0</v>
          </cell>
          <cell r="BF657"/>
          <cell r="BG657"/>
          <cell r="BH657"/>
          <cell r="BI657"/>
          <cell r="BJ657"/>
          <cell r="BK657"/>
          <cell r="BL657"/>
          <cell r="BM657"/>
          <cell r="BN657"/>
          <cell r="BO657"/>
          <cell r="BP657">
            <v>0</v>
          </cell>
          <cell r="BQ657"/>
          <cell r="BR657"/>
          <cell r="BS657"/>
          <cell r="BT657"/>
          <cell r="BU657"/>
          <cell r="BV657"/>
          <cell r="BW657" t="str">
            <v>Brooksbank</v>
          </cell>
          <cell r="BX657" t="str">
            <v>Gallentine</v>
          </cell>
          <cell r="BY657">
            <v>10</v>
          </cell>
        </row>
        <row r="658">
          <cell r="C658">
            <v>306</v>
          </cell>
          <cell r="D658">
            <v>12</v>
          </cell>
          <cell r="E658">
            <v>226</v>
          </cell>
          <cell r="F658">
            <v>12</v>
          </cell>
          <cell r="G658">
            <v>2024</v>
          </cell>
          <cell r="H658" t="str">
            <v>Yes</v>
          </cell>
          <cell r="I658" t="str">
            <v/>
          </cell>
          <cell r="J658" t="str">
            <v/>
          </cell>
          <cell r="K658" t="str">
            <v>Yes</v>
          </cell>
          <cell r="L658">
            <v>0</v>
          </cell>
          <cell r="M658" t="str">
            <v>Brooksbank</v>
          </cell>
          <cell r="N658" t="str">
            <v>Treatment - Gravity Filters and RO</v>
          </cell>
          <cell r="O658" t="str">
            <v>1660010-2</v>
          </cell>
          <cell r="P658" t="str">
            <v xml:space="preserve">No </v>
          </cell>
          <cell r="Q658">
            <v>19449</v>
          </cell>
          <cell r="R658" t="str">
            <v>Reg</v>
          </cell>
          <cell r="S658" t="str">
            <v>Exempt</v>
          </cell>
          <cell r="T658"/>
          <cell r="U658"/>
          <cell r="V658" t="str">
            <v>certified</v>
          </cell>
          <cell r="W658">
            <v>61500000</v>
          </cell>
          <cell r="X658">
            <v>61500000</v>
          </cell>
          <cell r="Y658" t="str">
            <v>24 Carryover</v>
          </cell>
          <cell r="Z658"/>
          <cell r="AA658">
            <v>45566</v>
          </cell>
          <cell r="AB658">
            <v>46357</v>
          </cell>
          <cell r="AC658">
            <v>0</v>
          </cell>
          <cell r="AD658">
            <v>0</v>
          </cell>
          <cell r="AE658"/>
          <cell r="AF658">
            <v>61500000</v>
          </cell>
          <cell r="AG658">
            <v>45447</v>
          </cell>
          <cell r="AH658">
            <v>45469</v>
          </cell>
          <cell r="AI658">
            <v>1</v>
          </cell>
          <cell r="AJ658">
            <v>61567635</v>
          </cell>
          <cell r="AK658"/>
          <cell r="AL658">
            <v>61500000</v>
          </cell>
          <cell r="AM658">
            <v>61500000</v>
          </cell>
          <cell r="AN658"/>
          <cell r="AO658">
            <v>0</v>
          </cell>
          <cell r="AP658">
            <v>0</v>
          </cell>
          <cell r="AQ658"/>
          <cell r="AR658">
            <v>0</v>
          </cell>
          <cell r="AS658"/>
          <cell r="AT658">
            <v>61500000</v>
          </cell>
          <cell r="AU658">
            <v>0</v>
          </cell>
          <cell r="AV658"/>
          <cell r="AW658"/>
          <cell r="AX658"/>
          <cell r="AY658"/>
          <cell r="AZ658">
            <v>0</v>
          </cell>
          <cell r="BA658">
            <v>45469</v>
          </cell>
          <cell r="BB658">
            <v>0</v>
          </cell>
          <cell r="BC658">
            <v>0</v>
          </cell>
          <cell r="BD658"/>
          <cell r="BE658">
            <v>0</v>
          </cell>
          <cell r="BF658"/>
          <cell r="BG658"/>
          <cell r="BH658"/>
          <cell r="BI658"/>
          <cell r="BJ658"/>
          <cell r="BK658"/>
          <cell r="BL658"/>
          <cell r="BM658"/>
          <cell r="BN658"/>
          <cell r="BO658"/>
          <cell r="BP658">
            <v>0</v>
          </cell>
          <cell r="BQ658"/>
          <cell r="BR658"/>
          <cell r="BS658"/>
          <cell r="BT658"/>
          <cell r="BU658"/>
          <cell r="BV658"/>
          <cell r="BW658" t="str">
            <v>Brooksbank</v>
          </cell>
          <cell r="BX658" t="str">
            <v>Gallentine</v>
          </cell>
          <cell r="BY658">
            <v>10</v>
          </cell>
        </row>
        <row r="659">
          <cell r="C659">
            <v>337</v>
          </cell>
          <cell r="D659">
            <v>10</v>
          </cell>
          <cell r="E659">
            <v>256</v>
          </cell>
          <cell r="F659">
            <v>10</v>
          </cell>
          <cell r="G659" t="str">
            <v/>
          </cell>
          <cell r="H659" t="str">
            <v/>
          </cell>
          <cell r="I659" t="str">
            <v/>
          </cell>
          <cell r="J659" t="str">
            <v/>
          </cell>
          <cell r="K659" t="str">
            <v/>
          </cell>
          <cell r="L659" t="str">
            <v>RD Commit</v>
          </cell>
          <cell r="M659" t="str">
            <v>Perez</v>
          </cell>
          <cell r="N659" t="str">
            <v>Watermain - Repl Northeast Watermain</v>
          </cell>
          <cell r="O659" t="str">
            <v>1360005-6</v>
          </cell>
          <cell r="P659" t="str">
            <v xml:space="preserve">No </v>
          </cell>
          <cell r="Q659">
            <v>202</v>
          </cell>
          <cell r="R659" t="str">
            <v>Reg</v>
          </cell>
          <cell r="S659" t="str">
            <v>Exempt</v>
          </cell>
          <cell r="T659"/>
          <cell r="U659"/>
          <cell r="V659"/>
          <cell r="W659"/>
          <cell r="X659">
            <v>0</v>
          </cell>
          <cell r="Y659"/>
          <cell r="Z659"/>
          <cell r="AA659"/>
          <cell r="AB659"/>
          <cell r="AC659">
            <v>0</v>
          </cell>
          <cell r="AD659">
            <v>0</v>
          </cell>
          <cell r="AE659"/>
          <cell r="AF659">
            <v>1483250</v>
          </cell>
          <cell r="AG659"/>
          <cell r="AH659"/>
          <cell r="AI659"/>
          <cell r="AJ659"/>
          <cell r="AK659"/>
          <cell r="AL659">
            <v>1483250</v>
          </cell>
          <cell r="AM659">
            <v>0</v>
          </cell>
          <cell r="AN659"/>
          <cell r="AO659">
            <v>0</v>
          </cell>
          <cell r="AP659">
            <v>0</v>
          </cell>
          <cell r="AQ659"/>
          <cell r="AR659">
            <v>0</v>
          </cell>
          <cell r="AS659"/>
          <cell r="AT659">
            <v>0</v>
          </cell>
          <cell r="AU659">
            <v>0</v>
          </cell>
          <cell r="AV659"/>
          <cell r="AW659"/>
          <cell r="AX659"/>
          <cell r="AY659"/>
          <cell r="AZ659"/>
          <cell r="BA659"/>
          <cell r="BB659"/>
          <cell r="BC659"/>
          <cell r="BD659"/>
          <cell r="BE659"/>
          <cell r="BF659" t="str">
            <v>RD Commit</v>
          </cell>
          <cell r="BG659"/>
          <cell r="BH659">
            <v>43373</v>
          </cell>
          <cell r="BI659">
            <v>1483250</v>
          </cell>
          <cell r="BJ659"/>
          <cell r="BK659">
            <v>105</v>
          </cell>
          <cell r="BL659"/>
          <cell r="BM659">
            <v>889306.74015178892</v>
          </cell>
          <cell r="BN659">
            <v>551595.31984098302</v>
          </cell>
          <cell r="BO659">
            <v>593943.25984821108</v>
          </cell>
          <cell r="BP659">
            <v>1145538.579689194</v>
          </cell>
          <cell r="BQ659"/>
          <cell r="BR659"/>
          <cell r="BS659"/>
          <cell r="BT659"/>
          <cell r="BU659"/>
          <cell r="BV659"/>
          <cell r="BW659" t="str">
            <v>Perez</v>
          </cell>
          <cell r="BX659" t="str">
            <v>Fletcher</v>
          </cell>
          <cell r="BY659" t="str">
            <v>3a</v>
          </cell>
        </row>
        <row r="660">
          <cell r="C660">
            <v>338</v>
          </cell>
          <cell r="D660">
            <v>10</v>
          </cell>
          <cell r="E660">
            <v>257</v>
          </cell>
          <cell r="F660">
            <v>10</v>
          </cell>
          <cell r="G660" t="str">
            <v/>
          </cell>
          <cell r="H660" t="str">
            <v/>
          </cell>
          <cell r="I660" t="str">
            <v/>
          </cell>
          <cell r="J660" t="str">
            <v/>
          </cell>
          <cell r="K660" t="str">
            <v/>
          </cell>
          <cell r="L660" t="str">
            <v>RD Commit</v>
          </cell>
          <cell r="M660" t="str">
            <v>Perez</v>
          </cell>
          <cell r="N660" t="str">
            <v>Storage - Replace w/50,000 Gallon Tower</v>
          </cell>
          <cell r="O660" t="str">
            <v>1360005-7</v>
          </cell>
          <cell r="P660" t="str">
            <v xml:space="preserve">No </v>
          </cell>
          <cell r="Q660">
            <v>202</v>
          </cell>
          <cell r="R660" t="str">
            <v>Reg</v>
          </cell>
          <cell r="S660" t="str">
            <v>Exempt</v>
          </cell>
          <cell r="T660"/>
          <cell r="U660"/>
          <cell r="V660"/>
          <cell r="W660"/>
          <cell r="X660">
            <v>0</v>
          </cell>
          <cell r="Y660"/>
          <cell r="Z660"/>
          <cell r="AA660"/>
          <cell r="AB660"/>
          <cell r="AC660">
            <v>0</v>
          </cell>
          <cell r="AD660">
            <v>0</v>
          </cell>
          <cell r="AE660"/>
          <cell r="AF660">
            <v>942500</v>
          </cell>
          <cell r="AG660"/>
          <cell r="AH660"/>
          <cell r="AI660"/>
          <cell r="AJ660"/>
          <cell r="AK660"/>
          <cell r="AL660">
            <v>942500</v>
          </cell>
          <cell r="AM660">
            <v>0</v>
          </cell>
          <cell r="AN660"/>
          <cell r="AO660">
            <v>0</v>
          </cell>
          <cell r="AP660">
            <v>0</v>
          </cell>
          <cell r="AQ660"/>
          <cell r="AR660">
            <v>0</v>
          </cell>
          <cell r="AS660"/>
          <cell r="AT660">
            <v>0</v>
          </cell>
          <cell r="AU660">
            <v>0</v>
          </cell>
          <cell r="AV660"/>
          <cell r="AW660"/>
          <cell r="AX660"/>
          <cell r="AY660"/>
          <cell r="AZ660"/>
          <cell r="BA660"/>
          <cell r="BB660"/>
          <cell r="BC660"/>
          <cell r="BD660"/>
          <cell r="BE660"/>
          <cell r="BF660" t="str">
            <v>RD Commit</v>
          </cell>
          <cell r="BG660"/>
          <cell r="BH660">
            <v>43373</v>
          </cell>
          <cell r="BI660">
            <v>942500</v>
          </cell>
          <cell r="BJ660"/>
          <cell r="BK660">
            <v>105</v>
          </cell>
          <cell r="BL660"/>
          <cell r="BM660">
            <v>565091.25406577531</v>
          </cell>
          <cell r="BN660">
            <v>350499.6385977593</v>
          </cell>
          <cell r="BO660">
            <v>377408.74593422475</v>
          </cell>
          <cell r="BP660">
            <v>727908.38453198411</v>
          </cell>
          <cell r="BQ660"/>
          <cell r="BR660" t="str">
            <v>2019 Pending?</v>
          </cell>
          <cell r="BS660"/>
          <cell r="BT660"/>
          <cell r="BU660"/>
          <cell r="BV660"/>
          <cell r="BW660" t="str">
            <v>Perez</v>
          </cell>
          <cell r="BX660" t="str">
            <v>Fletcher</v>
          </cell>
          <cell r="BY660" t="str">
            <v>3a</v>
          </cell>
        </row>
        <row r="661">
          <cell r="C661">
            <v>339</v>
          </cell>
          <cell r="D661">
            <v>10</v>
          </cell>
          <cell r="E661">
            <v>258</v>
          </cell>
          <cell r="F661">
            <v>10</v>
          </cell>
          <cell r="G661" t="str">
            <v/>
          </cell>
          <cell r="H661" t="str">
            <v/>
          </cell>
          <cell r="I661" t="str">
            <v/>
          </cell>
          <cell r="J661" t="str">
            <v/>
          </cell>
          <cell r="K661" t="str">
            <v/>
          </cell>
          <cell r="L661" t="str">
            <v>RD Commit</v>
          </cell>
          <cell r="M661" t="str">
            <v>Perez</v>
          </cell>
          <cell r="N661" t="str">
            <v>Conservation-Repl Meters, Service Lines</v>
          </cell>
          <cell r="O661" t="str">
            <v>1360005-8</v>
          </cell>
          <cell r="P661" t="str">
            <v xml:space="preserve">No </v>
          </cell>
          <cell r="Q661">
            <v>202</v>
          </cell>
          <cell r="R661" t="str">
            <v>Reg</v>
          </cell>
          <cell r="S661" t="str">
            <v>Exempt</v>
          </cell>
          <cell r="T661"/>
          <cell r="U661"/>
          <cell r="V661"/>
          <cell r="W661"/>
          <cell r="X661">
            <v>0</v>
          </cell>
          <cell r="Y661"/>
          <cell r="Z661"/>
          <cell r="AA661"/>
          <cell r="AB661"/>
          <cell r="AC661">
            <v>0</v>
          </cell>
          <cell r="AD661">
            <v>0</v>
          </cell>
          <cell r="AE661"/>
          <cell r="AF661">
            <v>341250</v>
          </cell>
          <cell r="AG661"/>
          <cell r="AH661"/>
          <cell r="AI661"/>
          <cell r="AJ661"/>
          <cell r="AK661"/>
          <cell r="AL661">
            <v>341250</v>
          </cell>
          <cell r="AM661">
            <v>0</v>
          </cell>
          <cell r="AN661"/>
          <cell r="AO661">
            <v>0</v>
          </cell>
          <cell r="AP661">
            <v>0</v>
          </cell>
          <cell r="AQ661"/>
          <cell r="AR661">
            <v>0</v>
          </cell>
          <cell r="AS661"/>
          <cell r="AT661">
            <v>0</v>
          </cell>
          <cell r="AU661">
            <v>0</v>
          </cell>
          <cell r="AV661"/>
          <cell r="AW661"/>
          <cell r="AX661"/>
          <cell r="AY661"/>
          <cell r="AZ661"/>
          <cell r="BA661"/>
          <cell r="BB661"/>
          <cell r="BC661"/>
          <cell r="BD661"/>
          <cell r="BE661"/>
          <cell r="BF661" t="str">
            <v>RD Commit</v>
          </cell>
          <cell r="BG661"/>
          <cell r="BH661">
            <v>43373</v>
          </cell>
          <cell r="BI661">
            <v>341250</v>
          </cell>
          <cell r="BJ661"/>
          <cell r="BK661">
            <v>105</v>
          </cell>
          <cell r="BL661"/>
          <cell r="BM661">
            <v>204602.00578243585</v>
          </cell>
          <cell r="BN661">
            <v>126905.04156125768</v>
          </cell>
          <cell r="BO661">
            <v>136647.99421756415</v>
          </cell>
          <cell r="BP661">
            <v>263553.0357788218</v>
          </cell>
          <cell r="BQ661"/>
          <cell r="BR661"/>
          <cell r="BS661"/>
          <cell r="BT661"/>
          <cell r="BU661"/>
          <cell r="BV661"/>
          <cell r="BW661" t="str">
            <v>Perez</v>
          </cell>
          <cell r="BX661" t="str">
            <v>Fletcher</v>
          </cell>
          <cell r="BY661" t="str">
            <v>3a</v>
          </cell>
        </row>
        <row r="662">
          <cell r="C662">
            <v>148</v>
          </cell>
          <cell r="D662">
            <v>20</v>
          </cell>
          <cell r="E662">
            <v>109</v>
          </cell>
          <cell r="F662">
            <v>20</v>
          </cell>
          <cell r="G662"/>
          <cell r="H662" t="str">
            <v/>
          </cell>
          <cell r="I662" t="str">
            <v/>
          </cell>
          <cell r="J662" t="str">
            <v/>
          </cell>
          <cell r="K662" t="str">
            <v>Yes</v>
          </cell>
          <cell r="L662">
            <v>0</v>
          </cell>
          <cell r="M662" t="str">
            <v>Montoya</v>
          </cell>
          <cell r="N662" t="str">
            <v xml:space="preserve">Other - LSL Replacement-Railroad St. </v>
          </cell>
          <cell r="O662" t="str">
            <v>1100019-3</v>
          </cell>
          <cell r="P662" t="str">
            <v>Yes</v>
          </cell>
          <cell r="Q662">
            <v>3838</v>
          </cell>
          <cell r="R662" t="str">
            <v>LSL</v>
          </cell>
          <cell r="S662"/>
          <cell r="T662"/>
          <cell r="U662"/>
          <cell r="V662"/>
          <cell r="W662"/>
          <cell r="X662">
            <v>0</v>
          </cell>
          <cell r="Y662"/>
          <cell r="Z662"/>
          <cell r="AA662"/>
          <cell r="AB662"/>
          <cell r="AC662">
            <v>55000</v>
          </cell>
          <cell r="AD662">
            <v>55000</v>
          </cell>
          <cell r="AE662" t="str">
            <v>Private/Public cost breakdown?</v>
          </cell>
          <cell r="AF662">
            <v>110000</v>
          </cell>
          <cell r="AG662"/>
          <cell r="AH662"/>
          <cell r="AI662"/>
          <cell r="AJ662"/>
          <cell r="AK662"/>
          <cell r="AL662">
            <v>110000</v>
          </cell>
          <cell r="AM662">
            <v>0</v>
          </cell>
          <cell r="AN662"/>
          <cell r="AO662">
            <v>55000</v>
          </cell>
          <cell r="AP662">
            <v>0</v>
          </cell>
          <cell r="AQ662"/>
          <cell r="AR662">
            <v>55000</v>
          </cell>
          <cell r="AS662"/>
          <cell r="AT662">
            <v>0</v>
          </cell>
          <cell r="AU662">
            <v>0</v>
          </cell>
          <cell r="AV662"/>
          <cell r="AW662"/>
          <cell r="AX662"/>
          <cell r="AY662"/>
          <cell r="AZ662"/>
          <cell r="BA662"/>
          <cell r="BB662">
            <v>0</v>
          </cell>
          <cell r="BC662">
            <v>0</v>
          </cell>
          <cell r="BD662"/>
          <cell r="BE662">
            <v>0</v>
          </cell>
          <cell r="BF662"/>
          <cell r="BG662"/>
          <cell r="BH662"/>
          <cell r="BI662"/>
          <cell r="BJ662"/>
          <cell r="BK662"/>
          <cell r="BL662"/>
          <cell r="BM662"/>
          <cell r="BN662"/>
          <cell r="BO662"/>
          <cell r="BP662"/>
          <cell r="BQ662"/>
          <cell r="BR662"/>
          <cell r="BS662"/>
          <cell r="BT662"/>
          <cell r="BU662"/>
          <cell r="BV662"/>
          <cell r="BW662" t="str">
            <v>Montoya</v>
          </cell>
          <cell r="BX662"/>
          <cell r="BY662">
            <v>11</v>
          </cell>
        </row>
        <row r="663">
          <cell r="C663">
            <v>149</v>
          </cell>
          <cell r="D663">
            <v>20</v>
          </cell>
          <cell r="E663">
            <v>110</v>
          </cell>
          <cell r="F663">
            <v>20</v>
          </cell>
          <cell r="G663">
            <v>2025</v>
          </cell>
          <cell r="H663" t="str">
            <v/>
          </cell>
          <cell r="I663" t="str">
            <v>Yes</v>
          </cell>
          <cell r="J663" t="str">
            <v/>
          </cell>
          <cell r="K663" t="str">
            <v>Yes</v>
          </cell>
          <cell r="L663">
            <v>0</v>
          </cell>
          <cell r="M663" t="str">
            <v>Montoya</v>
          </cell>
          <cell r="N663" t="str">
            <v xml:space="preserve">Other - LSL Replacement-SW 4th Ave. </v>
          </cell>
          <cell r="O663" t="str">
            <v>1100019-5</v>
          </cell>
          <cell r="P663" t="str">
            <v>Yes</v>
          </cell>
          <cell r="Q663">
            <v>3162</v>
          </cell>
          <cell r="R663" t="str">
            <v>LSL</v>
          </cell>
          <cell r="S663"/>
          <cell r="T663"/>
          <cell r="U663"/>
          <cell r="V663">
            <v>45446</v>
          </cell>
          <cell r="W663">
            <v>110000</v>
          </cell>
          <cell r="X663">
            <v>110000</v>
          </cell>
          <cell r="Y663" t="str">
            <v>Part B</v>
          </cell>
          <cell r="Z663" t="str">
            <v>With 1100019-4</v>
          </cell>
          <cell r="AA663">
            <v>45778</v>
          </cell>
          <cell r="AB663">
            <v>46266</v>
          </cell>
          <cell r="AC663">
            <v>55000</v>
          </cell>
          <cell r="AD663">
            <v>55000</v>
          </cell>
          <cell r="AE663" t="str">
            <v>Private/Public cost breakdown?</v>
          </cell>
          <cell r="AF663">
            <v>110000</v>
          </cell>
          <cell r="AG663"/>
          <cell r="AH663"/>
          <cell r="AI663"/>
          <cell r="AJ663"/>
          <cell r="AK663"/>
          <cell r="AL663">
            <v>110000</v>
          </cell>
          <cell r="AM663">
            <v>110000</v>
          </cell>
          <cell r="AN663"/>
          <cell r="AO663">
            <v>55000</v>
          </cell>
          <cell r="AP663">
            <v>0</v>
          </cell>
          <cell r="AQ663"/>
          <cell r="AR663">
            <v>55000</v>
          </cell>
          <cell r="AS663"/>
          <cell r="AT663">
            <v>55000</v>
          </cell>
          <cell r="AU663">
            <v>55000</v>
          </cell>
          <cell r="AV663"/>
          <cell r="AW663"/>
          <cell r="AX663"/>
          <cell r="AY663"/>
          <cell r="AZ663"/>
          <cell r="BA663"/>
          <cell r="BB663">
            <v>0</v>
          </cell>
          <cell r="BC663">
            <v>0</v>
          </cell>
          <cell r="BD663"/>
          <cell r="BE663">
            <v>0</v>
          </cell>
          <cell r="BF663"/>
          <cell r="BG663"/>
          <cell r="BH663"/>
          <cell r="BI663"/>
          <cell r="BJ663"/>
          <cell r="BK663"/>
          <cell r="BL663"/>
          <cell r="BM663"/>
          <cell r="BN663"/>
          <cell r="BO663"/>
          <cell r="BP663"/>
          <cell r="BQ663"/>
          <cell r="BR663"/>
          <cell r="BS663"/>
          <cell r="BT663"/>
          <cell r="BU663"/>
          <cell r="BV663"/>
          <cell r="BW663" t="str">
            <v>Montoya</v>
          </cell>
          <cell r="BX663"/>
          <cell r="BY663">
            <v>11</v>
          </cell>
        </row>
        <row r="664">
          <cell r="C664">
            <v>736</v>
          </cell>
          <cell r="D664">
            <v>10</v>
          </cell>
          <cell r="E664">
            <v>618</v>
          </cell>
          <cell r="F664">
            <v>10</v>
          </cell>
          <cell r="G664"/>
          <cell r="H664" t="str">
            <v/>
          </cell>
          <cell r="I664" t="str">
            <v/>
          </cell>
          <cell r="J664" t="str">
            <v/>
          </cell>
          <cell r="K664" t="str">
            <v>Yes</v>
          </cell>
          <cell r="L664">
            <v>0</v>
          </cell>
          <cell r="M664" t="str">
            <v>Montoya</v>
          </cell>
          <cell r="N664" t="str">
            <v>Watermain - Railroad St. &amp; Loop</v>
          </cell>
          <cell r="O664" t="str">
            <v>1100019-2</v>
          </cell>
          <cell r="P664" t="str">
            <v xml:space="preserve">No </v>
          </cell>
          <cell r="Q664">
            <v>3838</v>
          </cell>
          <cell r="R664" t="str">
            <v>Reg</v>
          </cell>
          <cell r="S664"/>
          <cell r="T664"/>
          <cell r="U664"/>
          <cell r="V664"/>
          <cell r="W664"/>
          <cell r="X664">
            <v>0</v>
          </cell>
          <cell r="Y664"/>
          <cell r="Z664"/>
          <cell r="AA664"/>
          <cell r="AB664"/>
          <cell r="AC664">
            <v>0</v>
          </cell>
          <cell r="AD664">
            <v>0</v>
          </cell>
          <cell r="AE664"/>
          <cell r="AF664">
            <v>543675</v>
          </cell>
          <cell r="AG664"/>
          <cell r="AH664"/>
          <cell r="AI664"/>
          <cell r="AJ664"/>
          <cell r="AK664"/>
          <cell r="AL664">
            <v>543675</v>
          </cell>
          <cell r="AM664">
            <v>0</v>
          </cell>
          <cell r="AN664"/>
          <cell r="AO664">
            <v>0</v>
          </cell>
          <cell r="AP664">
            <v>0</v>
          </cell>
          <cell r="AQ664"/>
          <cell r="AR664">
            <v>0</v>
          </cell>
          <cell r="AS664"/>
          <cell r="AT664">
            <v>0</v>
          </cell>
          <cell r="AU664">
            <v>0</v>
          </cell>
          <cell r="AV664"/>
          <cell r="AW664"/>
          <cell r="AX664"/>
          <cell r="AY664"/>
          <cell r="AZ664"/>
          <cell r="BA664"/>
          <cell r="BB664">
            <v>0</v>
          </cell>
          <cell r="BC664">
            <v>0</v>
          </cell>
          <cell r="BD664"/>
          <cell r="BE664">
            <v>0</v>
          </cell>
          <cell r="BF664"/>
          <cell r="BG664"/>
          <cell r="BH664"/>
          <cell r="BI664"/>
          <cell r="BJ664"/>
          <cell r="BK664"/>
          <cell r="BL664"/>
          <cell r="BM664"/>
          <cell r="BN664"/>
          <cell r="BO664"/>
          <cell r="BP664"/>
          <cell r="BQ664"/>
          <cell r="BR664"/>
          <cell r="BS664"/>
          <cell r="BT664"/>
          <cell r="BU664"/>
          <cell r="BV664"/>
          <cell r="BW664" t="str">
            <v>Montoya</v>
          </cell>
          <cell r="BX664"/>
          <cell r="BY664">
            <v>11</v>
          </cell>
        </row>
        <row r="665">
          <cell r="C665">
            <v>737</v>
          </cell>
          <cell r="D665">
            <v>10</v>
          </cell>
          <cell r="E665">
            <v>619</v>
          </cell>
          <cell r="F665">
            <v>10</v>
          </cell>
          <cell r="G665"/>
          <cell r="H665" t="str">
            <v/>
          </cell>
          <cell r="I665" t="str">
            <v>Yes</v>
          </cell>
          <cell r="J665" t="str">
            <v/>
          </cell>
          <cell r="K665" t="str">
            <v>Yes</v>
          </cell>
          <cell r="L665">
            <v>0</v>
          </cell>
          <cell r="M665" t="str">
            <v>Montoya</v>
          </cell>
          <cell r="N665" t="str">
            <v>Watermain - SW 4th Ave. &amp; Loop</v>
          </cell>
          <cell r="O665" t="str">
            <v>1100019-4</v>
          </cell>
          <cell r="P665" t="str">
            <v xml:space="preserve">No </v>
          </cell>
          <cell r="Q665">
            <v>3838</v>
          </cell>
          <cell r="R665" t="str">
            <v>Reg</v>
          </cell>
          <cell r="S665"/>
          <cell r="T665"/>
          <cell r="U665"/>
          <cell r="V665">
            <v>45446</v>
          </cell>
          <cell r="W665">
            <v>783750</v>
          </cell>
          <cell r="X665">
            <v>783750</v>
          </cell>
          <cell r="Y665" t="str">
            <v>Part B2</v>
          </cell>
          <cell r="Z665" t="str">
            <v>With 1100019-5</v>
          </cell>
          <cell r="AA665">
            <v>45778</v>
          </cell>
          <cell r="AB665">
            <v>46266</v>
          </cell>
          <cell r="AC665">
            <v>0</v>
          </cell>
          <cell r="AD665">
            <v>0</v>
          </cell>
          <cell r="AE665"/>
          <cell r="AF665">
            <v>783750</v>
          </cell>
          <cell r="AG665"/>
          <cell r="AH665"/>
          <cell r="AI665"/>
          <cell r="AJ665"/>
          <cell r="AK665"/>
          <cell r="AL665">
            <v>783750</v>
          </cell>
          <cell r="AM665">
            <v>783750</v>
          </cell>
          <cell r="AN665"/>
          <cell r="AO665">
            <v>0</v>
          </cell>
          <cell r="AP665">
            <v>0</v>
          </cell>
          <cell r="AQ665"/>
          <cell r="AR665">
            <v>0</v>
          </cell>
          <cell r="AS665"/>
          <cell r="AT665">
            <v>783750</v>
          </cell>
          <cell r="AU665">
            <v>0</v>
          </cell>
          <cell r="AV665"/>
          <cell r="AW665"/>
          <cell r="AX665"/>
          <cell r="AY665"/>
          <cell r="AZ665"/>
          <cell r="BA665"/>
          <cell r="BB665">
            <v>0</v>
          </cell>
          <cell r="BC665">
            <v>0</v>
          </cell>
          <cell r="BD665"/>
          <cell r="BE665">
            <v>0</v>
          </cell>
          <cell r="BF665"/>
          <cell r="BG665"/>
          <cell r="BH665"/>
          <cell r="BI665"/>
          <cell r="BJ665"/>
          <cell r="BK665"/>
          <cell r="BL665"/>
          <cell r="BM665"/>
          <cell r="BN665"/>
          <cell r="BO665"/>
          <cell r="BP665"/>
          <cell r="BQ665"/>
          <cell r="BR665"/>
          <cell r="BS665"/>
          <cell r="BT665"/>
          <cell r="BU665"/>
          <cell r="BV665"/>
          <cell r="BW665" t="str">
            <v>Montoya</v>
          </cell>
          <cell r="BX665"/>
          <cell r="BY665">
            <v>11</v>
          </cell>
        </row>
        <row r="666">
          <cell r="C666">
            <v>753</v>
          </cell>
          <cell r="D666">
            <v>10</v>
          </cell>
          <cell r="E666">
            <v>633</v>
          </cell>
          <cell r="F666">
            <v>10</v>
          </cell>
          <cell r="G666">
            <v>2024</v>
          </cell>
          <cell r="H666" t="str">
            <v>Yes</v>
          </cell>
          <cell r="I666" t="str">
            <v/>
          </cell>
          <cell r="J666" t="str">
            <v/>
          </cell>
          <cell r="K666" t="str">
            <v>Yes</v>
          </cell>
          <cell r="L666">
            <v>0</v>
          </cell>
          <cell r="M666" t="str">
            <v>Montoya</v>
          </cell>
          <cell r="N666" t="str">
            <v>Source - Well #3 &amp; Pumphouse</v>
          </cell>
          <cell r="O666" t="str">
            <v>1820020-2</v>
          </cell>
          <cell r="P666" t="str">
            <v xml:space="preserve">No </v>
          </cell>
          <cell r="Q666">
            <v>4720</v>
          </cell>
          <cell r="R666" t="str">
            <v>Reg</v>
          </cell>
          <cell r="S666"/>
          <cell r="T666"/>
          <cell r="U666"/>
          <cell r="V666" t="str">
            <v>certified</v>
          </cell>
          <cell r="W666">
            <v>2417870</v>
          </cell>
          <cell r="X666">
            <v>2417870</v>
          </cell>
          <cell r="Y666" t="str">
            <v>24 Carryover</v>
          </cell>
          <cell r="Z666"/>
          <cell r="AA666">
            <v>45292</v>
          </cell>
          <cell r="AB666">
            <v>45962</v>
          </cell>
          <cell r="AC666">
            <v>0</v>
          </cell>
          <cell r="AD666">
            <v>0</v>
          </cell>
          <cell r="AE666"/>
          <cell r="AF666">
            <v>2471870</v>
          </cell>
          <cell r="AG666">
            <v>45364</v>
          </cell>
          <cell r="AH666">
            <v>45434</v>
          </cell>
          <cell r="AI666">
            <v>1</v>
          </cell>
          <cell r="AJ666">
            <v>3737500</v>
          </cell>
          <cell r="AK666"/>
          <cell r="AL666">
            <v>2471870</v>
          </cell>
          <cell r="AM666">
            <v>1396870</v>
          </cell>
          <cell r="AN666"/>
          <cell r="AO666">
            <v>0</v>
          </cell>
          <cell r="AP666">
            <v>0</v>
          </cell>
          <cell r="AQ666"/>
          <cell r="AR666">
            <v>0</v>
          </cell>
          <cell r="AS666"/>
          <cell r="AT666">
            <v>1396870</v>
          </cell>
          <cell r="AU666">
            <v>0</v>
          </cell>
          <cell r="AV666">
            <v>45559</v>
          </cell>
          <cell r="AW666">
            <v>45589</v>
          </cell>
          <cell r="AX666">
            <v>2025</v>
          </cell>
          <cell r="AY666" t="str">
            <v>DWRF</v>
          </cell>
          <cell r="AZ666"/>
          <cell r="BA666"/>
          <cell r="BB666">
            <v>0</v>
          </cell>
          <cell r="BC666">
            <v>0</v>
          </cell>
          <cell r="BD666"/>
          <cell r="BE666">
            <v>0</v>
          </cell>
          <cell r="BF666"/>
          <cell r="BG666"/>
          <cell r="BH666"/>
          <cell r="BI666"/>
          <cell r="BJ666"/>
          <cell r="BK666"/>
          <cell r="BL666"/>
          <cell r="BP666"/>
          <cell r="BQ666"/>
          <cell r="BR666"/>
          <cell r="BT666"/>
          <cell r="BU666">
            <v>1075000</v>
          </cell>
          <cell r="BV666" t="str">
            <v>Fed EDA</v>
          </cell>
          <cell r="BW666" t="str">
            <v>Montoya</v>
          </cell>
          <cell r="BX666"/>
          <cell r="BY666">
            <v>11</v>
          </cell>
        </row>
        <row r="667">
          <cell r="C667">
            <v>331</v>
          </cell>
          <cell r="D667">
            <v>10</v>
          </cell>
          <cell r="E667">
            <v>250</v>
          </cell>
          <cell r="F667">
            <v>10</v>
          </cell>
          <cell r="G667"/>
          <cell r="H667" t="str">
            <v/>
          </cell>
          <cell r="I667" t="str">
            <v/>
          </cell>
          <cell r="J667" t="str">
            <v/>
          </cell>
          <cell r="K667" t="str">
            <v/>
          </cell>
          <cell r="L667" t="str">
            <v>PER submitted</v>
          </cell>
          <cell r="M667" t="str">
            <v>Montoya</v>
          </cell>
          <cell r="N667" t="str">
            <v>Watermain - Repl E.Rutherford/Hill Ave</v>
          </cell>
          <cell r="O667" t="str">
            <v>1330004-3</v>
          </cell>
          <cell r="P667" t="str">
            <v xml:space="preserve">No </v>
          </cell>
          <cell r="Q667">
            <v>359</v>
          </cell>
          <cell r="R667" t="str">
            <v>Reg</v>
          </cell>
          <cell r="S667" t="str">
            <v>Exempt</v>
          </cell>
          <cell r="T667"/>
          <cell r="U667"/>
          <cell r="V667"/>
          <cell r="W667"/>
          <cell r="X667">
            <v>0</v>
          </cell>
          <cell r="Y667"/>
          <cell r="Z667"/>
          <cell r="AA667"/>
          <cell r="AB667"/>
          <cell r="AC667">
            <v>0</v>
          </cell>
          <cell r="AD667">
            <v>0</v>
          </cell>
          <cell r="AE667"/>
          <cell r="AF667">
            <v>765000</v>
          </cell>
          <cell r="AG667"/>
          <cell r="AH667"/>
          <cell r="AI667"/>
          <cell r="AJ667"/>
          <cell r="AK667"/>
          <cell r="AL667">
            <v>765000</v>
          </cell>
          <cell r="AM667">
            <v>0</v>
          </cell>
          <cell r="AN667"/>
          <cell r="AO667">
            <v>0</v>
          </cell>
          <cell r="AP667">
            <v>0</v>
          </cell>
          <cell r="AQ667"/>
          <cell r="AR667">
            <v>0</v>
          </cell>
          <cell r="AS667"/>
          <cell r="AT667">
            <v>0</v>
          </cell>
          <cell r="AU667">
            <v>0</v>
          </cell>
          <cell r="AV667"/>
          <cell r="AW667"/>
          <cell r="AX667"/>
          <cell r="AY667"/>
          <cell r="AZ667"/>
          <cell r="BA667"/>
          <cell r="BB667"/>
          <cell r="BC667"/>
          <cell r="BD667"/>
          <cell r="BE667"/>
          <cell r="BF667" t="str">
            <v>PER submitted</v>
          </cell>
          <cell r="BG667"/>
          <cell r="BH667"/>
          <cell r="BI667"/>
          <cell r="BJ667"/>
          <cell r="BK667">
            <v>194</v>
          </cell>
          <cell r="BL667"/>
          <cell r="BM667">
            <v>338000</v>
          </cell>
          <cell r="BN667">
            <v>338000</v>
          </cell>
          <cell r="BO667">
            <v>427000</v>
          </cell>
          <cell r="BP667">
            <v>765000</v>
          </cell>
          <cell r="BQ667"/>
          <cell r="BR667" t="str">
            <v>SCDP 2019?</v>
          </cell>
          <cell r="BS667"/>
          <cell r="BT667"/>
          <cell r="BU667"/>
          <cell r="BV667"/>
          <cell r="BW667" t="str">
            <v>Montoya</v>
          </cell>
          <cell r="BX667" t="str">
            <v>Barrett</v>
          </cell>
          <cell r="BY667" t="str">
            <v>7E</v>
          </cell>
        </row>
        <row r="668">
          <cell r="C668">
            <v>189</v>
          </cell>
          <cell r="D668">
            <v>15</v>
          </cell>
          <cell r="E668">
            <v>132</v>
          </cell>
          <cell r="F668">
            <v>15</v>
          </cell>
          <cell r="G668"/>
          <cell r="H668" t="str">
            <v/>
          </cell>
          <cell r="I668" t="str">
            <v/>
          </cell>
          <cell r="J668" t="str">
            <v/>
          </cell>
          <cell r="K668" t="str">
            <v/>
          </cell>
          <cell r="L668" t="str">
            <v>RD Commit</v>
          </cell>
          <cell r="M668" t="str">
            <v>Berrens</v>
          </cell>
          <cell r="N668" t="str">
            <v>Other - Manganese Connect to RRRWS</v>
          </cell>
          <cell r="O668" t="str">
            <v>1320005-3</v>
          </cell>
          <cell r="P668" t="str">
            <v>Yes</v>
          </cell>
          <cell r="Q668">
            <v>180</v>
          </cell>
          <cell r="R668" t="str">
            <v>EC</v>
          </cell>
          <cell r="S668" t="str">
            <v>Exempt</v>
          </cell>
          <cell r="T668"/>
          <cell r="U668"/>
          <cell r="V668"/>
          <cell r="W668"/>
          <cell r="X668">
            <v>0</v>
          </cell>
          <cell r="Y668"/>
          <cell r="Z668"/>
          <cell r="AA668"/>
          <cell r="AB668"/>
          <cell r="AC668">
            <v>0</v>
          </cell>
          <cell r="AD668">
            <v>0</v>
          </cell>
          <cell r="AE668" t="str">
            <v>project change to Red Rock Connection</v>
          </cell>
          <cell r="AF668">
            <v>2300000</v>
          </cell>
          <cell r="AG668"/>
          <cell r="AH668"/>
          <cell r="AI668"/>
          <cell r="AJ668"/>
          <cell r="AK668"/>
          <cell r="AL668">
            <v>2300000</v>
          </cell>
          <cell r="AM668">
            <v>0</v>
          </cell>
          <cell r="AN668"/>
          <cell r="AO668">
            <v>0</v>
          </cell>
          <cell r="AP668"/>
          <cell r="AQ668"/>
          <cell r="AR668">
            <v>0</v>
          </cell>
          <cell r="AS668"/>
          <cell r="AT668">
            <v>0</v>
          </cell>
          <cell r="AU668">
            <v>0</v>
          </cell>
          <cell r="AV668"/>
          <cell r="AW668"/>
          <cell r="AX668"/>
          <cell r="AY668"/>
          <cell r="AZ668"/>
          <cell r="BA668"/>
          <cell r="BB668">
            <v>0</v>
          </cell>
          <cell r="BC668">
            <v>0</v>
          </cell>
          <cell r="BD668"/>
          <cell r="BE668">
            <v>0</v>
          </cell>
          <cell r="BF668" t="str">
            <v>RD Commit</v>
          </cell>
          <cell r="BG668"/>
          <cell r="BH668"/>
          <cell r="BI668"/>
          <cell r="BJ668"/>
          <cell r="BK668"/>
          <cell r="BL668"/>
          <cell r="BM668"/>
          <cell r="BN668"/>
          <cell r="BO668"/>
          <cell r="BP668">
            <v>500000</v>
          </cell>
          <cell r="BQ668"/>
          <cell r="BR668"/>
          <cell r="BS668"/>
          <cell r="BT668"/>
          <cell r="BU668">
            <v>1800000</v>
          </cell>
          <cell r="BV668" t="str">
            <v>MDH EC-SDC</v>
          </cell>
          <cell r="BW668" t="str">
            <v>Berrens</v>
          </cell>
          <cell r="BX668"/>
          <cell r="BY668">
            <v>8</v>
          </cell>
        </row>
        <row r="669">
          <cell r="C669">
            <v>756</v>
          </cell>
          <cell r="D669">
            <v>10</v>
          </cell>
          <cell r="E669">
            <v>637</v>
          </cell>
          <cell r="F669">
            <v>10</v>
          </cell>
          <cell r="G669"/>
          <cell r="H669" t="str">
            <v/>
          </cell>
          <cell r="I669" t="str">
            <v/>
          </cell>
          <cell r="J669" t="str">
            <v/>
          </cell>
          <cell r="K669" t="str">
            <v/>
          </cell>
          <cell r="L669" t="str">
            <v>PER submitted</v>
          </cell>
          <cell r="M669" t="str">
            <v>Berrens</v>
          </cell>
          <cell r="N669" t="str">
            <v>Watermain - Repl CIP</v>
          </cell>
          <cell r="O669" t="str">
            <v>1320005-2</v>
          </cell>
          <cell r="P669" t="str">
            <v xml:space="preserve">No </v>
          </cell>
          <cell r="Q669">
            <v>238</v>
          </cell>
          <cell r="R669" t="str">
            <v>Reg</v>
          </cell>
          <cell r="S669" t="str">
            <v>Exempt</v>
          </cell>
          <cell r="T669"/>
          <cell r="U669"/>
          <cell r="V669"/>
          <cell r="W669"/>
          <cell r="X669">
            <v>-600000</v>
          </cell>
          <cell r="Y669"/>
          <cell r="Z669"/>
          <cell r="AA669"/>
          <cell r="AB669"/>
          <cell r="AC669">
            <v>0</v>
          </cell>
          <cell r="AD669">
            <v>0</v>
          </cell>
          <cell r="AE669"/>
          <cell r="AF669">
            <v>6927000</v>
          </cell>
          <cell r="AG669"/>
          <cell r="AH669"/>
          <cell r="AI669"/>
          <cell r="AJ669"/>
          <cell r="AK669"/>
          <cell r="AL669">
            <v>6927000</v>
          </cell>
          <cell r="AM669">
            <v>0</v>
          </cell>
          <cell r="AN669"/>
          <cell r="AO669">
            <v>0</v>
          </cell>
          <cell r="AP669">
            <v>0</v>
          </cell>
          <cell r="AQ669"/>
          <cell r="AR669">
            <v>0</v>
          </cell>
          <cell r="AS669"/>
          <cell r="AT669">
            <v>0</v>
          </cell>
          <cell r="AU669">
            <v>0</v>
          </cell>
          <cell r="AV669"/>
          <cell r="AW669"/>
          <cell r="AX669"/>
          <cell r="AY669"/>
          <cell r="AZ669"/>
          <cell r="BA669"/>
          <cell r="BB669">
            <v>0</v>
          </cell>
          <cell r="BC669">
            <v>0</v>
          </cell>
          <cell r="BD669"/>
          <cell r="BE669">
            <v>0</v>
          </cell>
          <cell r="BF669" t="str">
            <v>PER submitted</v>
          </cell>
          <cell r="BG669">
            <v>2024</v>
          </cell>
          <cell r="BH669"/>
          <cell r="BI669"/>
          <cell r="BJ669"/>
          <cell r="BK669"/>
          <cell r="BL669"/>
          <cell r="BM669"/>
          <cell r="BN669"/>
          <cell r="BO669"/>
          <cell r="BP669">
            <v>0</v>
          </cell>
          <cell r="BQ669">
            <v>600000</v>
          </cell>
          <cell r="BR669" t="str">
            <v>2023 award</v>
          </cell>
          <cell r="BS669"/>
          <cell r="BT669"/>
          <cell r="BU669"/>
          <cell r="BV669"/>
          <cell r="BW669" t="str">
            <v>Berrens</v>
          </cell>
          <cell r="BX669" t="str">
            <v>Gallentine</v>
          </cell>
          <cell r="BY669">
            <v>8</v>
          </cell>
        </row>
        <row r="670">
          <cell r="C670">
            <v>959</v>
          </cell>
          <cell r="D670">
            <v>5</v>
          </cell>
          <cell r="E670">
            <v>820</v>
          </cell>
          <cell r="F670">
            <v>5</v>
          </cell>
          <cell r="G670"/>
          <cell r="H670" t="str">
            <v/>
          </cell>
          <cell r="I670" t="str">
            <v/>
          </cell>
          <cell r="J670" t="str">
            <v/>
          </cell>
          <cell r="K670" t="str">
            <v/>
          </cell>
          <cell r="L670">
            <v>0</v>
          </cell>
          <cell r="M670" t="str">
            <v>Berrens</v>
          </cell>
          <cell r="N670" t="str">
            <v xml:space="preserve">Storage - Tower Rehabilitation </v>
          </cell>
          <cell r="O670" t="str">
            <v>1320005-4</v>
          </cell>
          <cell r="P670" t="str">
            <v xml:space="preserve">No </v>
          </cell>
          <cell r="Q670">
            <v>180</v>
          </cell>
          <cell r="R670" t="str">
            <v>Reg</v>
          </cell>
          <cell r="S670" t="str">
            <v>Exempt</v>
          </cell>
          <cell r="T670"/>
          <cell r="U670"/>
          <cell r="V670"/>
          <cell r="W670"/>
          <cell r="X670">
            <v>0</v>
          </cell>
          <cell r="Y670"/>
          <cell r="Z670"/>
          <cell r="AA670"/>
          <cell r="AB670"/>
          <cell r="AC670">
            <v>0</v>
          </cell>
          <cell r="AD670">
            <v>0</v>
          </cell>
          <cell r="AE670"/>
          <cell r="AF670">
            <v>1043000</v>
          </cell>
          <cell r="AG670"/>
          <cell r="AH670"/>
          <cell r="AI670"/>
          <cell r="AJ670"/>
          <cell r="AK670"/>
          <cell r="AL670">
            <v>1043000</v>
          </cell>
          <cell r="AM670">
            <v>0</v>
          </cell>
          <cell r="AN670"/>
          <cell r="AO670">
            <v>0</v>
          </cell>
          <cell r="AP670">
            <v>0</v>
          </cell>
          <cell r="AQ670"/>
          <cell r="AR670">
            <v>0</v>
          </cell>
          <cell r="AS670"/>
          <cell r="AT670">
            <v>0</v>
          </cell>
          <cell r="AU670">
            <v>0</v>
          </cell>
          <cell r="AV670"/>
          <cell r="AW670"/>
          <cell r="AX670"/>
          <cell r="AY670"/>
          <cell r="AZ670"/>
          <cell r="BA670"/>
          <cell r="BB670">
            <v>0</v>
          </cell>
          <cell r="BC670">
            <v>0</v>
          </cell>
          <cell r="BD670"/>
          <cell r="BE670">
            <v>0</v>
          </cell>
          <cell r="BF670"/>
          <cell r="BG670"/>
          <cell r="BH670"/>
          <cell r="BI670"/>
          <cell r="BJ670"/>
          <cell r="BK670"/>
          <cell r="BL670"/>
          <cell r="BM670"/>
          <cell r="BN670"/>
          <cell r="BO670"/>
          <cell r="BP670">
            <v>0</v>
          </cell>
          <cell r="BQ670"/>
          <cell r="BR670"/>
          <cell r="BS670"/>
          <cell r="BT670"/>
          <cell r="BU670"/>
          <cell r="BV670"/>
          <cell r="BW670" t="str">
            <v>Berrens</v>
          </cell>
          <cell r="BX670"/>
          <cell r="BY670">
            <v>8</v>
          </cell>
        </row>
        <row r="671">
          <cell r="C671">
            <v>960</v>
          </cell>
          <cell r="D671">
            <v>5</v>
          </cell>
          <cell r="E671">
            <v>821</v>
          </cell>
          <cell r="F671">
            <v>5</v>
          </cell>
          <cell r="G671"/>
          <cell r="H671" t="str">
            <v/>
          </cell>
          <cell r="I671" t="str">
            <v/>
          </cell>
          <cell r="J671" t="str">
            <v/>
          </cell>
          <cell r="K671" t="str">
            <v/>
          </cell>
          <cell r="L671">
            <v>0</v>
          </cell>
          <cell r="M671" t="str">
            <v>Berrens</v>
          </cell>
          <cell r="N671" t="str">
            <v>Conservation - Replace Meters</v>
          </cell>
          <cell r="O671" t="str">
            <v>1320005-5</v>
          </cell>
          <cell r="P671" t="str">
            <v xml:space="preserve">No </v>
          </cell>
          <cell r="Q671">
            <v>180</v>
          </cell>
          <cell r="R671" t="str">
            <v>Reg</v>
          </cell>
          <cell r="S671" t="str">
            <v>Exempt</v>
          </cell>
          <cell r="T671"/>
          <cell r="U671"/>
          <cell r="V671"/>
          <cell r="W671"/>
          <cell r="X671">
            <v>0</v>
          </cell>
          <cell r="Y671"/>
          <cell r="Z671"/>
          <cell r="AA671"/>
          <cell r="AB671"/>
          <cell r="AC671">
            <v>0</v>
          </cell>
          <cell r="AD671">
            <v>0</v>
          </cell>
          <cell r="AE671"/>
          <cell r="AF671">
            <v>259000</v>
          </cell>
          <cell r="AG671"/>
          <cell r="AH671"/>
          <cell r="AI671"/>
          <cell r="AJ671"/>
          <cell r="AK671"/>
          <cell r="AL671">
            <v>259000</v>
          </cell>
          <cell r="AM671">
            <v>0</v>
          </cell>
          <cell r="AN671"/>
          <cell r="AO671">
            <v>0</v>
          </cell>
          <cell r="AP671">
            <v>0</v>
          </cell>
          <cell r="AQ671"/>
          <cell r="AR671">
            <v>0</v>
          </cell>
          <cell r="AS671"/>
          <cell r="AT671">
            <v>0</v>
          </cell>
          <cell r="AU671">
            <v>0</v>
          </cell>
          <cell r="AV671"/>
          <cell r="AW671"/>
          <cell r="AX671"/>
          <cell r="AY671"/>
          <cell r="AZ671"/>
          <cell r="BA671"/>
          <cell r="BB671">
            <v>0</v>
          </cell>
          <cell r="BC671">
            <v>0</v>
          </cell>
          <cell r="BD671"/>
          <cell r="BE671">
            <v>0</v>
          </cell>
          <cell r="BF671"/>
          <cell r="BG671"/>
          <cell r="BH671"/>
          <cell r="BI671"/>
          <cell r="BJ671"/>
          <cell r="BK671"/>
          <cell r="BL671"/>
          <cell r="BM671"/>
          <cell r="BN671"/>
          <cell r="BO671"/>
          <cell r="BP671">
            <v>0</v>
          </cell>
          <cell r="BQ671"/>
          <cell r="BR671"/>
          <cell r="BS671"/>
          <cell r="BT671"/>
          <cell r="BU671"/>
          <cell r="BV671"/>
          <cell r="BW671" t="str">
            <v>Berrens</v>
          </cell>
          <cell r="BX671"/>
          <cell r="BY671">
            <v>8</v>
          </cell>
        </row>
        <row r="672">
          <cell r="C672">
            <v>552</v>
          </cell>
          <cell r="D672">
            <v>10</v>
          </cell>
          <cell r="E672">
            <v>464</v>
          </cell>
          <cell r="F672">
            <v>10</v>
          </cell>
          <cell r="G672">
            <v>2024</v>
          </cell>
          <cell r="H672" t="str">
            <v>Yes</v>
          </cell>
          <cell r="I672" t="str">
            <v/>
          </cell>
          <cell r="J672" t="str">
            <v/>
          </cell>
          <cell r="K672" t="str">
            <v>Yes</v>
          </cell>
          <cell r="L672">
            <v>0</v>
          </cell>
          <cell r="M672" t="str">
            <v>Barrett</v>
          </cell>
          <cell r="N672" t="str">
            <v>Treatment - RO addition</v>
          </cell>
          <cell r="O672" t="str">
            <v>1650011-6</v>
          </cell>
          <cell r="P672" t="str">
            <v xml:space="preserve">No </v>
          </cell>
          <cell r="Q672">
            <v>2397</v>
          </cell>
          <cell r="R672" t="str">
            <v>Reg</v>
          </cell>
          <cell r="S672" t="str">
            <v>Exempt</v>
          </cell>
          <cell r="T672"/>
          <cell r="U672"/>
          <cell r="V672">
            <v>45454</v>
          </cell>
          <cell r="W672">
            <v>5201280</v>
          </cell>
          <cell r="X672">
            <v>5201280</v>
          </cell>
          <cell r="Y672" t="str">
            <v>24 Carryover</v>
          </cell>
          <cell r="Z672"/>
          <cell r="AA672">
            <v>45717</v>
          </cell>
          <cell r="AB672">
            <v>46266</v>
          </cell>
          <cell r="AC672">
            <v>0</v>
          </cell>
          <cell r="AD672">
            <v>0</v>
          </cell>
          <cell r="AE672"/>
          <cell r="AF672">
            <v>5201280</v>
          </cell>
          <cell r="AG672">
            <v>45481</v>
          </cell>
          <cell r="AH672">
            <v>45468</v>
          </cell>
          <cell r="AI672">
            <v>1</v>
          </cell>
          <cell r="AJ672">
            <v>5200000</v>
          </cell>
          <cell r="AK672"/>
          <cell r="AL672">
            <v>5201280</v>
          </cell>
          <cell r="AM672">
            <v>1040256</v>
          </cell>
          <cell r="AN672"/>
          <cell r="AO672">
            <v>0</v>
          </cell>
          <cell r="AP672">
            <v>0</v>
          </cell>
          <cell r="AQ672"/>
          <cell r="AR672">
            <v>0</v>
          </cell>
          <cell r="AS672"/>
          <cell r="AT672">
            <v>1040256</v>
          </cell>
          <cell r="AU672">
            <v>0</v>
          </cell>
          <cell r="AV672"/>
          <cell r="AW672"/>
          <cell r="AX672"/>
          <cell r="AY672"/>
          <cell r="AZ672">
            <v>4161024</v>
          </cell>
          <cell r="BA672">
            <v>45468</v>
          </cell>
          <cell r="BB672">
            <v>4160000</v>
          </cell>
          <cell r="BC672">
            <v>4161024</v>
          </cell>
          <cell r="BD672"/>
          <cell r="BE672">
            <v>0</v>
          </cell>
          <cell r="BF672"/>
          <cell r="BG672"/>
          <cell r="BH672"/>
          <cell r="BI672"/>
          <cell r="BJ672"/>
          <cell r="BK672"/>
          <cell r="BL672"/>
          <cell r="BM672"/>
          <cell r="BN672"/>
          <cell r="BO672"/>
          <cell r="BP672">
            <v>0</v>
          </cell>
          <cell r="BQ672"/>
          <cell r="BR672"/>
          <cell r="BS672"/>
          <cell r="BT672"/>
          <cell r="BU672"/>
          <cell r="BV672"/>
          <cell r="BW672" t="str">
            <v>Barrett</v>
          </cell>
          <cell r="BX672"/>
          <cell r="BY672" t="str">
            <v>6E</v>
          </cell>
        </row>
        <row r="673">
          <cell r="C673">
            <v>217</v>
          </cell>
          <cell r="D673">
            <v>12</v>
          </cell>
          <cell r="E673">
            <v>153</v>
          </cell>
          <cell r="F673">
            <v>12</v>
          </cell>
          <cell r="G673" t="str">
            <v/>
          </cell>
          <cell r="H673" t="str">
            <v/>
          </cell>
          <cell r="I673" t="str">
            <v/>
          </cell>
          <cell r="J673" t="str">
            <v/>
          </cell>
          <cell r="K673" t="str">
            <v/>
          </cell>
          <cell r="L673" t="str">
            <v>RD Commit</v>
          </cell>
          <cell r="M673" t="str">
            <v>Barrett</v>
          </cell>
          <cell r="N673" t="str">
            <v>Treatment - New Plant</v>
          </cell>
          <cell r="O673" t="str">
            <v>1480003-4</v>
          </cell>
          <cell r="P673" t="str">
            <v xml:space="preserve">No </v>
          </cell>
          <cell r="Q673">
            <v>871</v>
          </cell>
          <cell r="R673" t="str">
            <v>Reg</v>
          </cell>
          <cell r="S673" t="str">
            <v>Exempt</v>
          </cell>
          <cell r="T673"/>
          <cell r="U673"/>
          <cell r="V673"/>
          <cell r="W673"/>
          <cell r="X673">
            <v>0</v>
          </cell>
          <cell r="Y673"/>
          <cell r="Z673"/>
          <cell r="AA673">
            <v>45170</v>
          </cell>
          <cell r="AB673">
            <v>45931</v>
          </cell>
          <cell r="AC673">
            <v>0</v>
          </cell>
          <cell r="AD673">
            <v>0</v>
          </cell>
          <cell r="AE673" t="str">
            <v>Referred to RD</v>
          </cell>
          <cell r="AF673">
            <v>9751000</v>
          </cell>
          <cell r="AG673"/>
          <cell r="AH673"/>
          <cell r="AI673"/>
          <cell r="AJ673"/>
          <cell r="AK673"/>
          <cell r="AL673">
            <v>9751000</v>
          </cell>
          <cell r="AM673">
            <v>0</v>
          </cell>
          <cell r="AN673"/>
          <cell r="AO673">
            <v>0</v>
          </cell>
          <cell r="AP673">
            <v>0</v>
          </cell>
          <cell r="AQ673"/>
          <cell r="AR673">
            <v>0</v>
          </cell>
          <cell r="AS673"/>
          <cell r="AT673">
            <v>0</v>
          </cell>
          <cell r="AU673">
            <v>0</v>
          </cell>
          <cell r="AV673">
            <v>45457</v>
          </cell>
          <cell r="AW673">
            <v>45487</v>
          </cell>
          <cell r="AX673">
            <v>2025</v>
          </cell>
          <cell r="AY673" t="str">
            <v>RD/WIF</v>
          </cell>
          <cell r="AZ673">
            <v>4350000</v>
          </cell>
          <cell r="BA673">
            <v>44449</v>
          </cell>
          <cell r="BB673">
            <v>0</v>
          </cell>
          <cell r="BC673">
            <v>5000000</v>
          </cell>
          <cell r="BD673">
            <v>4350000</v>
          </cell>
          <cell r="BE673">
            <v>5000000</v>
          </cell>
          <cell r="BF673" t="str">
            <v>RD Commit</v>
          </cell>
          <cell r="BG673">
            <v>2021</v>
          </cell>
          <cell r="BH673">
            <v>44449</v>
          </cell>
          <cell r="BI673">
            <v>4223000</v>
          </cell>
          <cell r="BJ673">
            <v>9751000</v>
          </cell>
          <cell r="BK673">
            <v>215</v>
          </cell>
          <cell r="BL673">
            <v>76</v>
          </cell>
          <cell r="BM673">
            <v>8979000</v>
          </cell>
          <cell r="BN673">
            <v>4629000</v>
          </cell>
          <cell r="BO673">
            <v>772000</v>
          </cell>
          <cell r="BP673">
            <v>5401000</v>
          </cell>
          <cell r="BQ673"/>
          <cell r="BR673"/>
          <cell r="BS673"/>
          <cell r="BT673"/>
          <cell r="BU673"/>
          <cell r="BV673"/>
          <cell r="BW673" t="str">
            <v>Montoya</v>
          </cell>
          <cell r="BX673" t="str">
            <v>Barrett</v>
          </cell>
          <cell r="BY673" t="str">
            <v>7E</v>
          </cell>
        </row>
        <row r="674">
          <cell r="C674">
            <v>330</v>
          </cell>
          <cell r="D674">
            <v>10</v>
          </cell>
          <cell r="E674">
            <v>249</v>
          </cell>
          <cell r="F674">
            <v>10</v>
          </cell>
          <cell r="G674" t="str">
            <v/>
          </cell>
          <cell r="H674" t="str">
            <v/>
          </cell>
          <cell r="I674" t="str">
            <v/>
          </cell>
          <cell r="J674" t="str">
            <v/>
          </cell>
          <cell r="K674" t="str">
            <v/>
          </cell>
          <cell r="L674" t="str">
            <v>RD Commit</v>
          </cell>
          <cell r="M674" t="str">
            <v>Montoya</v>
          </cell>
          <cell r="N674" t="str">
            <v>Storage - Tower Rehab</v>
          </cell>
          <cell r="O674" t="str">
            <v>1480003-6</v>
          </cell>
          <cell r="P674" t="str">
            <v xml:space="preserve">No </v>
          </cell>
          <cell r="Q674">
            <v>871</v>
          </cell>
          <cell r="R674" t="str">
            <v>Reg</v>
          </cell>
          <cell r="S674" t="str">
            <v>Exempt</v>
          </cell>
          <cell r="T674"/>
          <cell r="U674"/>
          <cell r="V674"/>
          <cell r="W674"/>
          <cell r="X674">
            <v>0</v>
          </cell>
          <cell r="Y674"/>
          <cell r="Z674"/>
          <cell r="AA674">
            <v>45170</v>
          </cell>
          <cell r="AB674">
            <v>45931</v>
          </cell>
          <cell r="AC674">
            <v>0</v>
          </cell>
          <cell r="AD674">
            <v>0</v>
          </cell>
          <cell r="AE674" t="str">
            <v>Referred to RD</v>
          </cell>
          <cell r="AF674">
            <v>365298</v>
          </cell>
          <cell r="AG674"/>
          <cell r="AH674"/>
          <cell r="AI674"/>
          <cell r="AJ674"/>
          <cell r="AK674"/>
          <cell r="AL674">
            <v>365298</v>
          </cell>
          <cell r="AM674">
            <v>0</v>
          </cell>
          <cell r="AN674"/>
          <cell r="AO674">
            <v>0</v>
          </cell>
          <cell r="AP674">
            <v>0</v>
          </cell>
          <cell r="AQ674"/>
          <cell r="AR674">
            <v>0</v>
          </cell>
          <cell r="AS674"/>
          <cell r="AT674">
            <v>0</v>
          </cell>
          <cell r="AU674">
            <v>0</v>
          </cell>
          <cell r="AV674"/>
          <cell r="AW674"/>
          <cell r="AX674"/>
          <cell r="AY674"/>
          <cell r="AZ674"/>
          <cell r="BA674"/>
          <cell r="BB674">
            <v>0</v>
          </cell>
          <cell r="BC674">
            <v>292238.40000000002</v>
          </cell>
          <cell r="BD674">
            <v>95022</v>
          </cell>
          <cell r="BE674">
            <v>237443.7</v>
          </cell>
          <cell r="BF674" t="str">
            <v>RD Commit</v>
          </cell>
          <cell r="BG674"/>
          <cell r="BH674">
            <v>44449</v>
          </cell>
          <cell r="BI674">
            <v>250800</v>
          </cell>
          <cell r="BJ674"/>
          <cell r="BK674">
            <v>215</v>
          </cell>
          <cell r="BL674">
            <v>76</v>
          </cell>
          <cell r="BM674">
            <v>365298</v>
          </cell>
          <cell r="BN674"/>
          <cell r="BO674"/>
          <cell r="BP674">
            <v>0</v>
          </cell>
          <cell r="BQ674"/>
          <cell r="BR674"/>
          <cell r="BS674"/>
          <cell r="BT674"/>
          <cell r="BU674"/>
          <cell r="BV674"/>
          <cell r="BW674" t="str">
            <v>Montoya</v>
          </cell>
          <cell r="BX674" t="str">
            <v>Barrett</v>
          </cell>
          <cell r="BY674" t="str">
            <v>7E</v>
          </cell>
        </row>
        <row r="675">
          <cell r="C675">
            <v>979</v>
          </cell>
          <cell r="D675">
            <v>5</v>
          </cell>
          <cell r="E675">
            <v>845</v>
          </cell>
          <cell r="F675">
            <v>5</v>
          </cell>
          <cell r="G675">
            <v>2024</v>
          </cell>
          <cell r="H675" t="str">
            <v/>
          </cell>
          <cell r="I675" t="str">
            <v/>
          </cell>
          <cell r="J675" t="str">
            <v/>
          </cell>
          <cell r="K675" t="str">
            <v/>
          </cell>
          <cell r="L675">
            <v>0</v>
          </cell>
          <cell r="M675" t="str">
            <v>Montoya</v>
          </cell>
          <cell r="N675" t="str">
            <v>Treatment - New North System WTP</v>
          </cell>
          <cell r="O675" t="str">
            <v>1270041-1</v>
          </cell>
          <cell r="P675" t="str">
            <v xml:space="preserve">No </v>
          </cell>
          <cell r="Q675">
            <v>8252</v>
          </cell>
          <cell r="R675" t="str">
            <v>Reg</v>
          </cell>
          <cell r="S675"/>
          <cell r="T675"/>
          <cell r="U675"/>
          <cell r="V675"/>
          <cell r="W675"/>
          <cell r="X675">
            <v>0</v>
          </cell>
          <cell r="Y675"/>
          <cell r="Z675"/>
          <cell r="AA675">
            <v>45474</v>
          </cell>
          <cell r="AB675">
            <v>46175</v>
          </cell>
          <cell r="AC675">
            <v>0</v>
          </cell>
          <cell r="AD675">
            <v>0</v>
          </cell>
          <cell r="AE675" t="str">
            <v>EC?</v>
          </cell>
          <cell r="AF675">
            <v>11200000</v>
          </cell>
          <cell r="AG675"/>
          <cell r="AH675"/>
          <cell r="AI675"/>
          <cell r="AJ675"/>
          <cell r="AK675"/>
          <cell r="AL675">
            <v>11200000</v>
          </cell>
          <cell r="AM675">
            <v>0</v>
          </cell>
          <cell r="AN675"/>
          <cell r="AO675">
            <v>0</v>
          </cell>
          <cell r="AP675">
            <v>0</v>
          </cell>
          <cell r="AQ675"/>
          <cell r="AR675">
            <v>0</v>
          </cell>
          <cell r="AS675"/>
          <cell r="AT675">
            <v>0</v>
          </cell>
          <cell r="AU675">
            <v>0</v>
          </cell>
          <cell r="AV675"/>
          <cell r="AW675"/>
          <cell r="AX675"/>
          <cell r="AY675"/>
          <cell r="AZ675"/>
          <cell r="BA675"/>
          <cell r="BB675">
            <v>0</v>
          </cell>
          <cell r="BC675">
            <v>0</v>
          </cell>
          <cell r="BD675"/>
          <cell r="BE675">
            <v>0</v>
          </cell>
          <cell r="BF675"/>
          <cell r="BG675"/>
          <cell r="BH675"/>
          <cell r="BI675"/>
          <cell r="BJ675">
            <v>0</v>
          </cell>
          <cell r="BK675"/>
          <cell r="BL675"/>
          <cell r="BM675"/>
          <cell r="BN675"/>
          <cell r="BO675"/>
          <cell r="BP675"/>
          <cell r="BQ675"/>
          <cell r="BR675"/>
          <cell r="BS675"/>
          <cell r="BT675"/>
          <cell r="BU675"/>
          <cell r="BV675"/>
          <cell r="BW675" t="str">
            <v>Montoya</v>
          </cell>
          <cell r="BX675"/>
          <cell r="BY675">
            <v>11</v>
          </cell>
        </row>
        <row r="676">
          <cell r="C676">
            <v>576</v>
          </cell>
          <cell r="D676">
            <v>10</v>
          </cell>
          <cell r="E676">
            <v>406</v>
          </cell>
          <cell r="F676">
            <v>10</v>
          </cell>
          <cell r="G676">
            <v>2022</v>
          </cell>
          <cell r="H676" t="str">
            <v>Yes</v>
          </cell>
          <cell r="I676" t="str">
            <v/>
          </cell>
          <cell r="J676" t="str">
            <v>Yes</v>
          </cell>
          <cell r="K676" t="str">
            <v/>
          </cell>
          <cell r="L676">
            <v>0</v>
          </cell>
          <cell r="M676" t="str">
            <v>Berrens</v>
          </cell>
          <cell r="N676" t="str">
            <v>Watermain - Phase 3</v>
          </cell>
          <cell r="O676" t="str">
            <v>1060008-8</v>
          </cell>
          <cell r="P676" t="str">
            <v xml:space="preserve">No </v>
          </cell>
          <cell r="Q676">
            <v>2081</v>
          </cell>
          <cell r="R676" t="str">
            <v>Reg</v>
          </cell>
          <cell r="S676" t="str">
            <v>Exempt</v>
          </cell>
          <cell r="T676"/>
          <cell r="U676"/>
          <cell r="V676">
            <v>45450</v>
          </cell>
          <cell r="W676">
            <v>10000000</v>
          </cell>
          <cell r="X676">
            <v>10000000</v>
          </cell>
          <cell r="Y676" t="str">
            <v>22 Carryover</v>
          </cell>
          <cell r="Z676"/>
          <cell r="AA676">
            <v>45809</v>
          </cell>
          <cell r="AB676">
            <v>46235</v>
          </cell>
          <cell r="AC676">
            <v>0</v>
          </cell>
          <cell r="AD676">
            <v>0</v>
          </cell>
          <cell r="AE676" t="str">
            <v>phase 3 CW/DW proj</v>
          </cell>
          <cell r="AF676">
            <v>10000000</v>
          </cell>
          <cell r="AG676">
            <v>44652</v>
          </cell>
          <cell r="AH676">
            <v>44648</v>
          </cell>
          <cell r="AI676">
            <v>1</v>
          </cell>
          <cell r="AJ676">
            <v>10000000</v>
          </cell>
          <cell r="AK676"/>
          <cell r="AL676">
            <v>10000000</v>
          </cell>
          <cell r="AM676">
            <v>10000000</v>
          </cell>
          <cell r="AN676"/>
          <cell r="AO676">
            <v>0</v>
          </cell>
          <cell r="AP676">
            <v>0</v>
          </cell>
          <cell r="AQ676">
            <v>5000000</v>
          </cell>
          <cell r="AR676">
            <v>5000000</v>
          </cell>
          <cell r="AS676"/>
          <cell r="AT676">
            <v>5000000</v>
          </cell>
          <cell r="AU676">
            <v>0</v>
          </cell>
          <cell r="AV676"/>
          <cell r="AW676"/>
          <cell r="AX676"/>
          <cell r="AY676"/>
          <cell r="AZ676"/>
          <cell r="BA676">
            <v>45068</v>
          </cell>
          <cell r="BB676">
            <v>5000000</v>
          </cell>
          <cell r="BC676">
            <v>5000000</v>
          </cell>
          <cell r="BD676"/>
          <cell r="BE676">
            <v>0</v>
          </cell>
          <cell r="BF676"/>
          <cell r="BG676"/>
          <cell r="BH676"/>
          <cell r="BI676"/>
          <cell r="BJ676"/>
          <cell r="BK676"/>
          <cell r="BL676"/>
          <cell r="BM676"/>
          <cell r="BN676"/>
          <cell r="BO676"/>
          <cell r="BP676">
            <v>0</v>
          </cell>
          <cell r="BQ676"/>
          <cell r="BR676"/>
          <cell r="BS676"/>
          <cell r="BT676"/>
          <cell r="BU676"/>
          <cell r="BV676"/>
          <cell r="BW676" t="str">
            <v>Berrens</v>
          </cell>
          <cell r="BX676"/>
          <cell r="BY676" t="str">
            <v>6W</v>
          </cell>
        </row>
        <row r="677">
          <cell r="C677">
            <v>577</v>
          </cell>
          <cell r="D677">
            <v>10</v>
          </cell>
          <cell r="E677"/>
          <cell r="F677"/>
          <cell r="G677"/>
          <cell r="H677" t="str">
            <v/>
          </cell>
          <cell r="I677" t="str">
            <v>Yes</v>
          </cell>
          <cell r="J677"/>
          <cell r="K677"/>
          <cell r="L677"/>
          <cell r="M677" t="str">
            <v>Berrens</v>
          </cell>
          <cell r="N677" t="str">
            <v>Watermain - Phase 3</v>
          </cell>
          <cell r="O677" t="str">
            <v>1060008-9</v>
          </cell>
          <cell r="P677" t="str">
            <v xml:space="preserve">No </v>
          </cell>
          <cell r="Q677">
            <v>2081</v>
          </cell>
          <cell r="R677" t="str">
            <v>Reg</v>
          </cell>
          <cell r="S677"/>
          <cell r="T677"/>
          <cell r="U677"/>
          <cell r="V677">
            <v>45450</v>
          </cell>
          <cell r="W677">
            <v>8520061</v>
          </cell>
          <cell r="X677">
            <v>8520061</v>
          </cell>
          <cell r="Y677" t="str">
            <v>Part B2</v>
          </cell>
          <cell r="Z677"/>
          <cell r="AA677">
            <v>45778</v>
          </cell>
          <cell r="AB677">
            <v>46235</v>
          </cell>
          <cell r="AC677">
            <v>0</v>
          </cell>
          <cell r="AD677">
            <v>0</v>
          </cell>
          <cell r="AE677"/>
          <cell r="AF677">
            <v>8520061</v>
          </cell>
          <cell r="AG677"/>
          <cell r="AH677"/>
          <cell r="AI677"/>
          <cell r="AJ677"/>
          <cell r="AK677"/>
          <cell r="AL677">
            <v>8520061</v>
          </cell>
          <cell r="AM677">
            <v>8520061</v>
          </cell>
          <cell r="AN677"/>
          <cell r="AO677">
            <v>0</v>
          </cell>
          <cell r="AP677">
            <v>0</v>
          </cell>
          <cell r="AQ677"/>
          <cell r="AR677">
            <v>0</v>
          </cell>
          <cell r="AS677"/>
          <cell r="AT677">
            <v>8520061</v>
          </cell>
          <cell r="AU677">
            <v>0</v>
          </cell>
          <cell r="AV677"/>
          <cell r="AW677"/>
          <cell r="AX677"/>
          <cell r="AY677"/>
          <cell r="AZ677"/>
          <cell r="BA677"/>
          <cell r="BB677">
            <v>0</v>
          </cell>
          <cell r="BC677">
            <v>0</v>
          </cell>
          <cell r="BD677"/>
          <cell r="BE677">
            <v>0</v>
          </cell>
          <cell r="BF677"/>
          <cell r="BG677"/>
          <cell r="BH677"/>
          <cell r="BI677"/>
          <cell r="BJ677"/>
          <cell r="BK677"/>
          <cell r="BL677"/>
          <cell r="BM677"/>
          <cell r="BN677"/>
          <cell r="BO677"/>
          <cell r="BP677">
            <v>0</v>
          </cell>
          <cell r="BQ677"/>
          <cell r="BR677"/>
          <cell r="BS677"/>
          <cell r="BT677"/>
          <cell r="BU677"/>
          <cell r="BV677"/>
          <cell r="BW677" t="str">
            <v>Berrens</v>
          </cell>
          <cell r="BX677"/>
          <cell r="BY677" t="str">
            <v>6W</v>
          </cell>
        </row>
        <row r="678">
          <cell r="C678">
            <v>483</v>
          </cell>
          <cell r="D678">
            <v>10</v>
          </cell>
          <cell r="E678"/>
          <cell r="F678"/>
          <cell r="G678"/>
          <cell r="H678" t="str">
            <v/>
          </cell>
          <cell r="I678" t="str">
            <v/>
          </cell>
          <cell r="J678" t="str">
            <v/>
          </cell>
          <cell r="K678" t="str">
            <v>Yes</v>
          </cell>
          <cell r="L678"/>
          <cell r="M678" t="str">
            <v>Bradshaw</v>
          </cell>
          <cell r="N678" t="str">
            <v>Treatment - Plant Rehab</v>
          </cell>
          <cell r="O678" t="str">
            <v>1210020-7</v>
          </cell>
          <cell r="P678" t="str">
            <v xml:space="preserve">No </v>
          </cell>
          <cell r="Q678">
            <v>1552</v>
          </cell>
          <cell r="R678" t="str">
            <v>Reg</v>
          </cell>
          <cell r="S678"/>
          <cell r="T678"/>
          <cell r="U678"/>
          <cell r="V678"/>
          <cell r="W678"/>
          <cell r="X678">
            <v>0</v>
          </cell>
          <cell r="Y678"/>
          <cell r="Z678"/>
          <cell r="AA678"/>
          <cell r="AB678"/>
          <cell r="AC678">
            <v>0</v>
          </cell>
          <cell r="AD678">
            <v>0</v>
          </cell>
          <cell r="AE678"/>
          <cell r="AF678">
            <v>2360000</v>
          </cell>
          <cell r="AG678"/>
          <cell r="AH678"/>
          <cell r="AI678"/>
          <cell r="AJ678"/>
          <cell r="AK678"/>
          <cell r="AL678">
            <v>2360000</v>
          </cell>
          <cell r="AM678">
            <v>0</v>
          </cell>
          <cell r="AN678"/>
          <cell r="AO678">
            <v>0</v>
          </cell>
          <cell r="AP678">
            <v>0</v>
          </cell>
          <cell r="AQ678"/>
          <cell r="AR678">
            <v>0</v>
          </cell>
          <cell r="AS678"/>
          <cell r="AT678">
            <v>0</v>
          </cell>
          <cell r="AU678">
            <v>0</v>
          </cell>
          <cell r="AV678"/>
          <cell r="AW678"/>
          <cell r="AX678"/>
          <cell r="AY678"/>
          <cell r="AZ678"/>
          <cell r="BA678"/>
          <cell r="BB678"/>
          <cell r="BC678"/>
          <cell r="BD678"/>
          <cell r="BE678"/>
          <cell r="BF678"/>
          <cell r="BG678"/>
          <cell r="BH678"/>
          <cell r="BI678"/>
          <cell r="BJ678"/>
          <cell r="BK678"/>
          <cell r="BL678"/>
          <cell r="BM678"/>
          <cell r="BN678"/>
          <cell r="BO678"/>
          <cell r="BP678"/>
          <cell r="BQ678"/>
          <cell r="BR678"/>
          <cell r="BS678"/>
          <cell r="BT678"/>
          <cell r="BU678"/>
          <cell r="BV678"/>
          <cell r="BW678" t="str">
            <v>Bradshaw</v>
          </cell>
          <cell r="BX678"/>
          <cell r="BY678">
            <v>4</v>
          </cell>
        </row>
        <row r="679">
          <cell r="C679">
            <v>484</v>
          </cell>
          <cell r="D679">
            <v>10</v>
          </cell>
          <cell r="E679">
            <v>396</v>
          </cell>
          <cell r="F679">
            <v>10</v>
          </cell>
          <cell r="G679"/>
          <cell r="H679" t="str">
            <v/>
          </cell>
          <cell r="I679" t="str">
            <v/>
          </cell>
          <cell r="J679" t="str">
            <v/>
          </cell>
          <cell r="K679" t="str">
            <v/>
          </cell>
          <cell r="L679">
            <v>0</v>
          </cell>
          <cell r="M679" t="str">
            <v>Bradshaw</v>
          </cell>
          <cell r="N679" t="str">
            <v>Storage - Rehab Tower</v>
          </cell>
          <cell r="O679" t="str">
            <v>1210020-8</v>
          </cell>
          <cell r="P679" t="str">
            <v xml:space="preserve">No </v>
          </cell>
          <cell r="Q679">
            <v>1552</v>
          </cell>
          <cell r="R679" t="str">
            <v>Reg</v>
          </cell>
          <cell r="S679"/>
          <cell r="T679"/>
          <cell r="U679"/>
          <cell r="V679"/>
          <cell r="W679"/>
          <cell r="X679">
            <v>0</v>
          </cell>
          <cell r="Y679"/>
          <cell r="Z679"/>
          <cell r="AA679"/>
          <cell r="AB679"/>
          <cell r="AC679">
            <v>0</v>
          </cell>
          <cell r="AD679">
            <v>0</v>
          </cell>
          <cell r="AE679"/>
          <cell r="AF679">
            <v>617100</v>
          </cell>
          <cell r="AG679"/>
          <cell r="AH679"/>
          <cell r="AI679"/>
          <cell r="AJ679"/>
          <cell r="AK679"/>
          <cell r="AL679">
            <v>617100</v>
          </cell>
          <cell r="AM679">
            <v>0</v>
          </cell>
          <cell r="AN679"/>
          <cell r="AO679">
            <v>0</v>
          </cell>
          <cell r="AP679">
            <v>0</v>
          </cell>
          <cell r="AQ679"/>
          <cell r="AR679">
            <v>0</v>
          </cell>
          <cell r="AS679"/>
          <cell r="AT679">
            <v>0</v>
          </cell>
          <cell r="AU679">
            <v>0</v>
          </cell>
          <cell r="AV679"/>
          <cell r="AW679"/>
          <cell r="AX679"/>
          <cell r="AY679"/>
          <cell r="AZ679"/>
          <cell r="BA679"/>
          <cell r="BB679">
            <v>0</v>
          </cell>
          <cell r="BC679">
            <v>0</v>
          </cell>
          <cell r="BD679"/>
          <cell r="BE679">
            <v>0</v>
          </cell>
          <cell r="BF679"/>
          <cell r="BG679"/>
          <cell r="BH679"/>
          <cell r="BI679"/>
          <cell r="BJ679"/>
          <cell r="BK679"/>
          <cell r="BL679"/>
          <cell r="BM679"/>
          <cell r="BN679"/>
          <cell r="BO679"/>
          <cell r="BP679"/>
          <cell r="BQ679"/>
          <cell r="BR679"/>
          <cell r="BS679"/>
          <cell r="BT679"/>
          <cell r="BU679"/>
          <cell r="BV679"/>
          <cell r="BW679" t="str">
            <v>Bradshaw</v>
          </cell>
          <cell r="BX679"/>
          <cell r="BY679">
            <v>4</v>
          </cell>
        </row>
        <row r="680">
          <cell r="C680">
            <v>398</v>
          </cell>
          <cell r="D680">
            <v>10</v>
          </cell>
          <cell r="E680">
            <v>313</v>
          </cell>
          <cell r="F680">
            <v>10</v>
          </cell>
          <cell r="G680" t="str">
            <v/>
          </cell>
          <cell r="H680" t="str">
            <v/>
          </cell>
          <cell r="I680" t="str">
            <v/>
          </cell>
          <cell r="J680" t="str">
            <v/>
          </cell>
          <cell r="K680" t="str">
            <v/>
          </cell>
          <cell r="L680" t="str">
            <v>RD Commit</v>
          </cell>
          <cell r="M680" t="str">
            <v>Brooksbank</v>
          </cell>
          <cell r="N680" t="str">
            <v>Storage - New 50,000 Gal Tower</v>
          </cell>
          <cell r="O680" t="str">
            <v>1230008-1</v>
          </cell>
          <cell r="P680" t="str">
            <v xml:space="preserve">No </v>
          </cell>
          <cell r="Q680">
            <v>256</v>
          </cell>
          <cell r="R680" t="str">
            <v>Reg</v>
          </cell>
          <cell r="S680" t="str">
            <v>Exempt</v>
          </cell>
          <cell r="T680"/>
          <cell r="U680"/>
          <cell r="V680"/>
          <cell r="W680"/>
          <cell r="X680">
            <v>-200000</v>
          </cell>
          <cell r="Y680"/>
          <cell r="Z680"/>
          <cell r="AA680"/>
          <cell r="AB680"/>
          <cell r="AC680">
            <v>0</v>
          </cell>
          <cell r="AD680">
            <v>0</v>
          </cell>
          <cell r="AE680" t="str">
            <v>RD phase 2</v>
          </cell>
          <cell r="AF680">
            <v>758100</v>
          </cell>
          <cell r="AG680"/>
          <cell r="AH680"/>
          <cell r="AI680"/>
          <cell r="AJ680"/>
          <cell r="AK680"/>
          <cell r="AL680">
            <v>758100</v>
          </cell>
          <cell r="AM680">
            <v>0</v>
          </cell>
          <cell r="AN680"/>
          <cell r="AO680">
            <v>0</v>
          </cell>
          <cell r="AP680">
            <v>0</v>
          </cell>
          <cell r="AQ680"/>
          <cell r="AR680">
            <v>0</v>
          </cell>
          <cell r="AS680"/>
          <cell r="AT680">
            <v>0</v>
          </cell>
          <cell r="AU680">
            <v>0</v>
          </cell>
          <cell r="AV680"/>
          <cell r="AW680"/>
          <cell r="AX680"/>
          <cell r="AY680"/>
          <cell r="AZ680"/>
          <cell r="BA680"/>
          <cell r="BB680"/>
          <cell r="BC680"/>
          <cell r="BD680"/>
          <cell r="BE680"/>
          <cell r="BF680" t="str">
            <v>RD Commit</v>
          </cell>
          <cell r="BG680"/>
          <cell r="BH680">
            <v>43373</v>
          </cell>
          <cell r="BI680">
            <v>758100</v>
          </cell>
          <cell r="BJ680"/>
          <cell r="BK680">
            <v>122</v>
          </cell>
          <cell r="BL680"/>
          <cell r="BM680"/>
          <cell r="BN680">
            <v>100000</v>
          </cell>
          <cell r="BO680">
            <v>58100</v>
          </cell>
          <cell r="BP680">
            <v>158100</v>
          </cell>
          <cell r="BQ680">
            <v>200000</v>
          </cell>
          <cell r="BR680" t="str">
            <v>2019 award</v>
          </cell>
          <cell r="BS680"/>
          <cell r="BT680"/>
          <cell r="BU680"/>
          <cell r="BV680"/>
          <cell r="BW680" t="str">
            <v>Brooksbank</v>
          </cell>
          <cell r="BX680" t="str">
            <v>Gallentine</v>
          </cell>
          <cell r="BY680">
            <v>10</v>
          </cell>
        </row>
        <row r="681">
          <cell r="C681">
            <v>198</v>
          </cell>
          <cell r="D681">
            <v>15</v>
          </cell>
          <cell r="E681">
            <v>140</v>
          </cell>
          <cell r="F681">
            <v>15</v>
          </cell>
          <cell r="G681">
            <v>2025</v>
          </cell>
          <cell r="H681" t="str">
            <v/>
          </cell>
          <cell r="I681" t="str">
            <v>Yes</v>
          </cell>
          <cell r="J681" t="str">
            <v/>
          </cell>
          <cell r="K681" t="str">
            <v/>
          </cell>
          <cell r="L681">
            <v>0</v>
          </cell>
          <cell r="M681" t="str">
            <v>Barrett</v>
          </cell>
          <cell r="N681" t="str">
            <v>Treatment - Manganese Pumphouse 3</v>
          </cell>
          <cell r="O681" t="str">
            <v>1860026-2</v>
          </cell>
          <cell r="P681" t="str">
            <v>Yes</v>
          </cell>
          <cell r="Q681">
            <v>19565</v>
          </cell>
          <cell r="R681" t="str">
            <v>EC</v>
          </cell>
          <cell r="S681" t="str">
            <v>Exempt</v>
          </cell>
          <cell r="T681"/>
          <cell r="U681"/>
          <cell r="V681">
            <v>45454</v>
          </cell>
          <cell r="W681">
            <v>11935000</v>
          </cell>
          <cell r="X681">
            <v>11935000</v>
          </cell>
          <cell r="Y681" t="str">
            <v>Part B1</v>
          </cell>
          <cell r="Z681"/>
          <cell r="AA681">
            <v>45901</v>
          </cell>
          <cell r="AB681">
            <v>46508</v>
          </cell>
          <cell r="AC681">
            <v>0</v>
          </cell>
          <cell r="AD681">
            <v>0</v>
          </cell>
          <cell r="AE681" t="str">
            <v>not going this round (2024)</v>
          </cell>
          <cell r="AF681">
            <v>11935000</v>
          </cell>
          <cell r="AG681"/>
          <cell r="AH681"/>
          <cell r="AI681"/>
          <cell r="AJ681"/>
          <cell r="AK681"/>
          <cell r="AL681">
            <v>11935000</v>
          </cell>
          <cell r="AM681">
            <v>11935000</v>
          </cell>
          <cell r="AN681"/>
          <cell r="AO681">
            <v>0</v>
          </cell>
          <cell r="AP681">
            <v>3000000</v>
          </cell>
          <cell r="AQ681"/>
          <cell r="AR681">
            <v>3000000</v>
          </cell>
          <cell r="AS681"/>
          <cell r="AT681">
            <v>8935000</v>
          </cell>
          <cell r="AU681">
            <v>0</v>
          </cell>
          <cell r="AV681"/>
          <cell r="AW681"/>
          <cell r="AX681"/>
          <cell r="AY681"/>
          <cell r="AZ681"/>
          <cell r="BA681"/>
          <cell r="BB681">
            <v>0</v>
          </cell>
          <cell r="BC681">
            <v>0</v>
          </cell>
          <cell r="BD681"/>
          <cell r="BE681">
            <v>0</v>
          </cell>
          <cell r="BF681"/>
          <cell r="BG681"/>
          <cell r="BH681"/>
          <cell r="BI681"/>
          <cell r="BJ681"/>
          <cell r="BK681"/>
          <cell r="BL681"/>
          <cell r="BM681"/>
          <cell r="BN681"/>
          <cell r="BO681"/>
          <cell r="BP681">
            <v>0</v>
          </cell>
          <cell r="BQ681"/>
          <cell r="BR681"/>
          <cell r="BS681"/>
          <cell r="BT681"/>
          <cell r="BU681"/>
          <cell r="BV681"/>
          <cell r="BW681" t="str">
            <v>Barrett</v>
          </cell>
          <cell r="BX681"/>
          <cell r="BY681" t="str">
            <v>7W</v>
          </cell>
        </row>
        <row r="682">
          <cell r="C682">
            <v>199</v>
          </cell>
          <cell r="D682">
            <v>15</v>
          </cell>
          <cell r="E682">
            <v>141</v>
          </cell>
          <cell r="F682">
            <v>15</v>
          </cell>
          <cell r="G682">
            <v>2025</v>
          </cell>
          <cell r="H682" t="str">
            <v>Yes</v>
          </cell>
          <cell r="I682" t="str">
            <v/>
          </cell>
          <cell r="J682" t="str">
            <v/>
          </cell>
          <cell r="K682" t="str">
            <v>Yes</v>
          </cell>
          <cell r="L682">
            <v>0</v>
          </cell>
          <cell r="M682" t="str">
            <v>Barrett</v>
          </cell>
          <cell r="N682" t="str">
            <v>Treatment - Manganese Pumphouse 4</v>
          </cell>
          <cell r="O682" t="str">
            <v>1860026-3</v>
          </cell>
          <cell r="P682" t="str">
            <v>Yes</v>
          </cell>
          <cell r="Q682">
            <v>19565</v>
          </cell>
          <cell r="R682" t="str">
            <v>EC</v>
          </cell>
          <cell r="S682" t="str">
            <v>Exempt</v>
          </cell>
          <cell r="T682"/>
          <cell r="U682"/>
          <cell r="V682">
            <v>45446</v>
          </cell>
          <cell r="W682">
            <v>10550000</v>
          </cell>
          <cell r="X682">
            <v>5627612</v>
          </cell>
          <cell r="Y682" t="str">
            <v>24 Carryover</v>
          </cell>
          <cell r="Z682"/>
          <cell r="AA682">
            <v>45474</v>
          </cell>
          <cell r="AB682">
            <v>45870</v>
          </cell>
          <cell r="AC682">
            <v>0</v>
          </cell>
          <cell r="AD682">
            <v>0</v>
          </cell>
          <cell r="AE682"/>
          <cell r="AF682">
            <v>10550000</v>
          </cell>
          <cell r="AG682">
            <v>45449</v>
          </cell>
          <cell r="AH682">
            <v>45468</v>
          </cell>
          <cell r="AI682">
            <v>1</v>
          </cell>
          <cell r="AJ682">
            <v>10550000</v>
          </cell>
          <cell r="AK682"/>
          <cell r="AL682">
            <v>10550000</v>
          </cell>
          <cell r="AM682">
            <v>5627612</v>
          </cell>
          <cell r="AN682"/>
          <cell r="AO682">
            <v>0</v>
          </cell>
          <cell r="AP682">
            <v>3000000</v>
          </cell>
          <cell r="AQ682"/>
          <cell r="AR682">
            <v>3000000</v>
          </cell>
          <cell r="AS682"/>
          <cell r="AT682">
            <v>2627612</v>
          </cell>
          <cell r="AU682">
            <v>0</v>
          </cell>
          <cell r="AV682"/>
          <cell r="AW682"/>
          <cell r="AX682"/>
          <cell r="AY682"/>
          <cell r="AZ682"/>
          <cell r="BA682"/>
          <cell r="BB682">
            <v>0</v>
          </cell>
          <cell r="BC682">
            <v>0</v>
          </cell>
          <cell r="BD682"/>
          <cell r="BE682">
            <v>0</v>
          </cell>
          <cell r="BF682"/>
          <cell r="BG682"/>
          <cell r="BH682"/>
          <cell r="BI682"/>
          <cell r="BJ682"/>
          <cell r="BK682"/>
          <cell r="BL682"/>
          <cell r="BM682"/>
          <cell r="BN682"/>
          <cell r="BO682"/>
          <cell r="BP682">
            <v>0</v>
          </cell>
          <cell r="BQ682"/>
          <cell r="BR682"/>
          <cell r="BS682">
            <v>4922388</v>
          </cell>
          <cell r="BT682" t="str">
            <v>23-24 fed earmarks</v>
          </cell>
          <cell r="BU682"/>
          <cell r="BV682" t="str">
            <v>23-24 fed earmarks</v>
          </cell>
          <cell r="BW682" t="str">
            <v>Barrett</v>
          </cell>
          <cell r="BX682"/>
          <cell r="BY682" t="str">
            <v>7W</v>
          </cell>
        </row>
        <row r="683">
          <cell r="C683">
            <v>910</v>
          </cell>
          <cell r="D683">
            <v>5</v>
          </cell>
          <cell r="E683">
            <v>782</v>
          </cell>
          <cell r="F683">
            <v>5</v>
          </cell>
          <cell r="G683"/>
          <cell r="H683" t="str">
            <v/>
          </cell>
          <cell r="I683" t="str">
            <v/>
          </cell>
          <cell r="J683" t="str">
            <v/>
          </cell>
          <cell r="K683" t="str">
            <v/>
          </cell>
          <cell r="L683">
            <v>0</v>
          </cell>
          <cell r="M683" t="str">
            <v>Bradshaw</v>
          </cell>
          <cell r="N683" t="str">
            <v>Source - Transmission Improvements</v>
          </cell>
          <cell r="O683" t="str">
            <v>1560032-3</v>
          </cell>
          <cell r="P683" t="str">
            <v xml:space="preserve">No </v>
          </cell>
          <cell r="Q683">
            <v>575</v>
          </cell>
          <cell r="R683" t="str">
            <v>Reg</v>
          </cell>
          <cell r="S683" t="str">
            <v>Exempt</v>
          </cell>
          <cell r="T683"/>
          <cell r="U683"/>
          <cell r="V683"/>
          <cell r="W683"/>
          <cell r="X683">
            <v>0</v>
          </cell>
          <cell r="Y683"/>
          <cell r="Z683"/>
          <cell r="AA683">
            <v>44713</v>
          </cell>
          <cell r="AB683">
            <v>45078</v>
          </cell>
          <cell r="AC683">
            <v>0</v>
          </cell>
          <cell r="AD683">
            <v>0</v>
          </cell>
          <cell r="AE683"/>
          <cell r="AF683">
            <v>427500</v>
          </cell>
          <cell r="AG683"/>
          <cell r="AH683"/>
          <cell r="AI683"/>
          <cell r="AJ683"/>
          <cell r="AK683"/>
          <cell r="AL683">
            <v>427500</v>
          </cell>
          <cell r="AM683">
            <v>0</v>
          </cell>
          <cell r="AN683"/>
          <cell r="AO683">
            <v>0</v>
          </cell>
          <cell r="AP683">
            <v>0</v>
          </cell>
          <cell r="AQ683"/>
          <cell r="AR683">
            <v>0</v>
          </cell>
          <cell r="AS683"/>
          <cell r="AT683">
            <v>0</v>
          </cell>
          <cell r="AU683">
            <v>0</v>
          </cell>
          <cell r="AV683"/>
          <cell r="AW683"/>
          <cell r="AX683"/>
          <cell r="AY683"/>
          <cell r="AZ683"/>
          <cell r="BA683"/>
          <cell r="BB683">
            <v>0</v>
          </cell>
          <cell r="BC683">
            <v>0</v>
          </cell>
          <cell r="BD683"/>
          <cell r="BE683">
            <v>0</v>
          </cell>
          <cell r="BF683"/>
          <cell r="BG683"/>
          <cell r="BH683"/>
          <cell r="BI683"/>
          <cell r="BJ683"/>
          <cell r="BK683"/>
          <cell r="BL683"/>
          <cell r="BM683"/>
          <cell r="BN683"/>
          <cell r="BO683"/>
          <cell r="BP683">
            <v>0</v>
          </cell>
          <cell r="BQ683"/>
          <cell r="BR683"/>
          <cell r="BS683"/>
          <cell r="BT683"/>
          <cell r="BU683"/>
          <cell r="BV683"/>
          <cell r="BW683" t="str">
            <v>Bradshaw</v>
          </cell>
          <cell r="BX683"/>
          <cell r="BY683">
            <v>4</v>
          </cell>
        </row>
        <row r="684">
          <cell r="C684">
            <v>911</v>
          </cell>
          <cell r="D684">
            <v>5</v>
          </cell>
          <cell r="E684">
            <v>783</v>
          </cell>
          <cell r="F684">
            <v>5</v>
          </cell>
          <cell r="G684"/>
          <cell r="H684" t="str">
            <v/>
          </cell>
          <cell r="I684" t="str">
            <v/>
          </cell>
          <cell r="J684" t="str">
            <v/>
          </cell>
          <cell r="K684" t="str">
            <v/>
          </cell>
          <cell r="L684">
            <v>0</v>
          </cell>
          <cell r="M684" t="str">
            <v>Bradshaw</v>
          </cell>
          <cell r="N684" t="str">
            <v>Storage - Tower Rehab</v>
          </cell>
          <cell r="O684" t="str">
            <v>1560032-4</v>
          </cell>
          <cell r="P684" t="str">
            <v xml:space="preserve">No </v>
          </cell>
          <cell r="Q684">
            <v>575</v>
          </cell>
          <cell r="R684" t="str">
            <v>Reg</v>
          </cell>
          <cell r="S684" t="str">
            <v>Exempt</v>
          </cell>
          <cell r="T684"/>
          <cell r="U684"/>
          <cell r="V684"/>
          <cell r="W684"/>
          <cell r="X684">
            <v>0</v>
          </cell>
          <cell r="Y684"/>
          <cell r="Z684"/>
          <cell r="AA684">
            <v>44713</v>
          </cell>
          <cell r="AB684">
            <v>45078</v>
          </cell>
          <cell r="AC684">
            <v>0</v>
          </cell>
          <cell r="AD684">
            <v>0</v>
          </cell>
          <cell r="AE684"/>
          <cell r="AF684">
            <v>492500</v>
          </cell>
          <cell r="AG684"/>
          <cell r="AH684"/>
          <cell r="AI684"/>
          <cell r="AJ684"/>
          <cell r="AK684"/>
          <cell r="AL684">
            <v>492500</v>
          </cell>
          <cell r="AM684">
            <v>0</v>
          </cell>
          <cell r="AN684"/>
          <cell r="AO684">
            <v>0</v>
          </cell>
          <cell r="AP684">
            <v>0</v>
          </cell>
          <cell r="AQ684"/>
          <cell r="AR684">
            <v>0</v>
          </cell>
          <cell r="AS684"/>
          <cell r="AT684">
            <v>0</v>
          </cell>
          <cell r="AU684">
            <v>0</v>
          </cell>
          <cell r="AV684"/>
          <cell r="AW684"/>
          <cell r="AX684"/>
          <cell r="AY684"/>
          <cell r="AZ684"/>
          <cell r="BA684"/>
          <cell r="BB684">
            <v>0</v>
          </cell>
          <cell r="BC684">
            <v>0</v>
          </cell>
          <cell r="BD684"/>
          <cell r="BE684">
            <v>0</v>
          </cell>
          <cell r="BF684"/>
          <cell r="BG684"/>
          <cell r="BH684"/>
          <cell r="BI684"/>
          <cell r="BJ684"/>
          <cell r="BK684"/>
          <cell r="BL684"/>
          <cell r="BM684"/>
          <cell r="BN684"/>
          <cell r="BO684"/>
          <cell r="BP684">
            <v>0</v>
          </cell>
          <cell r="BQ684"/>
          <cell r="BR684"/>
          <cell r="BS684"/>
          <cell r="BT684"/>
          <cell r="BU684"/>
          <cell r="BV684"/>
          <cell r="BW684" t="str">
            <v>Bradshaw</v>
          </cell>
          <cell r="BX684"/>
          <cell r="BY684">
            <v>4</v>
          </cell>
        </row>
        <row r="685">
          <cell r="C685">
            <v>21</v>
          </cell>
          <cell r="D685">
            <v>20</v>
          </cell>
          <cell r="E685">
            <v>21</v>
          </cell>
          <cell r="F685">
            <v>20</v>
          </cell>
          <cell r="G685"/>
          <cell r="H685" t="str">
            <v/>
          </cell>
          <cell r="I685" t="str">
            <v/>
          </cell>
          <cell r="J685" t="str">
            <v/>
          </cell>
          <cell r="K685" t="str">
            <v/>
          </cell>
          <cell r="L685">
            <v>0</v>
          </cell>
          <cell r="M685" t="str">
            <v>Perez</v>
          </cell>
          <cell r="N685" t="str">
            <v>Treatment - Manganese New Plant</v>
          </cell>
          <cell r="O685" t="str">
            <v>1010013-2</v>
          </cell>
          <cell r="P685" t="str">
            <v>Yes</v>
          </cell>
          <cell r="Q685">
            <v>165</v>
          </cell>
          <cell r="R685" t="str">
            <v>EC</v>
          </cell>
          <cell r="S685" t="str">
            <v>Exempt</v>
          </cell>
          <cell r="T685"/>
          <cell r="U685"/>
          <cell r="V685"/>
          <cell r="W685"/>
          <cell r="X685">
            <v>0</v>
          </cell>
          <cell r="Y685"/>
          <cell r="Z685"/>
          <cell r="AA685">
            <v>45413</v>
          </cell>
          <cell r="AB685">
            <v>45930</v>
          </cell>
          <cell r="AC685">
            <v>0</v>
          </cell>
          <cell r="AD685">
            <v>0</v>
          </cell>
          <cell r="AE685"/>
          <cell r="AF685">
            <v>2000000</v>
          </cell>
          <cell r="AG685"/>
          <cell r="AH685"/>
          <cell r="AI685"/>
          <cell r="AJ685"/>
          <cell r="AK685"/>
          <cell r="AL685">
            <v>2000000</v>
          </cell>
          <cell r="AM685">
            <v>0</v>
          </cell>
          <cell r="AN685"/>
          <cell r="AO685">
            <v>0</v>
          </cell>
          <cell r="AP685">
            <v>1000000</v>
          </cell>
          <cell r="AQ685"/>
          <cell r="AR685">
            <v>1000000</v>
          </cell>
          <cell r="AS685"/>
          <cell r="AT685">
            <v>0</v>
          </cell>
          <cell r="AU685">
            <v>0</v>
          </cell>
          <cell r="AV685"/>
          <cell r="AW685"/>
          <cell r="AX685"/>
          <cell r="AY685"/>
          <cell r="AZ685"/>
          <cell r="BA685"/>
          <cell r="BB685">
            <v>0</v>
          </cell>
          <cell r="BC685">
            <v>0</v>
          </cell>
          <cell r="BD685"/>
          <cell r="BE685">
            <v>0</v>
          </cell>
          <cell r="BF685"/>
          <cell r="BG685"/>
          <cell r="BH685"/>
          <cell r="BI685"/>
          <cell r="BJ685"/>
          <cell r="BK685"/>
          <cell r="BL685"/>
          <cell r="BM685"/>
          <cell r="BN685"/>
          <cell r="BO685"/>
          <cell r="BP685">
            <v>0</v>
          </cell>
          <cell r="BQ685"/>
          <cell r="BR685"/>
          <cell r="BS685"/>
          <cell r="BT685"/>
          <cell r="BU685"/>
          <cell r="BV685"/>
          <cell r="BW685" t="str">
            <v>Perez</v>
          </cell>
          <cell r="BX685"/>
          <cell r="BY685" t="str">
            <v>3b</v>
          </cell>
        </row>
        <row r="686">
          <cell r="C686">
            <v>387</v>
          </cell>
          <cell r="D686">
            <v>10</v>
          </cell>
          <cell r="E686">
            <v>302</v>
          </cell>
          <cell r="F686">
            <v>10</v>
          </cell>
          <cell r="G686"/>
          <cell r="H686" t="str">
            <v/>
          </cell>
          <cell r="I686" t="str">
            <v/>
          </cell>
          <cell r="J686" t="str">
            <v/>
          </cell>
          <cell r="K686" t="str">
            <v/>
          </cell>
          <cell r="L686">
            <v>0</v>
          </cell>
          <cell r="M686" t="str">
            <v>Perez</v>
          </cell>
          <cell r="N686" t="str">
            <v>Watermain - System Improvements</v>
          </cell>
          <cell r="O686" t="str">
            <v>1010013-1</v>
          </cell>
          <cell r="P686" t="str">
            <v xml:space="preserve">No </v>
          </cell>
          <cell r="Q686">
            <v>165</v>
          </cell>
          <cell r="R686" t="str">
            <v>Reg</v>
          </cell>
          <cell r="S686" t="str">
            <v>Exempt</v>
          </cell>
          <cell r="T686"/>
          <cell r="U686"/>
          <cell r="V686"/>
          <cell r="W686"/>
          <cell r="X686">
            <v>0</v>
          </cell>
          <cell r="Y686"/>
          <cell r="Z686"/>
          <cell r="AA686">
            <v>45413</v>
          </cell>
          <cell r="AB686">
            <v>45930</v>
          </cell>
          <cell r="AC686">
            <v>0</v>
          </cell>
          <cell r="AD686">
            <v>0</v>
          </cell>
          <cell r="AE686"/>
          <cell r="AF686">
            <v>2500000</v>
          </cell>
          <cell r="AG686"/>
          <cell r="AH686"/>
          <cell r="AI686"/>
          <cell r="AJ686"/>
          <cell r="AK686"/>
          <cell r="AL686">
            <v>2500000</v>
          </cell>
          <cell r="AM686">
            <v>0</v>
          </cell>
          <cell r="AN686"/>
          <cell r="AO686">
            <v>0</v>
          </cell>
          <cell r="AP686">
            <v>0</v>
          </cell>
          <cell r="AQ686"/>
          <cell r="AR686">
            <v>0</v>
          </cell>
          <cell r="AS686"/>
          <cell r="AT686">
            <v>0</v>
          </cell>
          <cell r="AU686">
            <v>0</v>
          </cell>
          <cell r="AV686"/>
          <cell r="AW686"/>
          <cell r="AX686"/>
          <cell r="AY686"/>
          <cell r="AZ686"/>
          <cell r="BA686"/>
          <cell r="BB686">
            <v>0</v>
          </cell>
          <cell r="BC686">
            <v>0</v>
          </cell>
          <cell r="BD686"/>
          <cell r="BE686">
            <v>0</v>
          </cell>
          <cell r="BF686"/>
          <cell r="BG686"/>
          <cell r="BH686"/>
          <cell r="BI686"/>
          <cell r="BJ686"/>
          <cell r="BK686"/>
          <cell r="BL686"/>
          <cell r="BM686"/>
          <cell r="BN686"/>
          <cell r="BO686"/>
          <cell r="BP686">
            <v>0</v>
          </cell>
          <cell r="BQ686"/>
          <cell r="BR686"/>
          <cell r="BS686"/>
          <cell r="BT686"/>
          <cell r="BU686"/>
          <cell r="BV686"/>
          <cell r="BW686" t="str">
            <v>Perez</v>
          </cell>
          <cell r="BX686"/>
          <cell r="BY686" t="str">
            <v>3b</v>
          </cell>
        </row>
        <row r="687">
          <cell r="C687">
            <v>388</v>
          </cell>
          <cell r="D687">
            <v>10</v>
          </cell>
          <cell r="E687">
            <v>303</v>
          </cell>
          <cell r="F687">
            <v>10</v>
          </cell>
          <cell r="G687"/>
          <cell r="H687" t="str">
            <v/>
          </cell>
          <cell r="I687" t="str">
            <v/>
          </cell>
          <cell r="J687" t="str">
            <v/>
          </cell>
          <cell r="K687" t="str">
            <v/>
          </cell>
          <cell r="L687">
            <v>0</v>
          </cell>
          <cell r="M687" t="str">
            <v>Perez</v>
          </cell>
          <cell r="N687" t="str">
            <v>Storage - Tower Improvements</v>
          </cell>
          <cell r="O687" t="str">
            <v>1010013-3</v>
          </cell>
          <cell r="P687" t="str">
            <v xml:space="preserve">No </v>
          </cell>
          <cell r="Q687">
            <v>165</v>
          </cell>
          <cell r="R687" t="str">
            <v>Reg</v>
          </cell>
          <cell r="S687" t="str">
            <v>Exempt</v>
          </cell>
          <cell r="T687"/>
          <cell r="U687"/>
          <cell r="V687"/>
          <cell r="W687"/>
          <cell r="X687">
            <v>0</v>
          </cell>
          <cell r="Y687"/>
          <cell r="Z687"/>
          <cell r="AA687">
            <v>45413</v>
          </cell>
          <cell r="AB687">
            <v>45930</v>
          </cell>
          <cell r="AC687">
            <v>0</v>
          </cell>
          <cell r="AD687">
            <v>0</v>
          </cell>
          <cell r="AE687"/>
          <cell r="AF687">
            <v>300000</v>
          </cell>
          <cell r="AG687"/>
          <cell r="AH687"/>
          <cell r="AI687"/>
          <cell r="AJ687"/>
          <cell r="AK687"/>
          <cell r="AL687">
            <v>300000</v>
          </cell>
          <cell r="AM687">
            <v>0</v>
          </cell>
          <cell r="AN687"/>
          <cell r="AO687">
            <v>0</v>
          </cell>
          <cell r="AP687">
            <v>0</v>
          </cell>
          <cell r="AQ687"/>
          <cell r="AR687">
            <v>0</v>
          </cell>
          <cell r="AS687"/>
          <cell r="AT687">
            <v>0</v>
          </cell>
          <cell r="AU687">
            <v>0</v>
          </cell>
          <cell r="AV687"/>
          <cell r="AW687"/>
          <cell r="AX687"/>
          <cell r="AY687"/>
          <cell r="AZ687"/>
          <cell r="BA687"/>
          <cell r="BB687">
            <v>0</v>
          </cell>
          <cell r="BC687">
            <v>0</v>
          </cell>
          <cell r="BD687"/>
          <cell r="BE687">
            <v>0</v>
          </cell>
          <cell r="BF687"/>
          <cell r="BG687"/>
          <cell r="BH687"/>
          <cell r="BI687"/>
          <cell r="BJ687"/>
          <cell r="BK687"/>
          <cell r="BL687"/>
          <cell r="BM687"/>
          <cell r="BN687"/>
          <cell r="BO687"/>
          <cell r="BP687">
            <v>0</v>
          </cell>
          <cell r="BQ687"/>
          <cell r="BR687"/>
          <cell r="BS687"/>
          <cell r="BT687"/>
          <cell r="BU687"/>
          <cell r="BV687"/>
          <cell r="BW687" t="str">
            <v>Perez</v>
          </cell>
          <cell r="BX687"/>
          <cell r="BY687" t="str">
            <v>3b</v>
          </cell>
        </row>
        <row r="688">
          <cell r="C688">
            <v>389</v>
          </cell>
          <cell r="D688">
            <v>10</v>
          </cell>
          <cell r="E688">
            <v>304</v>
          </cell>
          <cell r="F688">
            <v>10</v>
          </cell>
          <cell r="G688"/>
          <cell r="H688" t="str">
            <v/>
          </cell>
          <cell r="I688" t="str">
            <v/>
          </cell>
          <cell r="J688" t="str">
            <v/>
          </cell>
          <cell r="K688" t="str">
            <v/>
          </cell>
          <cell r="L688">
            <v>0</v>
          </cell>
          <cell r="M688" t="str">
            <v>Perez</v>
          </cell>
          <cell r="N688" t="str">
            <v>Source - Well #2 Replacement</v>
          </cell>
          <cell r="O688" t="str">
            <v>1010013-4</v>
          </cell>
          <cell r="P688" t="str">
            <v xml:space="preserve">No </v>
          </cell>
          <cell r="Q688">
            <v>165</v>
          </cell>
          <cell r="R688" t="str">
            <v>Reg</v>
          </cell>
          <cell r="S688" t="str">
            <v>Exempt</v>
          </cell>
          <cell r="T688"/>
          <cell r="U688"/>
          <cell r="V688"/>
          <cell r="W688"/>
          <cell r="X688">
            <v>0</v>
          </cell>
          <cell r="Y688"/>
          <cell r="Z688"/>
          <cell r="AA688">
            <v>45413</v>
          </cell>
          <cell r="AB688">
            <v>45930</v>
          </cell>
          <cell r="AC688">
            <v>0</v>
          </cell>
          <cell r="AD688">
            <v>0</v>
          </cell>
          <cell r="AE688"/>
          <cell r="AF688">
            <v>200000</v>
          </cell>
          <cell r="AG688"/>
          <cell r="AH688"/>
          <cell r="AI688"/>
          <cell r="AJ688"/>
          <cell r="AK688"/>
          <cell r="AL688">
            <v>200000</v>
          </cell>
          <cell r="AM688">
            <v>0</v>
          </cell>
          <cell r="AN688"/>
          <cell r="AO688">
            <v>0</v>
          </cell>
          <cell r="AP688">
            <v>0</v>
          </cell>
          <cell r="AQ688"/>
          <cell r="AR688">
            <v>0</v>
          </cell>
          <cell r="AS688"/>
          <cell r="AT688">
            <v>0</v>
          </cell>
          <cell r="AU688">
            <v>0</v>
          </cell>
          <cell r="AV688"/>
          <cell r="AW688"/>
          <cell r="AX688"/>
          <cell r="AY688"/>
          <cell r="AZ688"/>
          <cell r="BA688"/>
          <cell r="BB688">
            <v>0</v>
          </cell>
          <cell r="BC688">
            <v>0</v>
          </cell>
          <cell r="BD688"/>
          <cell r="BE688">
            <v>0</v>
          </cell>
          <cell r="BF688"/>
          <cell r="BG688"/>
          <cell r="BH688"/>
          <cell r="BI688"/>
          <cell r="BJ688"/>
          <cell r="BK688"/>
          <cell r="BL688"/>
          <cell r="BM688"/>
          <cell r="BN688"/>
          <cell r="BO688"/>
          <cell r="BP688">
            <v>0</v>
          </cell>
          <cell r="BQ688"/>
          <cell r="BR688"/>
          <cell r="BS688"/>
          <cell r="BT688"/>
          <cell r="BU688"/>
          <cell r="BV688"/>
          <cell r="BW688" t="str">
            <v>Perez</v>
          </cell>
          <cell r="BX688"/>
          <cell r="BY688" t="str">
            <v>3b</v>
          </cell>
        </row>
        <row r="689">
          <cell r="C689">
            <v>30</v>
          </cell>
          <cell r="D689">
            <v>20</v>
          </cell>
          <cell r="E689"/>
          <cell r="F689"/>
          <cell r="G689">
            <v>2025</v>
          </cell>
          <cell r="H689" t="str">
            <v/>
          </cell>
          <cell r="I689" t="str">
            <v>Yes</v>
          </cell>
          <cell r="J689"/>
          <cell r="K689"/>
          <cell r="L689"/>
          <cell r="M689" t="str">
            <v>Perez</v>
          </cell>
          <cell r="N689" t="str">
            <v>Other - LSL Replacement Central Ave</v>
          </cell>
          <cell r="O689" t="str">
            <v>1290003-8</v>
          </cell>
          <cell r="P689" t="str">
            <v>Yes</v>
          </cell>
          <cell r="Q689">
            <v>4163</v>
          </cell>
          <cell r="R689" t="str">
            <v>LSL</v>
          </cell>
          <cell r="S689"/>
          <cell r="T689"/>
          <cell r="U689"/>
          <cell r="V689">
            <v>45442</v>
          </cell>
          <cell r="W689">
            <v>421642</v>
          </cell>
          <cell r="X689">
            <v>421642</v>
          </cell>
          <cell r="Y689" t="str">
            <v>Part B</v>
          </cell>
          <cell r="Z689" t="str">
            <v xml:space="preserve">joint LSL/utility </v>
          </cell>
          <cell r="AA689">
            <v>45778</v>
          </cell>
          <cell r="AB689">
            <v>46204</v>
          </cell>
          <cell r="AC689">
            <v>210821</v>
          </cell>
          <cell r="AD689">
            <v>210821</v>
          </cell>
          <cell r="AE689"/>
          <cell r="AF689">
            <v>421642</v>
          </cell>
          <cell r="AG689"/>
          <cell r="AH689"/>
          <cell r="AI689"/>
          <cell r="AJ689"/>
          <cell r="AK689"/>
          <cell r="AL689">
            <v>421642</v>
          </cell>
          <cell r="AM689">
            <v>421642</v>
          </cell>
          <cell r="AN689"/>
          <cell r="AO689">
            <v>210821</v>
          </cell>
          <cell r="AP689">
            <v>0</v>
          </cell>
          <cell r="AQ689"/>
          <cell r="AR689">
            <v>210821</v>
          </cell>
          <cell r="AS689"/>
          <cell r="AT689">
            <v>210821</v>
          </cell>
          <cell r="AU689">
            <v>210821</v>
          </cell>
          <cell r="AV689"/>
          <cell r="AW689"/>
          <cell r="AX689"/>
          <cell r="AY689"/>
          <cell r="AZ689"/>
          <cell r="BA689"/>
          <cell r="BB689">
            <v>0</v>
          </cell>
          <cell r="BC689">
            <v>0</v>
          </cell>
          <cell r="BD689"/>
          <cell r="BE689">
            <v>0</v>
          </cell>
          <cell r="BF689"/>
          <cell r="BG689"/>
          <cell r="BH689"/>
          <cell r="BI689"/>
          <cell r="BJ689"/>
          <cell r="BK689"/>
          <cell r="BL689"/>
          <cell r="BM689"/>
          <cell r="BN689"/>
          <cell r="BO689"/>
          <cell r="BP689">
            <v>0</v>
          </cell>
          <cell r="BQ689"/>
          <cell r="BR689"/>
          <cell r="BS689"/>
          <cell r="BT689"/>
          <cell r="BU689"/>
          <cell r="BV689"/>
          <cell r="BW689" t="str">
            <v>Perez</v>
          </cell>
          <cell r="BX689"/>
          <cell r="BY689">
            <v>2</v>
          </cell>
        </row>
        <row r="690">
          <cell r="C690">
            <v>445</v>
          </cell>
          <cell r="D690">
            <v>10</v>
          </cell>
          <cell r="E690"/>
          <cell r="F690"/>
          <cell r="G690"/>
          <cell r="H690" t="str">
            <v/>
          </cell>
          <cell r="I690" t="str">
            <v>Yes</v>
          </cell>
          <cell r="J690"/>
          <cell r="K690"/>
          <cell r="L690"/>
          <cell r="M690" t="str">
            <v>Perez</v>
          </cell>
          <cell r="N690" t="str">
            <v>Watermain - Central Ave Improvements</v>
          </cell>
          <cell r="O690" t="str">
            <v>1290003-7</v>
          </cell>
          <cell r="P690" t="str">
            <v xml:space="preserve">No </v>
          </cell>
          <cell r="Q690">
            <v>4163</v>
          </cell>
          <cell r="R690" t="str">
            <v>Reg</v>
          </cell>
          <cell r="S690"/>
          <cell r="T690"/>
          <cell r="U690"/>
          <cell r="V690">
            <v>45442</v>
          </cell>
          <cell r="W690">
            <v>1597128</v>
          </cell>
          <cell r="X690">
            <v>1597128</v>
          </cell>
          <cell r="Y690" t="str">
            <v>Part B2</v>
          </cell>
          <cell r="Z690"/>
          <cell r="AA690">
            <v>45778</v>
          </cell>
          <cell r="AB690">
            <v>46204</v>
          </cell>
          <cell r="AC690">
            <v>0</v>
          </cell>
          <cell r="AD690">
            <v>0</v>
          </cell>
          <cell r="AE690"/>
          <cell r="AF690">
            <v>1597128</v>
          </cell>
          <cell r="AG690"/>
          <cell r="AH690"/>
          <cell r="AI690"/>
          <cell r="AJ690"/>
          <cell r="AK690"/>
          <cell r="AL690">
            <v>1597128</v>
          </cell>
          <cell r="AM690">
            <v>1597128</v>
          </cell>
          <cell r="AN690"/>
          <cell r="AO690">
            <v>0</v>
          </cell>
          <cell r="AP690">
            <v>0</v>
          </cell>
          <cell r="AQ690"/>
          <cell r="AR690">
            <v>0</v>
          </cell>
          <cell r="AS690"/>
          <cell r="AT690">
            <v>1597128</v>
          </cell>
          <cell r="AU690">
            <v>0</v>
          </cell>
          <cell r="AV690"/>
          <cell r="AW690"/>
          <cell r="AX690"/>
          <cell r="AY690"/>
          <cell r="AZ690"/>
          <cell r="BA690"/>
          <cell r="BB690">
            <v>0</v>
          </cell>
          <cell r="BC690">
            <v>0</v>
          </cell>
          <cell r="BD690"/>
          <cell r="BE690">
            <v>0</v>
          </cell>
          <cell r="BF690"/>
          <cell r="BG690"/>
          <cell r="BH690"/>
          <cell r="BI690"/>
          <cell r="BJ690"/>
          <cell r="BK690"/>
          <cell r="BL690"/>
          <cell r="BM690"/>
          <cell r="BN690"/>
          <cell r="BO690"/>
          <cell r="BP690">
            <v>0</v>
          </cell>
          <cell r="BQ690"/>
          <cell r="BR690"/>
          <cell r="BS690"/>
          <cell r="BT690"/>
          <cell r="BU690"/>
          <cell r="BV690"/>
          <cell r="BW690" t="str">
            <v>Perez</v>
          </cell>
          <cell r="BX690"/>
          <cell r="BY690">
            <v>2</v>
          </cell>
        </row>
        <row r="691">
          <cell r="C691">
            <v>844</v>
          </cell>
          <cell r="D691">
            <v>5</v>
          </cell>
          <cell r="E691">
            <v>714</v>
          </cell>
          <cell r="F691">
            <v>5</v>
          </cell>
          <cell r="G691" t="str">
            <v/>
          </cell>
          <cell r="H691" t="str">
            <v/>
          </cell>
          <cell r="I691" t="str">
            <v/>
          </cell>
          <cell r="J691" t="str">
            <v/>
          </cell>
          <cell r="K691" t="str">
            <v/>
          </cell>
          <cell r="L691">
            <v>0</v>
          </cell>
          <cell r="M691" t="str">
            <v>Barrett</v>
          </cell>
          <cell r="N691" t="str">
            <v>Distribution - Booster Station</v>
          </cell>
          <cell r="O691" t="str">
            <v>1730018-3</v>
          </cell>
          <cell r="P691" t="str">
            <v xml:space="preserve">No </v>
          </cell>
          <cell r="Q691">
            <v>2298</v>
          </cell>
          <cell r="R691" t="str">
            <v>Reg</v>
          </cell>
          <cell r="S691" t="str">
            <v>Exempt</v>
          </cell>
          <cell r="T691"/>
          <cell r="U691"/>
          <cell r="V691"/>
          <cell r="W691"/>
          <cell r="X691">
            <v>0</v>
          </cell>
          <cell r="Y691"/>
          <cell r="Z691"/>
          <cell r="AA691"/>
          <cell r="AB691"/>
          <cell r="AC691">
            <v>0</v>
          </cell>
          <cell r="AD691">
            <v>0</v>
          </cell>
          <cell r="AE691"/>
          <cell r="AF691">
            <v>630000</v>
          </cell>
          <cell r="AG691"/>
          <cell r="AH691"/>
          <cell r="AI691"/>
          <cell r="AJ691"/>
          <cell r="AK691"/>
          <cell r="AL691">
            <v>630000</v>
          </cell>
          <cell r="AM691">
            <v>0</v>
          </cell>
          <cell r="AN691"/>
          <cell r="AO691">
            <v>0</v>
          </cell>
          <cell r="AP691">
            <v>0</v>
          </cell>
          <cell r="AQ691"/>
          <cell r="AR691">
            <v>0</v>
          </cell>
          <cell r="AS691"/>
          <cell r="AT691">
            <v>0</v>
          </cell>
          <cell r="AU691">
            <v>0</v>
          </cell>
          <cell r="AV691"/>
          <cell r="AW691"/>
          <cell r="AX691"/>
          <cell r="AY691"/>
          <cell r="AZ691"/>
          <cell r="BA691"/>
          <cell r="BB691">
            <v>0</v>
          </cell>
          <cell r="BC691">
            <v>0</v>
          </cell>
          <cell r="BD691"/>
          <cell r="BE691">
            <v>0</v>
          </cell>
          <cell r="BF691"/>
          <cell r="BG691"/>
          <cell r="BH691"/>
          <cell r="BI691"/>
          <cell r="BJ691"/>
          <cell r="BK691"/>
          <cell r="BL691"/>
          <cell r="BM691"/>
          <cell r="BN691"/>
          <cell r="BO691"/>
          <cell r="BP691">
            <v>0</v>
          </cell>
          <cell r="BQ691"/>
          <cell r="BR691"/>
          <cell r="BS691"/>
          <cell r="BT691"/>
          <cell r="BU691"/>
          <cell r="BV691"/>
          <cell r="BW691" t="str">
            <v>Barrett</v>
          </cell>
          <cell r="BX691" t="str">
            <v>Barrett</v>
          </cell>
          <cell r="BY691" t="str">
            <v>7W</v>
          </cell>
        </row>
        <row r="692">
          <cell r="C692">
            <v>262</v>
          </cell>
          <cell r="D692">
            <v>12</v>
          </cell>
          <cell r="E692">
            <v>189</v>
          </cell>
          <cell r="F692">
            <v>12</v>
          </cell>
          <cell r="G692" t="str">
            <v/>
          </cell>
          <cell r="H692" t="str">
            <v/>
          </cell>
          <cell r="I692" t="str">
            <v/>
          </cell>
          <cell r="J692" t="str">
            <v/>
          </cell>
          <cell r="K692" t="str">
            <v/>
          </cell>
          <cell r="L692">
            <v>0</v>
          </cell>
          <cell r="M692" t="str">
            <v>Bradshaw</v>
          </cell>
          <cell r="N692" t="str">
            <v>Watermain - Replace &amp; Loop - Phase 2</v>
          </cell>
          <cell r="O692" t="str">
            <v>1560019-4</v>
          </cell>
          <cell r="P692" t="str">
            <v xml:space="preserve">No </v>
          </cell>
          <cell r="Q692">
            <v>2374</v>
          </cell>
          <cell r="R692" t="str">
            <v>Reg</v>
          </cell>
          <cell r="S692" t="str">
            <v>Exempt</v>
          </cell>
          <cell r="T692"/>
          <cell r="U692"/>
          <cell r="V692"/>
          <cell r="W692"/>
          <cell r="X692">
            <v>0</v>
          </cell>
          <cell r="Y692"/>
          <cell r="Z692"/>
          <cell r="AA692"/>
          <cell r="AB692"/>
          <cell r="AC692">
            <v>0</v>
          </cell>
          <cell r="AD692">
            <v>0</v>
          </cell>
          <cell r="AE692" t="str">
            <v>project on hold, TH59 project first</v>
          </cell>
          <cell r="AF692">
            <v>1904263</v>
          </cell>
          <cell r="AG692"/>
          <cell r="AH692"/>
          <cell r="AI692"/>
          <cell r="AJ692"/>
          <cell r="AK692"/>
          <cell r="AL692">
            <v>1904263</v>
          </cell>
          <cell r="AM692">
            <v>0</v>
          </cell>
          <cell r="AN692"/>
          <cell r="AO692">
            <v>0</v>
          </cell>
          <cell r="AP692">
            <v>0</v>
          </cell>
          <cell r="AQ692"/>
          <cell r="AR692">
            <v>0</v>
          </cell>
          <cell r="AS692"/>
          <cell r="AT692">
            <v>0</v>
          </cell>
          <cell r="AU692">
            <v>0</v>
          </cell>
          <cell r="AV692"/>
          <cell r="AW692"/>
          <cell r="AX692"/>
          <cell r="AY692"/>
          <cell r="AZ692"/>
          <cell r="BA692"/>
          <cell r="BB692">
            <v>0</v>
          </cell>
          <cell r="BC692">
            <v>0</v>
          </cell>
          <cell r="BD692"/>
          <cell r="BE692">
            <v>0</v>
          </cell>
          <cell r="BF692"/>
          <cell r="BG692"/>
          <cell r="BH692"/>
          <cell r="BI692"/>
          <cell r="BJ692"/>
          <cell r="BK692"/>
          <cell r="BL692"/>
          <cell r="BM692"/>
          <cell r="BN692"/>
          <cell r="BO692"/>
          <cell r="BP692">
            <v>0</v>
          </cell>
          <cell r="BQ692"/>
          <cell r="BR692"/>
          <cell r="BS692"/>
          <cell r="BT692"/>
          <cell r="BU692"/>
          <cell r="BV692"/>
          <cell r="BW692" t="str">
            <v>Bradshaw</v>
          </cell>
          <cell r="BX692" t="str">
            <v>Lafontaine</v>
          </cell>
          <cell r="BY692">
            <v>4</v>
          </cell>
        </row>
        <row r="693">
          <cell r="C693">
            <v>515</v>
          </cell>
          <cell r="D693">
            <v>10</v>
          </cell>
          <cell r="E693">
            <v>428</v>
          </cell>
          <cell r="F693">
            <v>10</v>
          </cell>
          <cell r="G693" t="str">
            <v/>
          </cell>
          <cell r="H693" t="str">
            <v/>
          </cell>
          <cell r="I693" t="str">
            <v/>
          </cell>
          <cell r="J693" t="str">
            <v/>
          </cell>
          <cell r="K693" t="str">
            <v/>
          </cell>
          <cell r="L693">
            <v>0</v>
          </cell>
          <cell r="M693" t="str">
            <v>Bradshaw</v>
          </cell>
          <cell r="N693" t="str">
            <v>Storage - Recoat Water Tower</v>
          </cell>
          <cell r="O693" t="str">
            <v>1560019-3</v>
          </cell>
          <cell r="P693" t="str">
            <v xml:space="preserve">No </v>
          </cell>
          <cell r="Q693">
            <v>2374</v>
          </cell>
          <cell r="R693" t="str">
            <v>Reg</v>
          </cell>
          <cell r="S693" t="str">
            <v>Exempt</v>
          </cell>
          <cell r="T693"/>
          <cell r="U693"/>
          <cell r="V693"/>
          <cell r="W693"/>
          <cell r="X693">
            <v>0</v>
          </cell>
          <cell r="Y693"/>
          <cell r="Z693"/>
          <cell r="AA693"/>
          <cell r="AB693"/>
          <cell r="AC693">
            <v>0</v>
          </cell>
          <cell r="AD693">
            <v>0</v>
          </cell>
          <cell r="AE693"/>
          <cell r="AF693">
            <v>500000</v>
          </cell>
          <cell r="AG693"/>
          <cell r="AH693"/>
          <cell r="AI693"/>
          <cell r="AJ693"/>
          <cell r="AK693"/>
          <cell r="AL693">
            <v>500000</v>
          </cell>
          <cell r="AM693">
            <v>0</v>
          </cell>
          <cell r="AN693"/>
          <cell r="AO693">
            <v>0</v>
          </cell>
          <cell r="AP693">
            <v>0</v>
          </cell>
          <cell r="AQ693"/>
          <cell r="AR693">
            <v>0</v>
          </cell>
          <cell r="AS693"/>
          <cell r="AT693">
            <v>0</v>
          </cell>
          <cell r="AU693">
            <v>0</v>
          </cell>
          <cell r="AV693"/>
          <cell r="AW693"/>
          <cell r="AX693"/>
          <cell r="AY693"/>
          <cell r="AZ693"/>
          <cell r="BA693"/>
          <cell r="BB693">
            <v>0</v>
          </cell>
          <cell r="BC693">
            <v>0</v>
          </cell>
          <cell r="BD693"/>
          <cell r="BE693">
            <v>0</v>
          </cell>
          <cell r="BF693"/>
          <cell r="BG693"/>
          <cell r="BH693"/>
          <cell r="BI693"/>
          <cell r="BJ693"/>
          <cell r="BK693"/>
          <cell r="BL693"/>
          <cell r="BM693"/>
          <cell r="BN693"/>
          <cell r="BO693"/>
          <cell r="BP693">
            <v>0</v>
          </cell>
          <cell r="BQ693"/>
          <cell r="BR693"/>
          <cell r="BS693"/>
          <cell r="BT693"/>
          <cell r="BU693"/>
          <cell r="BV693"/>
          <cell r="BW693" t="str">
            <v>Bradshaw</v>
          </cell>
          <cell r="BX693" t="str">
            <v>Lafontaine</v>
          </cell>
          <cell r="BY693">
            <v>4</v>
          </cell>
        </row>
        <row r="694">
          <cell r="C694">
            <v>516</v>
          </cell>
          <cell r="D694">
            <v>10</v>
          </cell>
          <cell r="E694">
            <v>429</v>
          </cell>
          <cell r="F694">
            <v>10</v>
          </cell>
          <cell r="G694">
            <v>2023</v>
          </cell>
          <cell r="H694" t="str">
            <v>Yes</v>
          </cell>
          <cell r="I694" t="str">
            <v/>
          </cell>
          <cell r="J694" t="str">
            <v>Yes</v>
          </cell>
          <cell r="K694" t="str">
            <v/>
          </cell>
          <cell r="L694">
            <v>0</v>
          </cell>
          <cell r="M694" t="str">
            <v>Bradshaw</v>
          </cell>
          <cell r="N694" t="str">
            <v>Watermain - TH59 and TH108</v>
          </cell>
          <cell r="O694" t="str">
            <v>1560019-8</v>
          </cell>
          <cell r="P694" t="str">
            <v xml:space="preserve">No </v>
          </cell>
          <cell r="Q694">
            <v>2515</v>
          </cell>
          <cell r="R694" t="str">
            <v>Reg</v>
          </cell>
          <cell r="S694" t="str">
            <v>Exempt</v>
          </cell>
          <cell r="T694"/>
          <cell r="U694"/>
          <cell r="V694">
            <v>45453</v>
          </cell>
          <cell r="W694">
            <v>3398133</v>
          </cell>
          <cell r="X694">
            <v>3398133</v>
          </cell>
          <cell r="Y694" t="str">
            <v>24 Carryover</v>
          </cell>
          <cell r="Z694"/>
          <cell r="AA694">
            <v>45383</v>
          </cell>
          <cell r="AB694">
            <v>46174</v>
          </cell>
          <cell r="AC694">
            <v>0</v>
          </cell>
          <cell r="AD694">
            <v>0</v>
          </cell>
          <cell r="AE694" t="str">
            <v>CW/DW Projet MnDOT</v>
          </cell>
          <cell r="AF694">
            <v>3398133</v>
          </cell>
          <cell r="AG694">
            <v>45359</v>
          </cell>
          <cell r="AH694">
            <v>45106</v>
          </cell>
          <cell r="AI694">
            <v>1</v>
          </cell>
          <cell r="AJ694">
            <v>4800000</v>
          </cell>
          <cell r="AK694"/>
          <cell r="AL694">
            <v>3398133</v>
          </cell>
          <cell r="AM694">
            <v>3398133</v>
          </cell>
          <cell r="AN694"/>
          <cell r="AO694">
            <v>0</v>
          </cell>
          <cell r="AP694">
            <v>0</v>
          </cell>
          <cell r="AQ694"/>
          <cell r="AR694">
            <v>0</v>
          </cell>
          <cell r="AS694"/>
          <cell r="AT694">
            <v>3398133</v>
          </cell>
          <cell r="AU694">
            <v>0</v>
          </cell>
          <cell r="AV694">
            <v>45489</v>
          </cell>
          <cell r="AW694">
            <v>45520</v>
          </cell>
          <cell r="AX694">
            <v>2025</v>
          </cell>
          <cell r="AY694" t="str">
            <v>DWRF</v>
          </cell>
          <cell r="AZ694"/>
          <cell r="BA694"/>
          <cell r="BB694">
            <v>0</v>
          </cell>
          <cell r="BC694">
            <v>0</v>
          </cell>
          <cell r="BD694"/>
          <cell r="BE694">
            <v>0</v>
          </cell>
          <cell r="BF694"/>
          <cell r="BG694"/>
          <cell r="BH694"/>
          <cell r="BI694"/>
          <cell r="BJ694"/>
          <cell r="BK694"/>
          <cell r="BL694"/>
          <cell r="BM694"/>
          <cell r="BN694"/>
          <cell r="BO694"/>
          <cell r="BP694">
            <v>0</v>
          </cell>
          <cell r="BQ694"/>
          <cell r="BR694"/>
          <cell r="BS694"/>
          <cell r="BT694"/>
          <cell r="BU694"/>
          <cell r="BV694"/>
          <cell r="BW694" t="str">
            <v>Bradshaw</v>
          </cell>
          <cell r="BX694" t="str">
            <v>Lafontaine</v>
          </cell>
          <cell r="BY694">
            <v>4</v>
          </cell>
        </row>
        <row r="695">
          <cell r="C695">
            <v>616</v>
          </cell>
          <cell r="D695">
            <v>10</v>
          </cell>
          <cell r="E695">
            <v>516</v>
          </cell>
          <cell r="F695">
            <v>10</v>
          </cell>
          <cell r="G695" t="str">
            <v/>
          </cell>
          <cell r="H695" t="str">
            <v/>
          </cell>
          <cell r="I695" t="str">
            <v/>
          </cell>
          <cell r="J695" t="str">
            <v/>
          </cell>
          <cell r="K695" t="str">
            <v/>
          </cell>
          <cell r="L695">
            <v>0</v>
          </cell>
          <cell r="M695" t="str">
            <v>Brooksbank</v>
          </cell>
          <cell r="N695" t="str">
            <v>Storage - Tower Rehab</v>
          </cell>
          <cell r="O695" t="str">
            <v>1070015-5</v>
          </cell>
          <cell r="P695" t="str">
            <v xml:space="preserve">No </v>
          </cell>
          <cell r="Q695">
            <v>255</v>
          </cell>
          <cell r="R695" t="str">
            <v>Reg</v>
          </cell>
          <cell r="S695" t="str">
            <v>Exempt</v>
          </cell>
          <cell r="T695"/>
          <cell r="U695"/>
          <cell r="V695"/>
          <cell r="W695"/>
          <cell r="X695">
            <v>0</v>
          </cell>
          <cell r="Y695"/>
          <cell r="Z695"/>
          <cell r="AA695"/>
          <cell r="AB695"/>
          <cell r="AC695">
            <v>0</v>
          </cell>
          <cell r="AD695">
            <v>0</v>
          </cell>
          <cell r="AE695"/>
          <cell r="AF695">
            <v>958000</v>
          </cell>
          <cell r="AG695"/>
          <cell r="AH695"/>
          <cell r="AI695"/>
          <cell r="AJ695"/>
          <cell r="AK695"/>
          <cell r="AL695">
            <v>958000</v>
          </cell>
          <cell r="AM695">
            <v>0</v>
          </cell>
          <cell r="AN695"/>
          <cell r="AO695">
            <v>0</v>
          </cell>
          <cell r="AP695">
            <v>0</v>
          </cell>
          <cell r="AQ695"/>
          <cell r="AR695">
            <v>0</v>
          </cell>
          <cell r="AS695"/>
          <cell r="AT695">
            <v>0</v>
          </cell>
          <cell r="AU695">
            <v>0</v>
          </cell>
          <cell r="AV695"/>
          <cell r="AW695"/>
          <cell r="AX695"/>
          <cell r="AY695"/>
          <cell r="AZ695"/>
          <cell r="BA695"/>
          <cell r="BB695">
            <v>0</v>
          </cell>
          <cell r="BC695">
            <v>0</v>
          </cell>
          <cell r="BD695"/>
          <cell r="BE695">
            <v>0</v>
          </cell>
          <cell r="BF695"/>
          <cell r="BG695"/>
          <cell r="BH695"/>
          <cell r="BI695"/>
          <cell r="BJ695"/>
          <cell r="BK695"/>
          <cell r="BL695"/>
          <cell r="BM695"/>
          <cell r="BN695"/>
          <cell r="BO695"/>
          <cell r="BP695">
            <v>0</v>
          </cell>
          <cell r="BQ695"/>
          <cell r="BR695"/>
          <cell r="BS695"/>
          <cell r="BT695"/>
          <cell r="BU695"/>
          <cell r="BV695"/>
          <cell r="BW695" t="str">
            <v>Brooksbank</v>
          </cell>
          <cell r="BX695" t="str">
            <v>Gallentine</v>
          </cell>
          <cell r="BY695">
            <v>9</v>
          </cell>
        </row>
        <row r="696">
          <cell r="C696">
            <v>617</v>
          </cell>
          <cell r="D696">
            <v>10</v>
          </cell>
          <cell r="E696">
            <v>517</v>
          </cell>
          <cell r="F696">
            <v>10</v>
          </cell>
          <cell r="G696"/>
          <cell r="H696" t="str">
            <v/>
          </cell>
          <cell r="I696" t="str">
            <v/>
          </cell>
          <cell r="J696" t="str">
            <v/>
          </cell>
          <cell r="K696" t="str">
            <v/>
          </cell>
          <cell r="L696">
            <v>0</v>
          </cell>
          <cell r="M696" t="str">
            <v>Brooksbank</v>
          </cell>
          <cell r="N696" t="str">
            <v>Source - New Well House</v>
          </cell>
          <cell r="O696" t="str">
            <v>1070015-6</v>
          </cell>
          <cell r="P696" t="str">
            <v xml:space="preserve">No </v>
          </cell>
          <cell r="Q696">
            <v>255</v>
          </cell>
          <cell r="R696" t="str">
            <v>Reg</v>
          </cell>
          <cell r="S696" t="str">
            <v>Exempt</v>
          </cell>
          <cell r="T696"/>
          <cell r="U696"/>
          <cell r="V696"/>
          <cell r="W696"/>
          <cell r="X696">
            <v>0</v>
          </cell>
          <cell r="Y696"/>
          <cell r="Z696"/>
          <cell r="AA696"/>
          <cell r="AB696"/>
          <cell r="AC696">
            <v>0</v>
          </cell>
          <cell r="AD696">
            <v>0</v>
          </cell>
          <cell r="AE696"/>
          <cell r="AF696">
            <v>2480000</v>
          </cell>
          <cell r="AG696"/>
          <cell r="AH696"/>
          <cell r="AI696"/>
          <cell r="AJ696"/>
          <cell r="AK696"/>
          <cell r="AL696">
            <v>2480000</v>
          </cell>
          <cell r="AM696">
            <v>0</v>
          </cell>
          <cell r="AN696"/>
          <cell r="AO696">
            <v>0</v>
          </cell>
          <cell r="AP696">
            <v>0</v>
          </cell>
          <cell r="AQ696"/>
          <cell r="AR696">
            <v>0</v>
          </cell>
          <cell r="AS696"/>
          <cell r="AT696">
            <v>0</v>
          </cell>
          <cell r="AU696">
            <v>0</v>
          </cell>
          <cell r="AV696"/>
          <cell r="AW696"/>
          <cell r="AX696"/>
          <cell r="AY696"/>
          <cell r="AZ696"/>
          <cell r="BA696"/>
          <cell r="BB696">
            <v>0</v>
          </cell>
          <cell r="BC696">
            <v>0</v>
          </cell>
          <cell r="BD696"/>
          <cell r="BE696">
            <v>0</v>
          </cell>
          <cell r="BF696"/>
          <cell r="BG696"/>
          <cell r="BH696"/>
          <cell r="BI696"/>
          <cell r="BJ696"/>
          <cell r="BK696"/>
          <cell r="BL696"/>
          <cell r="BM696"/>
          <cell r="BN696"/>
          <cell r="BO696"/>
          <cell r="BP696">
            <v>0</v>
          </cell>
          <cell r="BQ696"/>
          <cell r="BR696"/>
          <cell r="BS696"/>
          <cell r="BT696"/>
          <cell r="BU696"/>
          <cell r="BV696"/>
          <cell r="BW696" t="str">
            <v>Brooksbank</v>
          </cell>
          <cell r="BX696"/>
          <cell r="BY696">
            <v>9</v>
          </cell>
        </row>
        <row r="697">
          <cell r="C697">
            <v>618</v>
          </cell>
          <cell r="D697">
            <v>10</v>
          </cell>
          <cell r="E697">
            <v>518</v>
          </cell>
          <cell r="F697">
            <v>10</v>
          </cell>
          <cell r="G697"/>
          <cell r="H697" t="str">
            <v/>
          </cell>
          <cell r="I697" t="str">
            <v/>
          </cell>
          <cell r="J697" t="str">
            <v/>
          </cell>
          <cell r="K697" t="str">
            <v/>
          </cell>
          <cell r="L697">
            <v>0</v>
          </cell>
          <cell r="M697" t="str">
            <v>Brooksbank</v>
          </cell>
          <cell r="N697" t="str">
            <v>Watermain - System Improvements</v>
          </cell>
          <cell r="O697" t="str">
            <v>1070015-7</v>
          </cell>
          <cell r="P697" t="str">
            <v xml:space="preserve">No </v>
          </cell>
          <cell r="Q697">
            <v>255</v>
          </cell>
          <cell r="R697" t="str">
            <v>Reg</v>
          </cell>
          <cell r="S697" t="str">
            <v>Exempt</v>
          </cell>
          <cell r="T697"/>
          <cell r="U697"/>
          <cell r="V697"/>
          <cell r="W697"/>
          <cell r="X697">
            <v>0</v>
          </cell>
          <cell r="Y697"/>
          <cell r="Z697"/>
          <cell r="AA697"/>
          <cell r="AB697"/>
          <cell r="AC697">
            <v>0</v>
          </cell>
          <cell r="AD697">
            <v>0</v>
          </cell>
          <cell r="AE697"/>
          <cell r="AF697">
            <v>4015000</v>
          </cell>
          <cell r="AG697"/>
          <cell r="AH697"/>
          <cell r="AI697"/>
          <cell r="AJ697"/>
          <cell r="AK697"/>
          <cell r="AL697">
            <v>4015000</v>
          </cell>
          <cell r="AM697">
            <v>0</v>
          </cell>
          <cell r="AN697"/>
          <cell r="AO697">
            <v>0</v>
          </cell>
          <cell r="AP697">
            <v>0</v>
          </cell>
          <cell r="AQ697"/>
          <cell r="AR697">
            <v>0</v>
          </cell>
          <cell r="AS697"/>
          <cell r="AT697">
            <v>0</v>
          </cell>
          <cell r="AU697">
            <v>0</v>
          </cell>
          <cell r="AV697"/>
          <cell r="AW697"/>
          <cell r="AX697"/>
          <cell r="AY697"/>
          <cell r="AZ697"/>
          <cell r="BA697"/>
          <cell r="BB697">
            <v>0</v>
          </cell>
          <cell r="BC697">
            <v>0</v>
          </cell>
          <cell r="BD697"/>
          <cell r="BE697">
            <v>0</v>
          </cell>
          <cell r="BF697"/>
          <cell r="BG697"/>
          <cell r="BH697"/>
          <cell r="BI697"/>
          <cell r="BJ697"/>
          <cell r="BK697"/>
          <cell r="BL697"/>
          <cell r="BM697"/>
          <cell r="BN697"/>
          <cell r="BO697"/>
          <cell r="BP697">
            <v>0</v>
          </cell>
          <cell r="BQ697"/>
          <cell r="BR697"/>
          <cell r="BS697"/>
          <cell r="BT697"/>
          <cell r="BU697"/>
          <cell r="BV697"/>
          <cell r="BW697" t="str">
            <v>Brooksbank</v>
          </cell>
          <cell r="BX697"/>
          <cell r="BY697">
            <v>9</v>
          </cell>
        </row>
        <row r="698">
          <cell r="C698">
            <v>619</v>
          </cell>
          <cell r="D698">
            <v>10</v>
          </cell>
          <cell r="E698">
            <v>519</v>
          </cell>
          <cell r="F698">
            <v>10</v>
          </cell>
          <cell r="G698"/>
          <cell r="H698" t="str">
            <v/>
          </cell>
          <cell r="I698" t="str">
            <v/>
          </cell>
          <cell r="J698" t="str">
            <v/>
          </cell>
          <cell r="K698" t="str">
            <v/>
          </cell>
          <cell r="L698">
            <v>0</v>
          </cell>
          <cell r="M698" t="str">
            <v>Brooksbank</v>
          </cell>
          <cell r="N698" t="str">
            <v>Conservation - Replace Meters</v>
          </cell>
          <cell r="O698" t="str">
            <v>1070015-8</v>
          </cell>
          <cell r="P698" t="str">
            <v xml:space="preserve">No </v>
          </cell>
          <cell r="Q698">
            <v>255</v>
          </cell>
          <cell r="R698" t="str">
            <v>Reg</v>
          </cell>
          <cell r="S698" t="str">
            <v>Exempt</v>
          </cell>
          <cell r="T698"/>
          <cell r="U698"/>
          <cell r="V698"/>
          <cell r="W698"/>
          <cell r="X698">
            <v>0</v>
          </cell>
          <cell r="Y698"/>
          <cell r="Z698"/>
          <cell r="AA698"/>
          <cell r="AB698"/>
          <cell r="AC698">
            <v>0</v>
          </cell>
          <cell r="AD698">
            <v>0</v>
          </cell>
          <cell r="AE698"/>
          <cell r="AF698">
            <v>234000</v>
          </cell>
          <cell r="AG698"/>
          <cell r="AH698"/>
          <cell r="AI698"/>
          <cell r="AJ698"/>
          <cell r="AK698"/>
          <cell r="AL698">
            <v>234000</v>
          </cell>
          <cell r="AM698">
            <v>0</v>
          </cell>
          <cell r="AN698"/>
          <cell r="AO698">
            <v>0</v>
          </cell>
          <cell r="AP698">
            <v>0</v>
          </cell>
          <cell r="AQ698"/>
          <cell r="AR698">
            <v>0</v>
          </cell>
          <cell r="AS698"/>
          <cell r="AT698">
            <v>0</v>
          </cell>
          <cell r="AU698">
            <v>0</v>
          </cell>
          <cell r="AV698"/>
          <cell r="AW698"/>
          <cell r="AX698"/>
          <cell r="AY698"/>
          <cell r="AZ698"/>
          <cell r="BA698"/>
          <cell r="BB698">
            <v>0</v>
          </cell>
          <cell r="BC698">
            <v>0</v>
          </cell>
          <cell r="BD698"/>
          <cell r="BE698">
            <v>0</v>
          </cell>
          <cell r="BF698"/>
          <cell r="BG698"/>
          <cell r="BH698"/>
          <cell r="BI698"/>
          <cell r="BJ698"/>
          <cell r="BK698"/>
          <cell r="BL698"/>
          <cell r="BM698"/>
          <cell r="BN698"/>
          <cell r="BO698"/>
          <cell r="BP698">
            <v>0</v>
          </cell>
          <cell r="BQ698"/>
          <cell r="BR698"/>
          <cell r="BS698"/>
          <cell r="BT698"/>
          <cell r="BU698"/>
          <cell r="BV698"/>
          <cell r="BW698" t="str">
            <v>Brooksbank</v>
          </cell>
          <cell r="BX698"/>
          <cell r="BY698">
            <v>9</v>
          </cell>
        </row>
        <row r="699">
          <cell r="C699">
            <v>834</v>
          </cell>
          <cell r="D699">
            <v>6</v>
          </cell>
          <cell r="E699">
            <v>704</v>
          </cell>
          <cell r="F699">
            <v>6</v>
          </cell>
          <cell r="G699" t="str">
            <v/>
          </cell>
          <cell r="H699" t="str">
            <v/>
          </cell>
          <cell r="I699" t="str">
            <v/>
          </cell>
          <cell r="J699" t="str">
            <v/>
          </cell>
          <cell r="K699" t="str">
            <v/>
          </cell>
          <cell r="L699">
            <v>0</v>
          </cell>
          <cell r="M699" t="str">
            <v>Barrett</v>
          </cell>
          <cell r="N699" t="str">
            <v>Storage - Repl with 50,000 Gal Tower</v>
          </cell>
          <cell r="O699" t="str">
            <v>1340006-1</v>
          </cell>
          <cell r="P699" t="str">
            <v xml:space="preserve">No </v>
          </cell>
          <cell r="Q699">
            <v>508</v>
          </cell>
          <cell r="R699" t="str">
            <v>Reg</v>
          </cell>
          <cell r="S699" t="str">
            <v>Exempt</v>
          </cell>
          <cell r="T699"/>
          <cell r="U699"/>
          <cell r="V699"/>
          <cell r="W699"/>
          <cell r="X699">
            <v>0</v>
          </cell>
          <cell r="Y699"/>
          <cell r="Z699"/>
          <cell r="AA699"/>
          <cell r="AB699"/>
          <cell r="AC699">
            <v>0</v>
          </cell>
          <cell r="AD699">
            <v>0</v>
          </cell>
          <cell r="AE699"/>
          <cell r="AF699">
            <v>768400</v>
          </cell>
          <cell r="AG699"/>
          <cell r="AH699"/>
          <cell r="AI699"/>
          <cell r="AJ699"/>
          <cell r="AK699"/>
          <cell r="AL699">
            <v>768400</v>
          </cell>
          <cell r="AM699">
            <v>0</v>
          </cell>
          <cell r="AN699"/>
          <cell r="AO699">
            <v>0</v>
          </cell>
          <cell r="AP699">
            <v>0</v>
          </cell>
          <cell r="AQ699"/>
          <cell r="AR699">
            <v>0</v>
          </cell>
          <cell r="AS699"/>
          <cell r="AT699">
            <v>0</v>
          </cell>
          <cell r="AU699">
            <v>0</v>
          </cell>
          <cell r="AV699"/>
          <cell r="AW699"/>
          <cell r="AX699"/>
          <cell r="AY699"/>
          <cell r="AZ699"/>
          <cell r="BA699"/>
          <cell r="BB699">
            <v>0</v>
          </cell>
          <cell r="BC699">
            <v>0</v>
          </cell>
          <cell r="BD699"/>
          <cell r="BE699">
            <v>0</v>
          </cell>
          <cell r="BF699"/>
          <cell r="BG699"/>
          <cell r="BH699"/>
          <cell r="BI699"/>
          <cell r="BJ699"/>
          <cell r="BK699"/>
          <cell r="BL699"/>
          <cell r="BM699"/>
          <cell r="BN699"/>
          <cell r="BO699"/>
          <cell r="BP699">
            <v>0</v>
          </cell>
          <cell r="BQ699"/>
          <cell r="BR699"/>
          <cell r="BS699"/>
          <cell r="BT699"/>
          <cell r="BU699"/>
          <cell r="BV699"/>
          <cell r="BW699" t="str">
            <v>Barrett</v>
          </cell>
          <cell r="BX699" t="str">
            <v>Barrett</v>
          </cell>
          <cell r="BY699" t="str">
            <v>6E</v>
          </cell>
        </row>
        <row r="700">
          <cell r="C700">
            <v>207</v>
          </cell>
          <cell r="D700">
            <v>13</v>
          </cell>
          <cell r="E700">
            <v>147</v>
          </cell>
          <cell r="F700">
            <v>13</v>
          </cell>
          <cell r="G700"/>
          <cell r="H700" t="str">
            <v/>
          </cell>
          <cell r="I700" t="str">
            <v/>
          </cell>
          <cell r="J700" t="str">
            <v/>
          </cell>
          <cell r="K700" t="str">
            <v/>
          </cell>
          <cell r="L700">
            <v>0</v>
          </cell>
          <cell r="M700" t="str">
            <v>Bradshaw</v>
          </cell>
          <cell r="N700" t="str">
            <v>Source - Well #10, Seal #3 &amp; 4</v>
          </cell>
          <cell r="O700" t="str">
            <v>1560023-10</v>
          </cell>
          <cell r="P700" t="str">
            <v xml:space="preserve">No </v>
          </cell>
          <cell r="Q700">
            <v>3421</v>
          </cell>
          <cell r="R700" t="str">
            <v>Reg</v>
          </cell>
          <cell r="S700" t="str">
            <v>Exempt</v>
          </cell>
          <cell r="T700"/>
          <cell r="U700"/>
          <cell r="V700"/>
          <cell r="W700"/>
          <cell r="X700">
            <v>0</v>
          </cell>
          <cell r="Y700"/>
          <cell r="Z700"/>
          <cell r="AA700"/>
          <cell r="AB700"/>
          <cell r="AC700">
            <v>0</v>
          </cell>
          <cell r="AD700">
            <v>0</v>
          </cell>
          <cell r="AE700"/>
          <cell r="AF700">
            <v>505000</v>
          </cell>
          <cell r="AG700"/>
          <cell r="AH700"/>
          <cell r="AI700"/>
          <cell r="AJ700"/>
          <cell r="AK700"/>
          <cell r="AL700">
            <v>505000</v>
          </cell>
          <cell r="AM700">
            <v>0</v>
          </cell>
          <cell r="AN700"/>
          <cell r="AO700">
            <v>0</v>
          </cell>
          <cell r="AP700">
            <v>0</v>
          </cell>
          <cell r="AQ700"/>
          <cell r="AR700">
            <v>0</v>
          </cell>
          <cell r="AS700"/>
          <cell r="AT700">
            <v>0</v>
          </cell>
          <cell r="AU700">
            <v>0</v>
          </cell>
          <cell r="AV700"/>
          <cell r="AW700"/>
          <cell r="AX700"/>
          <cell r="AY700"/>
          <cell r="AZ700"/>
          <cell r="BA700"/>
          <cell r="BB700">
            <v>0</v>
          </cell>
          <cell r="BC700">
            <v>0</v>
          </cell>
          <cell r="BD700"/>
          <cell r="BE700">
            <v>0</v>
          </cell>
          <cell r="BF700"/>
          <cell r="BG700"/>
          <cell r="BH700"/>
          <cell r="BI700"/>
          <cell r="BJ700"/>
          <cell r="BK700"/>
          <cell r="BL700"/>
          <cell r="BM700"/>
          <cell r="BN700"/>
          <cell r="BO700"/>
          <cell r="BP700">
            <v>0</v>
          </cell>
          <cell r="BQ700"/>
          <cell r="BR700"/>
          <cell r="BS700"/>
          <cell r="BT700"/>
          <cell r="BU700"/>
          <cell r="BV700"/>
          <cell r="BW700" t="str">
            <v>Bradshaw</v>
          </cell>
          <cell r="BX700"/>
          <cell r="BY700">
            <v>4</v>
          </cell>
        </row>
        <row r="701">
          <cell r="C701">
            <v>450</v>
          </cell>
          <cell r="D701">
            <v>10</v>
          </cell>
          <cell r="E701">
            <v>364</v>
          </cell>
          <cell r="F701">
            <v>10</v>
          </cell>
          <cell r="G701"/>
          <cell r="H701" t="str">
            <v/>
          </cell>
          <cell r="I701" t="str">
            <v/>
          </cell>
          <cell r="J701" t="str">
            <v/>
          </cell>
          <cell r="K701" t="str">
            <v>Yes</v>
          </cell>
          <cell r="L701">
            <v>0</v>
          </cell>
          <cell r="M701" t="str">
            <v>Bradshaw</v>
          </cell>
          <cell r="N701" t="str">
            <v>Watermain - Main Street Reconstruction</v>
          </cell>
          <cell r="O701" t="str">
            <v>1560023-11</v>
          </cell>
          <cell r="P701" t="str">
            <v xml:space="preserve">No </v>
          </cell>
          <cell r="Q701">
            <v>3460</v>
          </cell>
          <cell r="R701" t="str">
            <v>Reg</v>
          </cell>
          <cell r="S701"/>
          <cell r="T701"/>
          <cell r="U701"/>
          <cell r="V701"/>
          <cell r="W701"/>
          <cell r="X701">
            <v>0</v>
          </cell>
          <cell r="Y701"/>
          <cell r="Z701" t="str">
            <v>self funded</v>
          </cell>
          <cell r="AA701">
            <v>45413</v>
          </cell>
          <cell r="AB701">
            <v>45597</v>
          </cell>
          <cell r="AC701">
            <v>0</v>
          </cell>
          <cell r="AD701">
            <v>0</v>
          </cell>
          <cell r="AE701"/>
          <cell r="AF701">
            <v>7802750</v>
          </cell>
          <cell r="AG701"/>
          <cell r="AH701"/>
          <cell r="AI701"/>
          <cell r="AJ701"/>
          <cell r="AK701"/>
          <cell r="AL701">
            <v>7802750</v>
          </cell>
          <cell r="AM701">
            <v>0</v>
          </cell>
          <cell r="AN701"/>
          <cell r="AO701">
            <v>0</v>
          </cell>
          <cell r="AP701">
            <v>0</v>
          </cell>
          <cell r="AQ701"/>
          <cell r="AR701">
            <v>0</v>
          </cell>
          <cell r="AS701"/>
          <cell r="AT701">
            <v>0</v>
          </cell>
          <cell r="AU701">
            <v>0</v>
          </cell>
          <cell r="AV701"/>
          <cell r="AW701"/>
          <cell r="AX701"/>
          <cell r="AY701"/>
          <cell r="AZ701"/>
          <cell r="BA701"/>
          <cell r="BB701">
            <v>0</v>
          </cell>
          <cell r="BC701">
            <v>0</v>
          </cell>
          <cell r="BD701"/>
          <cell r="BE701">
            <v>0</v>
          </cell>
          <cell r="BF701"/>
          <cell r="BG701"/>
          <cell r="BH701"/>
          <cell r="BI701"/>
          <cell r="BJ701"/>
          <cell r="BK701"/>
          <cell r="BL701"/>
          <cell r="BM701"/>
          <cell r="BN701"/>
          <cell r="BO701"/>
          <cell r="BP701"/>
          <cell r="BQ701"/>
          <cell r="BR701"/>
          <cell r="BS701"/>
          <cell r="BT701"/>
          <cell r="BU701"/>
          <cell r="BV701"/>
          <cell r="BW701" t="str">
            <v>Bradshaw</v>
          </cell>
          <cell r="BX701"/>
          <cell r="BY701">
            <v>4</v>
          </cell>
        </row>
        <row r="702">
          <cell r="C702">
            <v>301</v>
          </cell>
          <cell r="D702">
            <v>12</v>
          </cell>
          <cell r="E702">
            <v>223</v>
          </cell>
          <cell r="F702">
            <v>12</v>
          </cell>
          <cell r="G702"/>
          <cell r="H702" t="str">
            <v/>
          </cell>
          <cell r="I702" t="str">
            <v/>
          </cell>
          <cell r="J702" t="str">
            <v/>
          </cell>
          <cell r="K702" t="str">
            <v/>
          </cell>
          <cell r="L702">
            <v>0</v>
          </cell>
          <cell r="M702" t="str">
            <v>Perez</v>
          </cell>
          <cell r="N702" t="str">
            <v>Watermain - Replace &amp; Loop</v>
          </cell>
          <cell r="O702" t="str">
            <v>1540006-1</v>
          </cell>
          <cell r="P702" t="str">
            <v xml:space="preserve">No </v>
          </cell>
          <cell r="Q702">
            <v>101</v>
          </cell>
          <cell r="R702" t="str">
            <v>Reg</v>
          </cell>
          <cell r="S702"/>
          <cell r="T702"/>
          <cell r="U702"/>
          <cell r="V702"/>
          <cell r="W702"/>
          <cell r="X702">
            <v>0</v>
          </cell>
          <cell r="Y702"/>
          <cell r="Z702"/>
          <cell r="AA702"/>
          <cell r="AB702"/>
          <cell r="AC702">
            <v>0</v>
          </cell>
          <cell r="AD702">
            <v>0</v>
          </cell>
          <cell r="AE702"/>
          <cell r="AF702">
            <v>3662000</v>
          </cell>
          <cell r="AG702"/>
          <cell r="AH702"/>
          <cell r="AI702"/>
          <cell r="AJ702"/>
          <cell r="AK702"/>
          <cell r="AL702">
            <v>3662000</v>
          </cell>
          <cell r="AM702">
            <v>0</v>
          </cell>
          <cell r="AN702"/>
          <cell r="AO702">
            <v>0</v>
          </cell>
          <cell r="AP702">
            <v>0</v>
          </cell>
          <cell r="AQ702"/>
          <cell r="AR702">
            <v>0</v>
          </cell>
          <cell r="AS702"/>
          <cell r="AT702">
            <v>0</v>
          </cell>
          <cell r="AU702">
            <v>0</v>
          </cell>
          <cell r="AV702"/>
          <cell r="AW702"/>
          <cell r="AX702"/>
          <cell r="AY702"/>
          <cell r="AZ702"/>
          <cell r="BA702"/>
          <cell r="BB702">
            <v>0</v>
          </cell>
          <cell r="BC702">
            <v>0</v>
          </cell>
          <cell r="BD702"/>
          <cell r="BE702">
            <v>0</v>
          </cell>
          <cell r="BF702"/>
          <cell r="BG702"/>
          <cell r="BH702"/>
          <cell r="BI702"/>
          <cell r="BJ702"/>
          <cell r="BK702"/>
          <cell r="BL702"/>
          <cell r="BM702"/>
          <cell r="BN702"/>
          <cell r="BO702"/>
          <cell r="BP702"/>
          <cell r="BQ702"/>
          <cell r="BR702"/>
          <cell r="BS702"/>
          <cell r="BT702"/>
          <cell r="BU702"/>
          <cell r="BV702"/>
          <cell r="BW702" t="str">
            <v>Perez</v>
          </cell>
          <cell r="BX702"/>
          <cell r="BY702">
            <v>1</v>
          </cell>
        </row>
        <row r="703">
          <cell r="C703">
            <v>700</v>
          </cell>
          <cell r="D703">
            <v>10</v>
          </cell>
          <cell r="E703">
            <v>594</v>
          </cell>
          <cell r="F703">
            <v>10</v>
          </cell>
          <cell r="G703"/>
          <cell r="H703" t="str">
            <v/>
          </cell>
          <cell r="I703" t="str">
            <v/>
          </cell>
          <cell r="J703" t="str">
            <v/>
          </cell>
          <cell r="K703" t="str">
            <v/>
          </cell>
          <cell r="L703">
            <v>0</v>
          </cell>
          <cell r="M703" t="str">
            <v>Perez</v>
          </cell>
          <cell r="N703" t="str">
            <v>Conservation - Replace Meters</v>
          </cell>
          <cell r="O703" t="str">
            <v>1540006-2</v>
          </cell>
          <cell r="P703" t="str">
            <v xml:space="preserve">No </v>
          </cell>
          <cell r="Q703">
            <v>101</v>
          </cell>
          <cell r="R703" t="str">
            <v>Reg</v>
          </cell>
          <cell r="S703"/>
          <cell r="T703"/>
          <cell r="U703"/>
          <cell r="V703"/>
          <cell r="W703"/>
          <cell r="X703">
            <v>0</v>
          </cell>
          <cell r="Y703"/>
          <cell r="Z703"/>
          <cell r="AA703"/>
          <cell r="AB703"/>
          <cell r="AC703">
            <v>0</v>
          </cell>
          <cell r="AD703">
            <v>0</v>
          </cell>
          <cell r="AE703"/>
          <cell r="AF703">
            <v>157000</v>
          </cell>
          <cell r="AG703"/>
          <cell r="AH703"/>
          <cell r="AI703"/>
          <cell r="AJ703"/>
          <cell r="AK703"/>
          <cell r="AL703">
            <v>157000</v>
          </cell>
          <cell r="AM703">
            <v>0</v>
          </cell>
          <cell r="AN703"/>
          <cell r="AO703">
            <v>0</v>
          </cell>
          <cell r="AP703">
            <v>0</v>
          </cell>
          <cell r="AQ703"/>
          <cell r="AR703">
            <v>0</v>
          </cell>
          <cell r="AS703"/>
          <cell r="AT703">
            <v>0</v>
          </cell>
          <cell r="AU703">
            <v>0</v>
          </cell>
          <cell r="AV703"/>
          <cell r="AW703"/>
          <cell r="AX703"/>
          <cell r="AY703"/>
          <cell r="AZ703"/>
          <cell r="BA703"/>
          <cell r="BB703">
            <v>0</v>
          </cell>
          <cell r="BC703">
            <v>0</v>
          </cell>
          <cell r="BD703"/>
          <cell r="BE703">
            <v>0</v>
          </cell>
          <cell r="BF703"/>
          <cell r="BG703"/>
          <cell r="BH703"/>
          <cell r="BI703"/>
          <cell r="BJ703"/>
          <cell r="BK703"/>
          <cell r="BL703"/>
          <cell r="BM703"/>
          <cell r="BN703"/>
          <cell r="BO703"/>
          <cell r="BP703"/>
          <cell r="BQ703"/>
          <cell r="BR703"/>
          <cell r="BS703"/>
          <cell r="BT703"/>
          <cell r="BU703"/>
          <cell r="BV703"/>
          <cell r="BW703" t="str">
            <v>Perez</v>
          </cell>
          <cell r="BX703"/>
          <cell r="BY703">
            <v>1</v>
          </cell>
        </row>
        <row r="704">
          <cell r="C704">
            <v>701</v>
          </cell>
          <cell r="D704">
            <v>10</v>
          </cell>
          <cell r="E704">
            <v>595</v>
          </cell>
          <cell r="F704">
            <v>10</v>
          </cell>
          <cell r="G704"/>
          <cell r="H704" t="str">
            <v/>
          </cell>
          <cell r="I704" t="str">
            <v/>
          </cell>
          <cell r="J704" t="str">
            <v/>
          </cell>
          <cell r="K704" t="str">
            <v/>
          </cell>
          <cell r="L704">
            <v>0</v>
          </cell>
          <cell r="M704" t="str">
            <v>Perez</v>
          </cell>
          <cell r="N704" t="str">
            <v>Other - Connect to Regional Water</v>
          </cell>
          <cell r="O704" t="str">
            <v>1540006-3</v>
          </cell>
          <cell r="P704" t="str">
            <v xml:space="preserve">No </v>
          </cell>
          <cell r="Q704">
            <v>101</v>
          </cell>
          <cell r="R704" t="str">
            <v>Reg</v>
          </cell>
          <cell r="S704"/>
          <cell r="T704"/>
          <cell r="U704"/>
          <cell r="V704"/>
          <cell r="W704"/>
          <cell r="X704">
            <v>0</v>
          </cell>
          <cell r="Y704"/>
          <cell r="Z704"/>
          <cell r="AA704"/>
          <cell r="AB704"/>
          <cell r="AC704">
            <v>0</v>
          </cell>
          <cell r="AD704">
            <v>0</v>
          </cell>
          <cell r="AE704"/>
          <cell r="AF704">
            <v>262000</v>
          </cell>
          <cell r="AG704"/>
          <cell r="AH704"/>
          <cell r="AI704"/>
          <cell r="AJ704"/>
          <cell r="AK704"/>
          <cell r="AL704">
            <v>262000</v>
          </cell>
          <cell r="AM704">
            <v>0</v>
          </cell>
          <cell r="AN704"/>
          <cell r="AO704">
            <v>0</v>
          </cell>
          <cell r="AP704">
            <v>0</v>
          </cell>
          <cell r="AQ704"/>
          <cell r="AR704">
            <v>0</v>
          </cell>
          <cell r="AS704"/>
          <cell r="AT704">
            <v>0</v>
          </cell>
          <cell r="AU704">
            <v>0</v>
          </cell>
          <cell r="AV704"/>
          <cell r="AW704"/>
          <cell r="AX704"/>
          <cell r="AY704"/>
          <cell r="AZ704"/>
          <cell r="BA704"/>
          <cell r="BB704">
            <v>0</v>
          </cell>
          <cell r="BC704">
            <v>0</v>
          </cell>
          <cell r="BD704"/>
          <cell r="BE704">
            <v>0</v>
          </cell>
          <cell r="BF704"/>
          <cell r="BG704"/>
          <cell r="BH704"/>
          <cell r="BI704"/>
          <cell r="BJ704"/>
          <cell r="BK704"/>
          <cell r="BL704"/>
          <cell r="BM704"/>
          <cell r="BN704"/>
          <cell r="BO704"/>
          <cell r="BP704"/>
          <cell r="BQ704"/>
          <cell r="BR704"/>
          <cell r="BS704"/>
          <cell r="BT704"/>
          <cell r="BU704"/>
          <cell r="BV704"/>
          <cell r="BW704" t="str">
            <v>Perez</v>
          </cell>
          <cell r="BX704"/>
          <cell r="BY704">
            <v>1</v>
          </cell>
        </row>
        <row r="705">
          <cell r="C705">
            <v>236</v>
          </cell>
          <cell r="D705">
            <v>12</v>
          </cell>
          <cell r="E705">
            <v>168</v>
          </cell>
          <cell r="F705">
            <v>12</v>
          </cell>
          <cell r="G705" t="str">
            <v/>
          </cell>
          <cell r="H705" t="str">
            <v/>
          </cell>
          <cell r="I705" t="str">
            <v/>
          </cell>
          <cell r="J705" t="str">
            <v/>
          </cell>
          <cell r="K705" t="str">
            <v/>
          </cell>
          <cell r="L705">
            <v>0</v>
          </cell>
          <cell r="M705" t="str">
            <v>Montoya</v>
          </cell>
          <cell r="N705" t="str">
            <v>Watermain - Second River Crossing</v>
          </cell>
          <cell r="O705" t="str">
            <v>1580008-3</v>
          </cell>
          <cell r="P705" t="str">
            <v xml:space="preserve">No </v>
          </cell>
          <cell r="Q705">
            <v>3127</v>
          </cell>
          <cell r="R705" t="str">
            <v>Reg</v>
          </cell>
          <cell r="S705" t="str">
            <v>Exempt</v>
          </cell>
          <cell r="T705"/>
          <cell r="U705"/>
          <cell r="V705"/>
          <cell r="W705"/>
          <cell r="X705">
            <v>0</v>
          </cell>
          <cell r="Y705"/>
          <cell r="Z705"/>
          <cell r="AA705"/>
          <cell r="AB705"/>
          <cell r="AC705">
            <v>0</v>
          </cell>
          <cell r="AD705">
            <v>0</v>
          </cell>
          <cell r="AE705"/>
          <cell r="AF705">
            <v>306800</v>
          </cell>
          <cell r="AG705"/>
          <cell r="AH705"/>
          <cell r="AI705"/>
          <cell r="AJ705"/>
          <cell r="AK705"/>
          <cell r="AL705">
            <v>306800</v>
          </cell>
          <cell r="AM705">
            <v>0</v>
          </cell>
          <cell r="AN705"/>
          <cell r="AO705">
            <v>0</v>
          </cell>
          <cell r="AP705">
            <v>0</v>
          </cell>
          <cell r="AQ705"/>
          <cell r="AR705">
            <v>0</v>
          </cell>
          <cell r="AS705"/>
          <cell r="AT705">
            <v>0</v>
          </cell>
          <cell r="AU705">
            <v>0</v>
          </cell>
          <cell r="AV705"/>
          <cell r="AW705"/>
          <cell r="AX705"/>
          <cell r="AY705"/>
          <cell r="AZ705"/>
          <cell r="BA705"/>
          <cell r="BB705">
            <v>0</v>
          </cell>
          <cell r="BC705">
            <v>0</v>
          </cell>
          <cell r="BD705"/>
          <cell r="BE705">
            <v>0</v>
          </cell>
          <cell r="BF705"/>
          <cell r="BG705"/>
          <cell r="BH705"/>
          <cell r="BI705"/>
          <cell r="BJ705"/>
          <cell r="BK705"/>
          <cell r="BL705"/>
          <cell r="BM705"/>
          <cell r="BN705"/>
          <cell r="BO705"/>
          <cell r="BP705">
            <v>0</v>
          </cell>
          <cell r="BQ705"/>
          <cell r="BR705"/>
          <cell r="BS705"/>
          <cell r="BT705"/>
          <cell r="BU705"/>
          <cell r="BV705"/>
          <cell r="BW705" t="str">
            <v>Montoya</v>
          </cell>
          <cell r="BX705" t="str">
            <v>Barrett</v>
          </cell>
          <cell r="BY705" t="str">
            <v>7E</v>
          </cell>
        </row>
        <row r="706">
          <cell r="C706">
            <v>237</v>
          </cell>
          <cell r="D706">
            <v>12</v>
          </cell>
          <cell r="E706">
            <v>169</v>
          </cell>
          <cell r="F706">
            <v>12</v>
          </cell>
          <cell r="G706"/>
          <cell r="H706" t="str">
            <v/>
          </cell>
          <cell r="I706" t="str">
            <v/>
          </cell>
          <cell r="J706" t="str">
            <v/>
          </cell>
          <cell r="K706" t="str">
            <v/>
          </cell>
          <cell r="L706">
            <v>0</v>
          </cell>
          <cell r="M706" t="str">
            <v>Montoya</v>
          </cell>
          <cell r="N706" t="str">
            <v>Watermain - Northwest Looping</v>
          </cell>
          <cell r="O706" t="str">
            <v>1580008-4</v>
          </cell>
          <cell r="P706" t="str">
            <v xml:space="preserve">No </v>
          </cell>
          <cell r="Q706">
            <v>3113</v>
          </cell>
          <cell r="R706" t="str">
            <v>Reg</v>
          </cell>
          <cell r="S706" t="str">
            <v>Exempt</v>
          </cell>
          <cell r="T706"/>
          <cell r="U706"/>
          <cell r="V706"/>
          <cell r="W706"/>
          <cell r="X706">
            <v>0</v>
          </cell>
          <cell r="Y706"/>
          <cell r="Z706"/>
          <cell r="AA706"/>
          <cell r="AB706"/>
          <cell r="AC706">
            <v>0</v>
          </cell>
          <cell r="AD706">
            <v>0</v>
          </cell>
          <cell r="AE706"/>
          <cell r="AF706">
            <v>505000</v>
          </cell>
          <cell r="AG706"/>
          <cell r="AH706"/>
          <cell r="AI706"/>
          <cell r="AJ706"/>
          <cell r="AK706"/>
          <cell r="AL706">
            <v>505000</v>
          </cell>
          <cell r="AM706">
            <v>0</v>
          </cell>
          <cell r="AN706"/>
          <cell r="AO706">
            <v>0</v>
          </cell>
          <cell r="AP706">
            <v>0</v>
          </cell>
          <cell r="AQ706"/>
          <cell r="AR706">
            <v>0</v>
          </cell>
          <cell r="AS706"/>
          <cell r="AT706">
            <v>0</v>
          </cell>
          <cell r="AU706">
            <v>0</v>
          </cell>
          <cell r="AV706"/>
          <cell r="AW706"/>
          <cell r="AX706"/>
          <cell r="AY706"/>
          <cell r="AZ706"/>
          <cell r="BA706"/>
          <cell r="BB706">
            <v>0</v>
          </cell>
          <cell r="BC706">
            <v>0</v>
          </cell>
          <cell r="BD706"/>
          <cell r="BE706">
            <v>0</v>
          </cell>
          <cell r="BF706"/>
          <cell r="BG706"/>
          <cell r="BH706"/>
          <cell r="BI706"/>
          <cell r="BJ706"/>
          <cell r="BK706"/>
          <cell r="BL706"/>
          <cell r="BM706"/>
          <cell r="BN706"/>
          <cell r="BO706"/>
          <cell r="BP706">
            <v>0</v>
          </cell>
          <cell r="BQ706"/>
          <cell r="BR706"/>
          <cell r="BS706"/>
          <cell r="BT706"/>
          <cell r="BU706"/>
          <cell r="BV706"/>
          <cell r="BW706" t="str">
            <v>Montoya</v>
          </cell>
          <cell r="BX706"/>
          <cell r="BY706" t="str">
            <v>7E</v>
          </cell>
        </row>
        <row r="707">
          <cell r="C707">
            <v>44</v>
          </cell>
          <cell r="D707">
            <v>20</v>
          </cell>
          <cell r="E707">
            <v>42</v>
          </cell>
          <cell r="F707">
            <v>20</v>
          </cell>
          <cell r="G707"/>
          <cell r="H707" t="str">
            <v/>
          </cell>
          <cell r="I707" t="str">
            <v/>
          </cell>
          <cell r="J707" t="str">
            <v/>
          </cell>
          <cell r="K707" t="str">
            <v>Yes</v>
          </cell>
          <cell r="L707">
            <v>0</v>
          </cell>
          <cell r="M707" t="str">
            <v>Berrens</v>
          </cell>
          <cell r="N707" t="str">
            <v>Other - LSL Replacement Main St. Area</v>
          </cell>
          <cell r="O707" t="str">
            <v>1590005-13</v>
          </cell>
          <cell r="P707" t="str">
            <v>Yes</v>
          </cell>
          <cell r="Q707">
            <v>4185</v>
          </cell>
          <cell r="R707" t="str">
            <v>LSL</v>
          </cell>
          <cell r="S707"/>
          <cell r="T707"/>
          <cell r="U707"/>
          <cell r="V707"/>
          <cell r="W707"/>
          <cell r="X707">
            <v>0</v>
          </cell>
          <cell r="Y707"/>
          <cell r="Z707" t="str">
            <v>Will not submit IUP for 2025</v>
          </cell>
          <cell r="AA707">
            <v>45444</v>
          </cell>
          <cell r="AB707">
            <v>45597</v>
          </cell>
          <cell r="AC707">
            <v>31250</v>
          </cell>
          <cell r="AD707">
            <v>31250</v>
          </cell>
          <cell r="AE707" t="str">
            <v>Private/Public cost breakdown?</v>
          </cell>
          <cell r="AF707">
            <v>62500</v>
          </cell>
          <cell r="AG707"/>
          <cell r="AH707"/>
          <cell r="AI707"/>
          <cell r="AJ707"/>
          <cell r="AK707"/>
          <cell r="AL707">
            <v>62500</v>
          </cell>
          <cell r="AM707">
            <v>0</v>
          </cell>
          <cell r="AN707"/>
          <cell r="AO707">
            <v>31250</v>
          </cell>
          <cell r="AP707">
            <v>0</v>
          </cell>
          <cell r="AQ707"/>
          <cell r="AR707">
            <v>31250</v>
          </cell>
          <cell r="AS707"/>
          <cell r="AT707">
            <v>0</v>
          </cell>
          <cell r="AU707">
            <v>0</v>
          </cell>
          <cell r="AV707"/>
          <cell r="AW707"/>
          <cell r="AX707"/>
          <cell r="AY707"/>
          <cell r="AZ707"/>
          <cell r="BA707"/>
          <cell r="BB707">
            <v>0</v>
          </cell>
          <cell r="BC707">
            <v>0</v>
          </cell>
          <cell r="BD707"/>
          <cell r="BE707">
            <v>0</v>
          </cell>
          <cell r="BF707"/>
          <cell r="BG707"/>
          <cell r="BH707"/>
          <cell r="BI707"/>
          <cell r="BJ707"/>
          <cell r="BK707"/>
          <cell r="BL707"/>
          <cell r="BM707"/>
          <cell r="BN707"/>
          <cell r="BO707"/>
          <cell r="BP707"/>
          <cell r="BQ707"/>
          <cell r="BR707"/>
          <cell r="BS707"/>
          <cell r="BT707"/>
          <cell r="BU707"/>
          <cell r="BV707"/>
          <cell r="BW707" t="str">
            <v>Berrens</v>
          </cell>
          <cell r="BX707"/>
          <cell r="BY707">
            <v>8</v>
          </cell>
        </row>
        <row r="708">
          <cell r="C708">
            <v>419</v>
          </cell>
          <cell r="D708">
            <v>10</v>
          </cell>
          <cell r="E708">
            <v>334</v>
          </cell>
          <cell r="F708">
            <v>10</v>
          </cell>
          <cell r="G708"/>
          <cell r="H708" t="str">
            <v/>
          </cell>
          <cell r="I708" t="str">
            <v/>
          </cell>
          <cell r="J708" t="str">
            <v/>
          </cell>
          <cell r="K708" t="str">
            <v/>
          </cell>
          <cell r="L708">
            <v>0</v>
          </cell>
          <cell r="M708" t="str">
            <v>Berrens</v>
          </cell>
          <cell r="N708" t="str">
            <v>Watermain - Replace NE Area, Ph 3</v>
          </cell>
          <cell r="O708" t="str">
            <v>1590005-10</v>
          </cell>
          <cell r="P708" t="str">
            <v xml:space="preserve">No </v>
          </cell>
          <cell r="Q708">
            <v>4317</v>
          </cell>
          <cell r="R708" t="str">
            <v>Reg</v>
          </cell>
          <cell r="S708" t="str">
            <v>Exempt</v>
          </cell>
          <cell r="T708"/>
          <cell r="U708"/>
          <cell r="V708"/>
          <cell r="W708"/>
          <cell r="X708">
            <v>0</v>
          </cell>
          <cell r="Y708"/>
          <cell r="Z708"/>
          <cell r="AA708"/>
          <cell r="AB708"/>
          <cell r="AC708">
            <v>0</v>
          </cell>
          <cell r="AD708">
            <v>0</v>
          </cell>
          <cell r="AE708"/>
          <cell r="AF708">
            <v>801894</v>
          </cell>
          <cell r="AG708"/>
          <cell r="AH708"/>
          <cell r="AI708"/>
          <cell r="AJ708"/>
          <cell r="AK708"/>
          <cell r="AL708">
            <v>801894</v>
          </cell>
          <cell r="AM708">
            <v>0</v>
          </cell>
          <cell r="AN708"/>
          <cell r="AO708">
            <v>0</v>
          </cell>
          <cell r="AP708">
            <v>0</v>
          </cell>
          <cell r="AQ708"/>
          <cell r="AR708">
            <v>0</v>
          </cell>
          <cell r="AS708"/>
          <cell r="AT708">
            <v>0</v>
          </cell>
          <cell r="AU708">
            <v>0</v>
          </cell>
          <cell r="AV708"/>
          <cell r="AW708"/>
          <cell r="AX708"/>
          <cell r="AY708"/>
          <cell r="AZ708"/>
          <cell r="BA708"/>
          <cell r="BB708">
            <v>0</v>
          </cell>
          <cell r="BC708">
            <v>0</v>
          </cell>
          <cell r="BD708"/>
          <cell r="BE708">
            <v>0</v>
          </cell>
          <cell r="BF708"/>
          <cell r="BG708"/>
          <cell r="BH708"/>
          <cell r="BI708"/>
          <cell r="BJ708"/>
          <cell r="BK708"/>
          <cell r="BL708"/>
          <cell r="BM708"/>
          <cell r="BN708"/>
          <cell r="BO708"/>
          <cell r="BP708">
            <v>0</v>
          </cell>
          <cell r="BQ708"/>
          <cell r="BR708"/>
          <cell r="BS708"/>
          <cell r="BT708"/>
          <cell r="BU708"/>
          <cell r="BV708"/>
          <cell r="BW708" t="str">
            <v>Berrens</v>
          </cell>
          <cell r="BX708" t="str">
            <v>Barrett</v>
          </cell>
          <cell r="BY708">
            <v>8</v>
          </cell>
        </row>
        <row r="709">
          <cell r="C709">
            <v>505</v>
          </cell>
          <cell r="D709">
            <v>10</v>
          </cell>
          <cell r="E709">
            <v>418</v>
          </cell>
          <cell r="F709">
            <v>10</v>
          </cell>
          <cell r="G709"/>
          <cell r="H709" t="str">
            <v/>
          </cell>
          <cell r="I709" t="str">
            <v/>
          </cell>
          <cell r="J709" t="str">
            <v/>
          </cell>
          <cell r="K709" t="str">
            <v/>
          </cell>
          <cell r="L709">
            <v>0</v>
          </cell>
          <cell r="M709" t="str">
            <v>Berrens</v>
          </cell>
          <cell r="N709" t="str">
            <v>Watermain - Replace Main St. area</v>
          </cell>
          <cell r="O709" t="str">
            <v>1590005-12</v>
          </cell>
          <cell r="P709" t="str">
            <v xml:space="preserve">No </v>
          </cell>
          <cell r="Q709">
            <v>4185</v>
          </cell>
          <cell r="R709" t="str">
            <v>Reg</v>
          </cell>
          <cell r="S709"/>
          <cell r="T709"/>
          <cell r="U709"/>
          <cell r="V709"/>
          <cell r="W709"/>
          <cell r="X709">
            <v>0</v>
          </cell>
          <cell r="Y709"/>
          <cell r="Z709"/>
          <cell r="AA709"/>
          <cell r="AB709"/>
          <cell r="AC709">
            <v>0</v>
          </cell>
          <cell r="AD709">
            <v>0</v>
          </cell>
          <cell r="AE709"/>
          <cell r="AF709">
            <v>7500000</v>
          </cell>
          <cell r="AG709"/>
          <cell r="AH709"/>
          <cell r="AI709"/>
          <cell r="AJ709"/>
          <cell r="AK709"/>
          <cell r="AL709">
            <v>7500000</v>
          </cell>
          <cell r="AM709">
            <v>0</v>
          </cell>
          <cell r="AN709"/>
          <cell r="AO709">
            <v>0</v>
          </cell>
          <cell r="AP709">
            <v>0</v>
          </cell>
          <cell r="AQ709"/>
          <cell r="AR709">
            <v>0</v>
          </cell>
          <cell r="AS709"/>
          <cell r="AT709">
            <v>0</v>
          </cell>
          <cell r="AU709">
            <v>0</v>
          </cell>
          <cell r="AV709"/>
          <cell r="AW709"/>
          <cell r="AX709"/>
          <cell r="AY709"/>
          <cell r="AZ709"/>
          <cell r="BA709"/>
          <cell r="BB709">
            <v>0</v>
          </cell>
          <cell r="BC709">
            <v>0</v>
          </cell>
          <cell r="BD709"/>
          <cell r="BE709">
            <v>0</v>
          </cell>
          <cell r="BF709"/>
          <cell r="BG709"/>
          <cell r="BH709"/>
          <cell r="BI709"/>
          <cell r="BJ709"/>
          <cell r="BK709"/>
          <cell r="BL709"/>
          <cell r="BM709"/>
          <cell r="BN709"/>
          <cell r="BO709"/>
          <cell r="BP709"/>
          <cell r="BQ709"/>
          <cell r="BR709"/>
          <cell r="BS709"/>
          <cell r="BT709"/>
          <cell r="BU709"/>
          <cell r="BV709"/>
          <cell r="BW709" t="str">
            <v>Berrens</v>
          </cell>
          <cell r="BX709"/>
          <cell r="BY709">
            <v>8</v>
          </cell>
        </row>
        <row r="710">
          <cell r="C710">
            <v>711</v>
          </cell>
          <cell r="D710">
            <v>10</v>
          </cell>
          <cell r="E710"/>
          <cell r="F710"/>
          <cell r="G710"/>
          <cell r="H710" t="str">
            <v/>
          </cell>
          <cell r="I710" t="str">
            <v>Yes</v>
          </cell>
          <cell r="J710"/>
          <cell r="K710"/>
          <cell r="L710"/>
          <cell r="M710" t="str">
            <v>Berrens</v>
          </cell>
          <cell r="N710" t="str">
            <v>Watermain - Repl 2nd Ave SW</v>
          </cell>
          <cell r="O710" t="str">
            <v>1590005-14</v>
          </cell>
          <cell r="P710" t="str">
            <v xml:space="preserve">No </v>
          </cell>
          <cell r="Q710">
            <v>4171</v>
          </cell>
          <cell r="R710" t="str">
            <v>Reg</v>
          </cell>
          <cell r="S710"/>
          <cell r="T710"/>
          <cell r="U710"/>
          <cell r="V710">
            <v>45447</v>
          </cell>
          <cell r="W710">
            <v>1924000</v>
          </cell>
          <cell r="X710">
            <v>1924000</v>
          </cell>
          <cell r="Y710" t="str">
            <v>Part B2</v>
          </cell>
          <cell r="Z710"/>
          <cell r="AA710">
            <v>45778</v>
          </cell>
          <cell r="AB710">
            <v>45962</v>
          </cell>
          <cell r="AC710">
            <v>0</v>
          </cell>
          <cell r="AD710">
            <v>0</v>
          </cell>
          <cell r="AE710"/>
          <cell r="AF710">
            <v>1924000</v>
          </cell>
          <cell r="AG710"/>
          <cell r="AH710"/>
          <cell r="AI710"/>
          <cell r="AJ710"/>
          <cell r="AK710"/>
          <cell r="AL710">
            <v>1924000</v>
          </cell>
          <cell r="AM710">
            <v>1924000</v>
          </cell>
          <cell r="AN710"/>
          <cell r="AO710">
            <v>0</v>
          </cell>
          <cell r="AP710">
            <v>0</v>
          </cell>
          <cell r="AQ710"/>
          <cell r="AR710">
            <v>0</v>
          </cell>
          <cell r="AS710"/>
          <cell r="AT710">
            <v>1924000</v>
          </cell>
          <cell r="AU710">
            <v>0</v>
          </cell>
          <cell r="AV710"/>
          <cell r="AW710"/>
          <cell r="AX710"/>
          <cell r="AY710"/>
          <cell r="AZ710"/>
          <cell r="BA710"/>
          <cell r="BB710">
            <v>0</v>
          </cell>
          <cell r="BC710">
            <v>0</v>
          </cell>
          <cell r="BD710"/>
          <cell r="BE710">
            <v>0</v>
          </cell>
          <cell r="BF710"/>
          <cell r="BG710"/>
          <cell r="BH710"/>
          <cell r="BI710"/>
          <cell r="BJ710"/>
          <cell r="BK710"/>
          <cell r="BL710"/>
          <cell r="BM710"/>
          <cell r="BN710"/>
          <cell r="BO710"/>
          <cell r="BP710">
            <v>0</v>
          </cell>
          <cell r="BQ710"/>
          <cell r="BR710"/>
          <cell r="BS710"/>
          <cell r="BT710"/>
          <cell r="BU710"/>
          <cell r="BV710"/>
          <cell r="BW710" t="str">
            <v>Berrens</v>
          </cell>
          <cell r="BX710"/>
          <cell r="BY710">
            <v>8</v>
          </cell>
        </row>
        <row r="711">
          <cell r="C711">
            <v>800</v>
          </cell>
          <cell r="D711">
            <v>7</v>
          </cell>
          <cell r="E711">
            <v>676</v>
          </cell>
          <cell r="F711">
            <v>7</v>
          </cell>
          <cell r="G711" t="str">
            <v/>
          </cell>
          <cell r="H711" t="str">
            <v/>
          </cell>
          <cell r="I711" t="str">
            <v/>
          </cell>
          <cell r="J711" t="str">
            <v/>
          </cell>
          <cell r="K711" t="str">
            <v/>
          </cell>
          <cell r="L711">
            <v>0</v>
          </cell>
          <cell r="M711" t="str">
            <v>Barrett</v>
          </cell>
          <cell r="N711" t="str">
            <v>Source - Additional Well #4</v>
          </cell>
          <cell r="O711" t="str">
            <v>1430007-1</v>
          </cell>
          <cell r="P711" t="str">
            <v xml:space="preserve">No </v>
          </cell>
          <cell r="Q711">
            <v>355</v>
          </cell>
          <cell r="R711" t="str">
            <v>Reg</v>
          </cell>
          <cell r="S711" t="str">
            <v>Exempt</v>
          </cell>
          <cell r="T711"/>
          <cell r="U711"/>
          <cell r="V711"/>
          <cell r="W711"/>
          <cell r="X711">
            <v>0</v>
          </cell>
          <cell r="Y711"/>
          <cell r="Z711"/>
          <cell r="AA711"/>
          <cell r="AB711"/>
          <cell r="AC711">
            <v>0</v>
          </cell>
          <cell r="AD711">
            <v>0</v>
          </cell>
          <cell r="AE711"/>
          <cell r="AF711">
            <v>475000</v>
          </cell>
          <cell r="AG711"/>
          <cell r="AH711"/>
          <cell r="AI711"/>
          <cell r="AJ711"/>
          <cell r="AK711"/>
          <cell r="AL711">
            <v>475000</v>
          </cell>
          <cell r="AM711">
            <v>0</v>
          </cell>
          <cell r="AN711"/>
          <cell r="AO711">
            <v>0</v>
          </cell>
          <cell r="AP711">
            <v>0</v>
          </cell>
          <cell r="AQ711"/>
          <cell r="AR711">
            <v>0</v>
          </cell>
          <cell r="AS711"/>
          <cell r="AT711">
            <v>0</v>
          </cell>
          <cell r="AU711">
            <v>0</v>
          </cell>
          <cell r="AV711"/>
          <cell r="AW711"/>
          <cell r="AX711"/>
          <cell r="AY711"/>
          <cell r="AZ711"/>
          <cell r="BA711"/>
          <cell r="BB711">
            <v>0</v>
          </cell>
          <cell r="BC711">
            <v>0</v>
          </cell>
          <cell r="BD711"/>
          <cell r="BE711">
            <v>0</v>
          </cell>
          <cell r="BF711"/>
          <cell r="BG711"/>
          <cell r="BH711"/>
          <cell r="BI711"/>
          <cell r="BJ711"/>
          <cell r="BK711"/>
          <cell r="BL711"/>
          <cell r="BM711"/>
          <cell r="BN711"/>
          <cell r="BO711"/>
          <cell r="BP711">
            <v>0</v>
          </cell>
          <cell r="BQ711"/>
          <cell r="BR711"/>
          <cell r="BS711"/>
          <cell r="BT711"/>
          <cell r="BU711"/>
          <cell r="BV711"/>
          <cell r="BW711" t="str">
            <v>Barrett</v>
          </cell>
          <cell r="BX711" t="str">
            <v>Barrett</v>
          </cell>
          <cell r="BY711" t="str">
            <v>6E</v>
          </cell>
        </row>
        <row r="712">
          <cell r="C712">
            <v>801</v>
          </cell>
          <cell r="D712">
            <v>7</v>
          </cell>
          <cell r="E712">
            <v>677</v>
          </cell>
          <cell r="F712">
            <v>7</v>
          </cell>
          <cell r="G712" t="str">
            <v/>
          </cell>
          <cell r="H712" t="str">
            <v/>
          </cell>
          <cell r="I712" t="str">
            <v/>
          </cell>
          <cell r="J712" t="str">
            <v/>
          </cell>
          <cell r="K712" t="str">
            <v/>
          </cell>
          <cell r="L712">
            <v>0</v>
          </cell>
          <cell r="M712" t="str">
            <v>Barrett</v>
          </cell>
          <cell r="N712" t="str">
            <v>Treatment - New Plant, Remove Fe/Mn</v>
          </cell>
          <cell r="O712" t="str">
            <v>1430007-2</v>
          </cell>
          <cell r="P712" t="str">
            <v xml:space="preserve">No </v>
          </cell>
          <cell r="Q712">
            <v>355</v>
          </cell>
          <cell r="R712" t="str">
            <v>Reg</v>
          </cell>
          <cell r="S712" t="str">
            <v>Exempt</v>
          </cell>
          <cell r="T712"/>
          <cell r="U712"/>
          <cell r="V712"/>
          <cell r="W712"/>
          <cell r="X712">
            <v>0</v>
          </cell>
          <cell r="Y712"/>
          <cell r="Z712"/>
          <cell r="AA712"/>
          <cell r="AB712"/>
          <cell r="AC712">
            <v>0</v>
          </cell>
          <cell r="AD712">
            <v>0</v>
          </cell>
          <cell r="AE712"/>
          <cell r="AF712">
            <v>2655375</v>
          </cell>
          <cell r="AG712"/>
          <cell r="AH712"/>
          <cell r="AI712"/>
          <cell r="AJ712"/>
          <cell r="AK712"/>
          <cell r="AL712">
            <v>2655375</v>
          </cell>
          <cell r="AM712">
            <v>0</v>
          </cell>
          <cell r="AN712"/>
          <cell r="AO712">
            <v>0</v>
          </cell>
          <cell r="AP712">
            <v>0</v>
          </cell>
          <cell r="AQ712"/>
          <cell r="AR712">
            <v>0</v>
          </cell>
          <cell r="AS712"/>
          <cell r="AT712">
            <v>0</v>
          </cell>
          <cell r="AU712">
            <v>0</v>
          </cell>
          <cell r="AV712"/>
          <cell r="AW712"/>
          <cell r="AX712"/>
          <cell r="AY712"/>
          <cell r="AZ712"/>
          <cell r="BA712"/>
          <cell r="BB712">
            <v>0</v>
          </cell>
          <cell r="BC712">
            <v>0</v>
          </cell>
          <cell r="BD712"/>
          <cell r="BE712">
            <v>0</v>
          </cell>
          <cell r="BF712"/>
          <cell r="BG712"/>
          <cell r="BH712"/>
          <cell r="BI712"/>
          <cell r="BJ712"/>
          <cell r="BK712"/>
          <cell r="BL712"/>
          <cell r="BM712"/>
          <cell r="BN712"/>
          <cell r="BO712"/>
          <cell r="BP712">
            <v>0</v>
          </cell>
          <cell r="BQ712"/>
          <cell r="BR712"/>
          <cell r="BS712"/>
          <cell r="BT712"/>
          <cell r="BU712"/>
          <cell r="BV712"/>
          <cell r="BW712" t="str">
            <v>Barrett</v>
          </cell>
          <cell r="BX712" t="str">
            <v>Barrett</v>
          </cell>
          <cell r="BY712" t="str">
            <v>6E</v>
          </cell>
        </row>
        <row r="713">
          <cell r="C713">
            <v>904</v>
          </cell>
          <cell r="D713">
            <v>5</v>
          </cell>
          <cell r="E713">
            <v>776</v>
          </cell>
          <cell r="F713">
            <v>5</v>
          </cell>
          <cell r="G713" t="str">
            <v/>
          </cell>
          <cell r="H713" t="str">
            <v/>
          </cell>
          <cell r="I713" t="str">
            <v/>
          </cell>
          <cell r="J713" t="str">
            <v/>
          </cell>
          <cell r="K713" t="str">
            <v/>
          </cell>
          <cell r="L713">
            <v>0</v>
          </cell>
          <cell r="M713" t="str">
            <v>Barrett</v>
          </cell>
          <cell r="N713" t="str">
            <v>Storage - Repl w/100,000 Gallon Tower</v>
          </cell>
          <cell r="O713" t="str">
            <v>1430007-3</v>
          </cell>
          <cell r="P713" t="str">
            <v xml:space="preserve">No </v>
          </cell>
          <cell r="Q713">
            <v>355</v>
          </cell>
          <cell r="R713" t="str">
            <v>Reg</v>
          </cell>
          <cell r="S713" t="str">
            <v>Exempt</v>
          </cell>
          <cell r="T713"/>
          <cell r="U713"/>
          <cell r="V713"/>
          <cell r="W713"/>
          <cell r="X713">
            <v>0</v>
          </cell>
          <cell r="Y713"/>
          <cell r="Z713"/>
          <cell r="AA713"/>
          <cell r="AB713"/>
          <cell r="AC713">
            <v>0</v>
          </cell>
          <cell r="AD713">
            <v>0</v>
          </cell>
          <cell r="AE713"/>
          <cell r="AF713">
            <v>841000</v>
          </cell>
          <cell r="AG713"/>
          <cell r="AH713"/>
          <cell r="AI713"/>
          <cell r="AJ713"/>
          <cell r="AK713"/>
          <cell r="AL713">
            <v>841000</v>
          </cell>
          <cell r="AM713">
            <v>0</v>
          </cell>
          <cell r="AN713"/>
          <cell r="AO713">
            <v>0</v>
          </cell>
          <cell r="AP713">
            <v>0</v>
          </cell>
          <cell r="AQ713"/>
          <cell r="AR713">
            <v>0</v>
          </cell>
          <cell r="AS713"/>
          <cell r="AT713">
            <v>0</v>
          </cell>
          <cell r="AU713">
            <v>0</v>
          </cell>
          <cell r="AV713"/>
          <cell r="AW713"/>
          <cell r="AX713"/>
          <cell r="AY713"/>
          <cell r="AZ713"/>
          <cell r="BA713"/>
          <cell r="BB713">
            <v>0</v>
          </cell>
          <cell r="BC713">
            <v>0</v>
          </cell>
          <cell r="BD713"/>
          <cell r="BE713">
            <v>0</v>
          </cell>
          <cell r="BF713"/>
          <cell r="BG713"/>
          <cell r="BH713"/>
          <cell r="BI713"/>
          <cell r="BJ713"/>
          <cell r="BK713"/>
          <cell r="BL713"/>
          <cell r="BM713"/>
          <cell r="BN713"/>
          <cell r="BO713"/>
          <cell r="BP713">
            <v>0</v>
          </cell>
          <cell r="BQ713"/>
          <cell r="BR713"/>
          <cell r="BS713"/>
          <cell r="BT713"/>
          <cell r="BU713"/>
          <cell r="BV713"/>
          <cell r="BW713" t="str">
            <v>Barrett</v>
          </cell>
          <cell r="BX713" t="str">
            <v>Barrett</v>
          </cell>
          <cell r="BY713" t="str">
            <v>6E</v>
          </cell>
        </row>
        <row r="714">
          <cell r="C714">
            <v>777</v>
          </cell>
          <cell r="D714">
            <v>7</v>
          </cell>
          <cell r="E714">
            <v>652</v>
          </cell>
          <cell r="F714">
            <v>7</v>
          </cell>
          <cell r="G714"/>
          <cell r="H714" t="str">
            <v/>
          </cell>
          <cell r="I714" t="str">
            <v/>
          </cell>
          <cell r="J714" t="str">
            <v/>
          </cell>
          <cell r="K714" t="str">
            <v/>
          </cell>
          <cell r="L714" t="str">
            <v>Applied</v>
          </cell>
          <cell r="M714" t="str">
            <v>Perez</v>
          </cell>
          <cell r="N714" t="str">
            <v>Watermain - Loop Poplar Street</v>
          </cell>
          <cell r="O714" t="str">
            <v>1630002-5</v>
          </cell>
          <cell r="P714" t="str">
            <v xml:space="preserve">No </v>
          </cell>
          <cell r="Q714">
            <v>292</v>
          </cell>
          <cell r="R714" t="str">
            <v>Reg</v>
          </cell>
          <cell r="S714" t="str">
            <v>Exempt</v>
          </cell>
          <cell r="T714"/>
          <cell r="U714"/>
          <cell r="V714"/>
          <cell r="W714"/>
          <cell r="X714">
            <v>0</v>
          </cell>
          <cell r="Y714"/>
          <cell r="Z714"/>
          <cell r="AA714"/>
          <cell r="AB714"/>
          <cell r="AC714">
            <v>0</v>
          </cell>
          <cell r="AD714">
            <v>0</v>
          </cell>
          <cell r="AE714"/>
          <cell r="AF714">
            <v>105000</v>
          </cell>
          <cell r="AG714"/>
          <cell r="AH714"/>
          <cell r="AI714"/>
          <cell r="AJ714"/>
          <cell r="AK714"/>
          <cell r="AL714">
            <v>105000</v>
          </cell>
          <cell r="AM714">
            <v>0</v>
          </cell>
          <cell r="AN714"/>
          <cell r="AO714">
            <v>0</v>
          </cell>
          <cell r="AP714">
            <v>0</v>
          </cell>
          <cell r="AQ714"/>
          <cell r="AR714">
            <v>0</v>
          </cell>
          <cell r="AS714"/>
          <cell r="AT714">
            <v>0</v>
          </cell>
          <cell r="AU714">
            <v>0</v>
          </cell>
          <cell r="AV714"/>
          <cell r="AW714"/>
          <cell r="AX714"/>
          <cell r="AY714"/>
          <cell r="AZ714"/>
          <cell r="BA714"/>
          <cell r="BB714">
            <v>0</v>
          </cell>
          <cell r="BC714">
            <v>0</v>
          </cell>
          <cell r="BD714"/>
          <cell r="BE714">
            <v>0</v>
          </cell>
          <cell r="BF714" t="str">
            <v>Applied</v>
          </cell>
          <cell r="BG714"/>
          <cell r="BH714"/>
          <cell r="BI714"/>
          <cell r="BJ714"/>
          <cell r="BK714"/>
          <cell r="BL714"/>
          <cell r="BM714"/>
          <cell r="BN714"/>
          <cell r="BO714"/>
          <cell r="BP714">
            <v>0</v>
          </cell>
          <cell r="BQ714"/>
          <cell r="BR714"/>
          <cell r="BS714"/>
          <cell r="BT714"/>
          <cell r="BU714"/>
          <cell r="BV714"/>
          <cell r="BW714" t="str">
            <v>Perez</v>
          </cell>
          <cell r="BX714" t="str">
            <v>Schultz</v>
          </cell>
          <cell r="BY714">
            <v>1</v>
          </cell>
        </row>
        <row r="715">
          <cell r="C715">
            <v>842</v>
          </cell>
          <cell r="D715">
            <v>5</v>
          </cell>
          <cell r="E715">
            <v>712</v>
          </cell>
          <cell r="F715">
            <v>5</v>
          </cell>
          <cell r="G715"/>
          <cell r="H715" t="str">
            <v/>
          </cell>
          <cell r="I715" t="str">
            <v/>
          </cell>
          <cell r="J715" t="str">
            <v/>
          </cell>
          <cell r="K715" t="str">
            <v/>
          </cell>
          <cell r="L715" t="str">
            <v>Applied</v>
          </cell>
          <cell r="M715" t="str">
            <v>Perez</v>
          </cell>
          <cell r="N715" t="str">
            <v>Storage - New 50,000 Gal Tower</v>
          </cell>
          <cell r="O715" t="str">
            <v>1630002-4</v>
          </cell>
          <cell r="P715" t="str">
            <v xml:space="preserve">No </v>
          </cell>
          <cell r="Q715">
            <v>292</v>
          </cell>
          <cell r="R715" t="str">
            <v>Reg</v>
          </cell>
          <cell r="S715" t="str">
            <v>Exempt</v>
          </cell>
          <cell r="T715"/>
          <cell r="U715"/>
          <cell r="V715"/>
          <cell r="W715"/>
          <cell r="X715">
            <v>0</v>
          </cell>
          <cell r="Y715"/>
          <cell r="Z715"/>
          <cell r="AA715"/>
          <cell r="AB715"/>
          <cell r="AC715">
            <v>0</v>
          </cell>
          <cell r="AD715">
            <v>0</v>
          </cell>
          <cell r="AE715"/>
          <cell r="AF715">
            <v>994000</v>
          </cell>
          <cell r="AG715"/>
          <cell r="AH715"/>
          <cell r="AI715"/>
          <cell r="AJ715"/>
          <cell r="AK715"/>
          <cell r="AL715">
            <v>994000</v>
          </cell>
          <cell r="AM715">
            <v>0</v>
          </cell>
          <cell r="AN715"/>
          <cell r="AO715">
            <v>0</v>
          </cell>
          <cell r="AP715">
            <v>0</v>
          </cell>
          <cell r="AQ715"/>
          <cell r="AR715">
            <v>0</v>
          </cell>
          <cell r="AS715"/>
          <cell r="AT715">
            <v>0</v>
          </cell>
          <cell r="AU715">
            <v>0</v>
          </cell>
          <cell r="AV715"/>
          <cell r="AW715"/>
          <cell r="AX715"/>
          <cell r="AY715"/>
          <cell r="AZ715"/>
          <cell r="BA715"/>
          <cell r="BB715">
            <v>0</v>
          </cell>
          <cell r="BC715">
            <v>0</v>
          </cell>
          <cell r="BD715"/>
          <cell r="BE715">
            <v>0</v>
          </cell>
          <cell r="BF715" t="str">
            <v>Applied</v>
          </cell>
          <cell r="BG715"/>
          <cell r="BH715"/>
          <cell r="BI715"/>
          <cell r="BJ715"/>
          <cell r="BK715"/>
          <cell r="BL715"/>
          <cell r="BM715"/>
          <cell r="BN715"/>
          <cell r="BO715"/>
          <cell r="BP715">
            <v>0</v>
          </cell>
          <cell r="BQ715"/>
          <cell r="BR715"/>
          <cell r="BS715"/>
          <cell r="BT715"/>
          <cell r="BU715"/>
          <cell r="BV715"/>
          <cell r="BW715" t="str">
            <v>Perez</v>
          </cell>
          <cell r="BX715" t="str">
            <v>Schultz</v>
          </cell>
          <cell r="BY715">
            <v>1</v>
          </cell>
        </row>
        <row r="716">
          <cell r="C716">
            <v>843</v>
          </cell>
          <cell r="D716">
            <v>5</v>
          </cell>
          <cell r="E716">
            <v>713</v>
          </cell>
          <cell r="F716">
            <v>5</v>
          </cell>
          <cell r="G716"/>
          <cell r="H716" t="str">
            <v/>
          </cell>
          <cell r="I716" t="str">
            <v/>
          </cell>
          <cell r="J716" t="str">
            <v/>
          </cell>
          <cell r="K716" t="str">
            <v/>
          </cell>
          <cell r="L716" t="str">
            <v>Applied</v>
          </cell>
          <cell r="M716" t="str">
            <v>Perez</v>
          </cell>
          <cell r="N716" t="str">
            <v>Conservation - Install Meters</v>
          </cell>
          <cell r="O716" t="str">
            <v>1630002-6</v>
          </cell>
          <cell r="P716" t="str">
            <v xml:space="preserve">No </v>
          </cell>
          <cell r="Q716">
            <v>292</v>
          </cell>
          <cell r="R716" t="str">
            <v>Reg</v>
          </cell>
          <cell r="S716" t="str">
            <v>Exempt</v>
          </cell>
          <cell r="T716"/>
          <cell r="U716"/>
          <cell r="V716"/>
          <cell r="W716"/>
          <cell r="X716">
            <v>0</v>
          </cell>
          <cell r="Y716"/>
          <cell r="Z716"/>
          <cell r="AA716"/>
          <cell r="AB716"/>
          <cell r="AC716">
            <v>0</v>
          </cell>
          <cell r="AD716">
            <v>0</v>
          </cell>
          <cell r="AE716"/>
          <cell r="AF716">
            <v>211500</v>
          </cell>
          <cell r="AG716"/>
          <cell r="AH716"/>
          <cell r="AI716"/>
          <cell r="AJ716"/>
          <cell r="AK716"/>
          <cell r="AL716">
            <v>211500</v>
          </cell>
          <cell r="AM716">
            <v>0</v>
          </cell>
          <cell r="AN716"/>
          <cell r="AO716">
            <v>0</v>
          </cell>
          <cell r="AP716">
            <v>0</v>
          </cell>
          <cell r="AQ716"/>
          <cell r="AR716">
            <v>0</v>
          </cell>
          <cell r="AS716"/>
          <cell r="AT716">
            <v>0</v>
          </cell>
          <cell r="AU716">
            <v>0</v>
          </cell>
          <cell r="AV716"/>
          <cell r="AW716"/>
          <cell r="AX716"/>
          <cell r="AY716"/>
          <cell r="AZ716"/>
          <cell r="BA716"/>
          <cell r="BB716">
            <v>0</v>
          </cell>
          <cell r="BC716">
            <v>0</v>
          </cell>
          <cell r="BD716"/>
          <cell r="BE716">
            <v>0</v>
          </cell>
          <cell r="BF716" t="str">
            <v>Applied</v>
          </cell>
          <cell r="BG716"/>
          <cell r="BH716"/>
          <cell r="BI716"/>
          <cell r="BJ716"/>
          <cell r="BK716"/>
          <cell r="BL716"/>
          <cell r="BM716"/>
          <cell r="BN716"/>
          <cell r="BO716"/>
          <cell r="BP716">
            <v>0</v>
          </cell>
          <cell r="BQ716"/>
          <cell r="BR716"/>
          <cell r="BS716"/>
          <cell r="BT716"/>
          <cell r="BU716"/>
          <cell r="BV716"/>
          <cell r="BW716" t="str">
            <v>Perez</v>
          </cell>
          <cell r="BX716" t="str">
            <v>Schultz</v>
          </cell>
          <cell r="BY716">
            <v>1</v>
          </cell>
        </row>
        <row r="717">
          <cell r="C717">
            <v>256</v>
          </cell>
          <cell r="D717">
            <v>12</v>
          </cell>
          <cell r="E717">
            <v>426</v>
          </cell>
          <cell r="F717">
            <v>10</v>
          </cell>
          <cell r="G717"/>
          <cell r="H717" t="str">
            <v/>
          </cell>
          <cell r="I717" t="str">
            <v/>
          </cell>
          <cell r="J717" t="str">
            <v/>
          </cell>
          <cell r="K717" t="str">
            <v/>
          </cell>
          <cell r="L717">
            <v>0</v>
          </cell>
          <cell r="M717" t="str">
            <v>Berrens</v>
          </cell>
          <cell r="N717" t="str">
            <v>Watermain - Replace &amp; Loop</v>
          </cell>
          <cell r="O717" t="str">
            <v>1870006-1</v>
          </cell>
          <cell r="P717" t="str">
            <v xml:space="preserve">No </v>
          </cell>
          <cell r="Q717">
            <v>185</v>
          </cell>
          <cell r="R717" t="str">
            <v>Reg</v>
          </cell>
          <cell r="S717"/>
          <cell r="T717"/>
          <cell r="U717"/>
          <cell r="V717"/>
          <cell r="W717"/>
          <cell r="X717">
            <v>0</v>
          </cell>
          <cell r="Y717"/>
          <cell r="Z717"/>
          <cell r="AA717"/>
          <cell r="AB717"/>
          <cell r="AC717">
            <v>0</v>
          </cell>
          <cell r="AD717">
            <v>0</v>
          </cell>
          <cell r="AE717"/>
          <cell r="AF717">
            <v>1506000</v>
          </cell>
          <cell r="AG717"/>
          <cell r="AH717"/>
          <cell r="AI717"/>
          <cell r="AJ717"/>
          <cell r="AK717"/>
          <cell r="AL717">
            <v>1506000</v>
          </cell>
          <cell r="AM717">
            <v>0</v>
          </cell>
          <cell r="AN717"/>
          <cell r="AO717">
            <v>0</v>
          </cell>
          <cell r="AP717">
            <v>0</v>
          </cell>
          <cell r="AQ717"/>
          <cell r="AR717">
            <v>0</v>
          </cell>
          <cell r="AS717"/>
          <cell r="AT717">
            <v>0</v>
          </cell>
          <cell r="AU717">
            <v>0</v>
          </cell>
          <cell r="AV717"/>
          <cell r="AW717"/>
          <cell r="AX717"/>
          <cell r="AY717"/>
          <cell r="AZ717"/>
          <cell r="BA717"/>
          <cell r="BB717">
            <v>0</v>
          </cell>
          <cell r="BC717">
            <v>0</v>
          </cell>
          <cell r="BD717"/>
          <cell r="BE717">
            <v>0</v>
          </cell>
          <cell r="BF717"/>
          <cell r="BG717"/>
          <cell r="BH717"/>
          <cell r="BI717"/>
          <cell r="BJ717"/>
          <cell r="BK717"/>
          <cell r="BL717"/>
          <cell r="BM717"/>
          <cell r="BN717"/>
          <cell r="BO717"/>
          <cell r="BP717"/>
          <cell r="BQ717"/>
          <cell r="BR717"/>
          <cell r="BS717"/>
          <cell r="BT717"/>
          <cell r="BU717"/>
          <cell r="BV717"/>
          <cell r="BW717" t="str">
            <v>Berrens</v>
          </cell>
          <cell r="BX717"/>
          <cell r="BY717" t="str">
            <v>6W</v>
          </cell>
        </row>
        <row r="718">
          <cell r="C718">
            <v>493</v>
          </cell>
          <cell r="D718">
            <v>10</v>
          </cell>
          <cell r="E718"/>
          <cell r="F718"/>
          <cell r="G718"/>
          <cell r="H718" t="str">
            <v/>
          </cell>
          <cell r="I718" t="str">
            <v/>
          </cell>
          <cell r="J718"/>
          <cell r="K718"/>
          <cell r="L718"/>
          <cell r="M718" t="str">
            <v>Berrens</v>
          </cell>
          <cell r="N718" t="str">
            <v>Treatment - Wellhouse Rehab</v>
          </cell>
          <cell r="O718" t="str">
            <v>1870006-2</v>
          </cell>
          <cell r="P718" t="str">
            <v xml:space="preserve">No </v>
          </cell>
          <cell r="Q718">
            <v>185</v>
          </cell>
          <cell r="R718" t="str">
            <v>Reg</v>
          </cell>
          <cell r="S718"/>
          <cell r="T718"/>
          <cell r="U718"/>
          <cell r="V718"/>
          <cell r="W718"/>
          <cell r="X718">
            <v>0</v>
          </cell>
          <cell r="Y718"/>
          <cell r="Z718"/>
          <cell r="AA718"/>
          <cell r="AB718"/>
          <cell r="AC718">
            <v>0</v>
          </cell>
          <cell r="AD718">
            <v>0</v>
          </cell>
          <cell r="AE718"/>
          <cell r="AF718">
            <v>347000</v>
          </cell>
          <cell r="AG718"/>
          <cell r="AH718"/>
          <cell r="AI718"/>
          <cell r="AJ718"/>
          <cell r="AK718"/>
          <cell r="AL718">
            <v>347000</v>
          </cell>
          <cell r="AM718">
            <v>0</v>
          </cell>
          <cell r="AN718"/>
          <cell r="AO718">
            <v>0</v>
          </cell>
          <cell r="AP718">
            <v>0</v>
          </cell>
          <cell r="AQ718"/>
          <cell r="AR718">
            <v>0</v>
          </cell>
          <cell r="AS718"/>
          <cell r="AT718">
            <v>0</v>
          </cell>
          <cell r="AU718">
            <v>0</v>
          </cell>
          <cell r="AV718"/>
          <cell r="AW718"/>
          <cell r="AX718"/>
          <cell r="AY718"/>
          <cell r="AZ718"/>
          <cell r="BA718"/>
          <cell r="BB718"/>
          <cell r="BC718"/>
          <cell r="BD718"/>
          <cell r="BE718"/>
          <cell r="BF718"/>
          <cell r="BG718"/>
          <cell r="BH718"/>
          <cell r="BI718"/>
          <cell r="BJ718"/>
          <cell r="BK718"/>
          <cell r="BL718"/>
          <cell r="BM718"/>
          <cell r="BN718"/>
          <cell r="BO718"/>
          <cell r="BP718"/>
          <cell r="BQ718"/>
          <cell r="BR718"/>
          <cell r="BS718"/>
          <cell r="BT718"/>
          <cell r="BU718"/>
          <cell r="BV718"/>
          <cell r="BW718" t="str">
            <v>Berrens</v>
          </cell>
          <cell r="BX718"/>
          <cell r="BY718" t="str">
            <v>6W</v>
          </cell>
        </row>
        <row r="719">
          <cell r="C719">
            <v>35</v>
          </cell>
          <cell r="D719">
            <v>20</v>
          </cell>
          <cell r="E719">
            <v>34</v>
          </cell>
          <cell r="F719">
            <v>20</v>
          </cell>
          <cell r="G719">
            <v>2023</v>
          </cell>
          <cell r="H719" t="str">
            <v>Yes</v>
          </cell>
          <cell r="I719" t="str">
            <v/>
          </cell>
          <cell r="J719" t="str">
            <v>Yes</v>
          </cell>
          <cell r="K719" t="str">
            <v/>
          </cell>
          <cell r="L719">
            <v>0</v>
          </cell>
          <cell r="M719" t="str">
            <v>Montoya</v>
          </cell>
          <cell r="N719" t="str">
            <v>Other - LSL Replacement</v>
          </cell>
          <cell r="O719" t="str">
            <v>1480008-8</v>
          </cell>
          <cell r="P719" t="str">
            <v>Yes</v>
          </cell>
          <cell r="Q719">
            <v>4753</v>
          </cell>
          <cell r="R719" t="str">
            <v>LSL</v>
          </cell>
          <cell r="S719" t="str">
            <v>Exempt</v>
          </cell>
          <cell r="T719"/>
          <cell r="U719"/>
          <cell r="V719" t="str">
            <v>certified</v>
          </cell>
          <cell r="W719">
            <v>600000</v>
          </cell>
          <cell r="X719">
            <v>600000</v>
          </cell>
          <cell r="Y719" t="str">
            <v>23 Carryover</v>
          </cell>
          <cell r="Z719" t="str">
            <v>47 LSLs</v>
          </cell>
          <cell r="AA719">
            <v>45413</v>
          </cell>
          <cell r="AB719">
            <v>45505</v>
          </cell>
          <cell r="AC719">
            <v>300000</v>
          </cell>
          <cell r="AD719">
            <v>300000</v>
          </cell>
          <cell r="AE719" t="str">
            <v>47 LSL's</v>
          </cell>
          <cell r="AF719">
            <v>600000</v>
          </cell>
          <cell r="AG719"/>
          <cell r="AH719">
            <v>45107</v>
          </cell>
          <cell r="AI719"/>
          <cell r="AJ719">
            <v>600000</v>
          </cell>
          <cell r="AK719"/>
          <cell r="AL719">
            <v>600000</v>
          </cell>
          <cell r="AM719">
            <v>600000</v>
          </cell>
          <cell r="AN719"/>
          <cell r="AO719">
            <v>300000</v>
          </cell>
          <cell r="AP719">
            <v>0</v>
          </cell>
          <cell r="AQ719"/>
          <cell r="AR719">
            <v>300000</v>
          </cell>
          <cell r="AS719"/>
          <cell r="AT719">
            <v>300000</v>
          </cell>
          <cell r="AU719">
            <v>300000</v>
          </cell>
          <cell r="AV719"/>
          <cell r="AW719"/>
          <cell r="AX719"/>
          <cell r="AY719"/>
          <cell r="AZ719"/>
          <cell r="BA719"/>
          <cell r="BB719">
            <v>0</v>
          </cell>
          <cell r="BC719">
            <v>0</v>
          </cell>
          <cell r="BD719"/>
          <cell r="BE719">
            <v>0</v>
          </cell>
          <cell r="BF719"/>
          <cell r="BG719"/>
          <cell r="BH719"/>
          <cell r="BI719"/>
          <cell r="BJ719"/>
          <cell r="BK719"/>
          <cell r="BL719"/>
          <cell r="BM719"/>
          <cell r="BN719"/>
          <cell r="BO719"/>
          <cell r="BP719">
            <v>0</v>
          </cell>
          <cell r="BQ719"/>
          <cell r="BR719"/>
          <cell r="BS719"/>
          <cell r="BT719"/>
          <cell r="BU719"/>
          <cell r="BV719"/>
          <cell r="BW719" t="str">
            <v>Montoya</v>
          </cell>
          <cell r="BX719"/>
          <cell r="BY719" t="str">
            <v>7E</v>
          </cell>
        </row>
        <row r="720">
          <cell r="C720">
            <v>772</v>
          </cell>
          <cell r="D720">
            <v>8</v>
          </cell>
          <cell r="E720">
            <v>648</v>
          </cell>
          <cell r="F720">
            <v>8</v>
          </cell>
          <cell r="G720"/>
          <cell r="H720" t="str">
            <v/>
          </cell>
          <cell r="I720" t="str">
            <v/>
          </cell>
          <cell r="J720" t="str">
            <v/>
          </cell>
          <cell r="K720" t="str">
            <v/>
          </cell>
          <cell r="L720" t="str">
            <v>Applied</v>
          </cell>
          <cell r="M720" t="str">
            <v>Barrett</v>
          </cell>
          <cell r="N720" t="str">
            <v>Source - New Well</v>
          </cell>
          <cell r="O720" t="str">
            <v>1340007-5</v>
          </cell>
          <cell r="P720" t="str">
            <v xml:space="preserve">No </v>
          </cell>
          <cell r="Q720">
            <v>523</v>
          </cell>
          <cell r="R720" t="str">
            <v>Reg</v>
          </cell>
          <cell r="S720" t="str">
            <v>Exempt</v>
          </cell>
          <cell r="T720"/>
          <cell r="U720"/>
          <cell r="V720"/>
          <cell r="W720"/>
          <cell r="X720">
            <v>0</v>
          </cell>
          <cell r="Y720"/>
          <cell r="Z720"/>
          <cell r="AA720"/>
          <cell r="AB720"/>
          <cell r="AC720">
            <v>0</v>
          </cell>
          <cell r="AD720">
            <v>0</v>
          </cell>
          <cell r="AE720"/>
          <cell r="AF720">
            <v>397000</v>
          </cell>
          <cell r="AG720"/>
          <cell r="AH720"/>
          <cell r="AI720"/>
          <cell r="AJ720"/>
          <cell r="AK720"/>
          <cell r="AL720">
            <v>397000</v>
          </cell>
          <cell r="AM720">
            <v>0</v>
          </cell>
          <cell r="AN720"/>
          <cell r="AO720">
            <v>0</v>
          </cell>
          <cell r="AP720">
            <v>0</v>
          </cell>
          <cell r="AQ720"/>
          <cell r="AR720">
            <v>0</v>
          </cell>
          <cell r="AS720"/>
          <cell r="AT720">
            <v>0</v>
          </cell>
          <cell r="AU720">
            <v>0</v>
          </cell>
          <cell r="AV720"/>
          <cell r="AW720"/>
          <cell r="AX720"/>
          <cell r="AY720"/>
          <cell r="AZ720"/>
          <cell r="BA720"/>
          <cell r="BB720">
            <v>0</v>
          </cell>
          <cell r="BC720">
            <v>0</v>
          </cell>
          <cell r="BD720"/>
          <cell r="BE720">
            <v>0</v>
          </cell>
          <cell r="BF720" t="str">
            <v>Applied</v>
          </cell>
          <cell r="BG720"/>
          <cell r="BH720"/>
          <cell r="BI720"/>
          <cell r="BJ720"/>
          <cell r="BK720"/>
          <cell r="BL720"/>
          <cell r="BM720">
            <v>178650</v>
          </cell>
          <cell r="BN720"/>
          <cell r="BO720"/>
          <cell r="BP720">
            <v>0</v>
          </cell>
          <cell r="BQ720"/>
          <cell r="BR720"/>
          <cell r="BS720"/>
          <cell r="BT720"/>
          <cell r="BU720"/>
          <cell r="BV720"/>
          <cell r="BW720" t="str">
            <v>Barrett</v>
          </cell>
          <cell r="BX720"/>
          <cell r="BY720" t="str">
            <v>6E</v>
          </cell>
        </row>
        <row r="721">
          <cell r="C721">
            <v>956</v>
          </cell>
          <cell r="D721">
            <v>5</v>
          </cell>
          <cell r="E721">
            <v>828</v>
          </cell>
          <cell r="F721">
            <v>5</v>
          </cell>
          <cell r="G721"/>
          <cell r="H721" t="str">
            <v/>
          </cell>
          <cell r="I721" t="str">
            <v/>
          </cell>
          <cell r="J721" t="str">
            <v/>
          </cell>
          <cell r="K721" t="str">
            <v/>
          </cell>
          <cell r="L721" t="str">
            <v>Applied</v>
          </cell>
          <cell r="M721" t="str">
            <v>Barrett</v>
          </cell>
          <cell r="N721" t="str">
            <v>Storage - Tower Rehab</v>
          </cell>
          <cell r="O721" t="str">
            <v>1340007-2</v>
          </cell>
          <cell r="P721" t="str">
            <v xml:space="preserve">No </v>
          </cell>
          <cell r="Q721">
            <v>523</v>
          </cell>
          <cell r="R721" t="str">
            <v>Reg</v>
          </cell>
          <cell r="S721" t="str">
            <v>Exempt</v>
          </cell>
          <cell r="T721"/>
          <cell r="U721"/>
          <cell r="V721"/>
          <cell r="W721"/>
          <cell r="X721">
            <v>0</v>
          </cell>
          <cell r="Y721"/>
          <cell r="Z721"/>
          <cell r="AA721"/>
          <cell r="AB721"/>
          <cell r="AC721">
            <v>0</v>
          </cell>
          <cell r="AD721">
            <v>0</v>
          </cell>
          <cell r="AE721"/>
          <cell r="AF721">
            <v>908000</v>
          </cell>
          <cell r="AG721"/>
          <cell r="AH721"/>
          <cell r="AI721"/>
          <cell r="AJ721"/>
          <cell r="AK721"/>
          <cell r="AL721">
            <v>908000</v>
          </cell>
          <cell r="AM721">
            <v>0</v>
          </cell>
          <cell r="AN721"/>
          <cell r="AO721">
            <v>0</v>
          </cell>
          <cell r="AP721">
            <v>0</v>
          </cell>
          <cell r="AQ721"/>
          <cell r="AR721">
            <v>0</v>
          </cell>
          <cell r="AS721"/>
          <cell r="AT721">
            <v>0</v>
          </cell>
          <cell r="AU721">
            <v>0</v>
          </cell>
          <cell r="AV721"/>
          <cell r="AW721"/>
          <cell r="AX721"/>
          <cell r="AY721"/>
          <cell r="AZ721"/>
          <cell r="BA721"/>
          <cell r="BB721">
            <v>0</v>
          </cell>
          <cell r="BC721">
            <v>0</v>
          </cell>
          <cell r="BD721"/>
          <cell r="BE721">
            <v>0</v>
          </cell>
          <cell r="BF721" t="str">
            <v>Applied</v>
          </cell>
          <cell r="BG721"/>
          <cell r="BH721"/>
          <cell r="BI721"/>
          <cell r="BJ721"/>
          <cell r="BK721"/>
          <cell r="BL721"/>
          <cell r="BM721"/>
          <cell r="BN721"/>
          <cell r="BO721"/>
          <cell r="BP721">
            <v>0</v>
          </cell>
          <cell r="BQ721"/>
          <cell r="BR721"/>
          <cell r="BS721"/>
          <cell r="BT721"/>
          <cell r="BU721"/>
          <cell r="BV721"/>
          <cell r="BW721" t="str">
            <v>Barrett</v>
          </cell>
          <cell r="BX721"/>
          <cell r="BY721" t="str">
            <v>6E</v>
          </cell>
        </row>
        <row r="722">
          <cell r="C722">
            <v>957</v>
          </cell>
          <cell r="D722">
            <v>5</v>
          </cell>
          <cell r="E722">
            <v>829</v>
          </cell>
          <cell r="F722">
            <v>5</v>
          </cell>
          <cell r="G722"/>
          <cell r="H722" t="str">
            <v/>
          </cell>
          <cell r="I722" t="str">
            <v/>
          </cell>
          <cell r="J722" t="str">
            <v/>
          </cell>
          <cell r="K722" t="str">
            <v/>
          </cell>
          <cell r="L722" t="str">
            <v>Applied</v>
          </cell>
          <cell r="M722" t="str">
            <v>Barrett</v>
          </cell>
          <cell r="N722" t="str">
            <v>Watermain - Phase 2 Repl Cast Iron Mains</v>
          </cell>
          <cell r="O722" t="str">
            <v>1340007-3</v>
          </cell>
          <cell r="P722" t="str">
            <v xml:space="preserve">No </v>
          </cell>
          <cell r="Q722">
            <v>523</v>
          </cell>
          <cell r="R722" t="str">
            <v>Reg</v>
          </cell>
          <cell r="S722" t="str">
            <v>Exempt</v>
          </cell>
          <cell r="T722"/>
          <cell r="U722"/>
          <cell r="V722"/>
          <cell r="W722"/>
          <cell r="X722">
            <v>0</v>
          </cell>
          <cell r="Y722"/>
          <cell r="Z722"/>
          <cell r="AA722"/>
          <cell r="AB722"/>
          <cell r="AC722">
            <v>0</v>
          </cell>
          <cell r="AD722">
            <v>0</v>
          </cell>
          <cell r="AE722"/>
          <cell r="AF722">
            <v>6949000</v>
          </cell>
          <cell r="AG722"/>
          <cell r="AH722"/>
          <cell r="AI722"/>
          <cell r="AJ722"/>
          <cell r="AK722"/>
          <cell r="AL722">
            <v>6949000</v>
          </cell>
          <cell r="AM722">
            <v>0</v>
          </cell>
          <cell r="AN722"/>
          <cell r="AO722">
            <v>0</v>
          </cell>
          <cell r="AP722">
            <v>0</v>
          </cell>
          <cell r="AQ722"/>
          <cell r="AR722">
            <v>0</v>
          </cell>
          <cell r="AS722"/>
          <cell r="AT722">
            <v>0</v>
          </cell>
          <cell r="AU722">
            <v>0</v>
          </cell>
          <cell r="AV722"/>
          <cell r="AW722"/>
          <cell r="AX722"/>
          <cell r="AY722"/>
          <cell r="AZ722"/>
          <cell r="BA722"/>
          <cell r="BB722">
            <v>0</v>
          </cell>
          <cell r="BC722">
            <v>0</v>
          </cell>
          <cell r="BD722"/>
          <cell r="BE722">
            <v>0</v>
          </cell>
          <cell r="BF722" t="str">
            <v>Applied</v>
          </cell>
          <cell r="BG722"/>
          <cell r="BH722"/>
          <cell r="BI722"/>
          <cell r="BJ722"/>
          <cell r="BK722"/>
          <cell r="BL722"/>
          <cell r="BM722"/>
          <cell r="BN722"/>
          <cell r="BO722"/>
          <cell r="BP722">
            <v>0</v>
          </cell>
          <cell r="BQ722"/>
          <cell r="BR722"/>
          <cell r="BS722"/>
          <cell r="BT722"/>
          <cell r="BU722"/>
          <cell r="BV722"/>
          <cell r="BW722" t="str">
            <v>Barrett</v>
          </cell>
          <cell r="BX722"/>
          <cell r="BY722" t="str">
            <v>6E</v>
          </cell>
        </row>
        <row r="723">
          <cell r="C723">
            <v>958</v>
          </cell>
          <cell r="D723">
            <v>5</v>
          </cell>
          <cell r="E723">
            <v>830</v>
          </cell>
          <cell r="F723">
            <v>5</v>
          </cell>
          <cell r="G723"/>
          <cell r="H723" t="str">
            <v/>
          </cell>
          <cell r="I723" t="str">
            <v/>
          </cell>
          <cell r="J723" t="str">
            <v/>
          </cell>
          <cell r="K723" t="str">
            <v/>
          </cell>
          <cell r="L723" t="str">
            <v>Applied</v>
          </cell>
          <cell r="M723" t="str">
            <v>Barrett</v>
          </cell>
          <cell r="N723" t="str">
            <v>Conservation - Replace Meters</v>
          </cell>
          <cell r="O723" t="str">
            <v>1340007-4</v>
          </cell>
          <cell r="P723" t="str">
            <v xml:space="preserve">No </v>
          </cell>
          <cell r="Q723">
            <v>523</v>
          </cell>
          <cell r="R723" t="str">
            <v>Reg</v>
          </cell>
          <cell r="S723" t="str">
            <v>Exempt</v>
          </cell>
          <cell r="T723"/>
          <cell r="U723"/>
          <cell r="V723"/>
          <cell r="W723"/>
          <cell r="X723">
            <v>0</v>
          </cell>
          <cell r="Y723"/>
          <cell r="Z723"/>
          <cell r="AA723"/>
          <cell r="AB723"/>
          <cell r="AC723">
            <v>0</v>
          </cell>
          <cell r="AD723">
            <v>0</v>
          </cell>
          <cell r="AE723"/>
          <cell r="AF723">
            <v>594000</v>
          </cell>
          <cell r="AG723"/>
          <cell r="AH723"/>
          <cell r="AI723"/>
          <cell r="AJ723"/>
          <cell r="AK723"/>
          <cell r="AL723">
            <v>594000</v>
          </cell>
          <cell r="AM723">
            <v>0</v>
          </cell>
          <cell r="AN723"/>
          <cell r="AO723">
            <v>0</v>
          </cell>
          <cell r="AP723">
            <v>0</v>
          </cell>
          <cell r="AQ723"/>
          <cell r="AR723">
            <v>0</v>
          </cell>
          <cell r="AS723"/>
          <cell r="AT723">
            <v>0</v>
          </cell>
          <cell r="AU723">
            <v>0</v>
          </cell>
          <cell r="AV723"/>
          <cell r="AW723"/>
          <cell r="AX723"/>
          <cell r="AY723"/>
          <cell r="AZ723"/>
          <cell r="BA723"/>
          <cell r="BB723">
            <v>0</v>
          </cell>
          <cell r="BC723">
            <v>0</v>
          </cell>
          <cell r="BD723"/>
          <cell r="BE723">
            <v>0</v>
          </cell>
          <cell r="BF723" t="str">
            <v>Applied</v>
          </cell>
          <cell r="BG723"/>
          <cell r="BH723"/>
          <cell r="BI723"/>
          <cell r="BJ723"/>
          <cell r="BK723"/>
          <cell r="BL723"/>
          <cell r="BM723"/>
          <cell r="BN723"/>
          <cell r="BO723"/>
          <cell r="BP723">
            <v>0</v>
          </cell>
          <cell r="BQ723"/>
          <cell r="BR723"/>
          <cell r="BS723"/>
          <cell r="BT723"/>
          <cell r="BU723"/>
          <cell r="BV723"/>
          <cell r="BW723" t="str">
            <v>Barrett</v>
          </cell>
          <cell r="BX723"/>
          <cell r="BY723" t="str">
            <v>6E</v>
          </cell>
        </row>
        <row r="724">
          <cell r="C724">
            <v>738</v>
          </cell>
          <cell r="D724">
            <v>10</v>
          </cell>
          <cell r="E724">
            <v>620</v>
          </cell>
          <cell r="F724">
            <v>10</v>
          </cell>
          <cell r="G724"/>
          <cell r="H724" t="str">
            <v/>
          </cell>
          <cell r="I724" t="str">
            <v/>
          </cell>
          <cell r="J724" t="str">
            <v/>
          </cell>
          <cell r="K724" t="str">
            <v/>
          </cell>
          <cell r="L724">
            <v>0</v>
          </cell>
          <cell r="M724" t="str">
            <v>Bradshaw</v>
          </cell>
          <cell r="N724" t="str">
            <v>Watermain - Repl 2nd St. to Westgate Blv</v>
          </cell>
          <cell r="O724" t="str">
            <v>1690042-5</v>
          </cell>
          <cell r="P724" t="str">
            <v xml:space="preserve">No </v>
          </cell>
          <cell r="Q724">
            <v>3113</v>
          </cell>
          <cell r="R724" t="str">
            <v>Reg</v>
          </cell>
          <cell r="S724"/>
          <cell r="T724"/>
          <cell r="U724"/>
          <cell r="V724"/>
          <cell r="W724"/>
          <cell r="X724">
            <v>0</v>
          </cell>
          <cell r="Y724"/>
          <cell r="Z724"/>
          <cell r="AA724"/>
          <cell r="AB724"/>
          <cell r="AC724">
            <v>0</v>
          </cell>
          <cell r="AD724">
            <v>0</v>
          </cell>
          <cell r="AE724"/>
          <cell r="AF724">
            <v>1953000</v>
          </cell>
          <cell r="AG724"/>
          <cell r="AH724"/>
          <cell r="AI724"/>
          <cell r="AJ724"/>
          <cell r="AK724"/>
          <cell r="AL724">
            <v>1953000</v>
          </cell>
          <cell r="AM724">
            <v>0</v>
          </cell>
          <cell r="AN724"/>
          <cell r="AO724">
            <v>0</v>
          </cell>
          <cell r="AP724">
            <v>0</v>
          </cell>
          <cell r="AQ724"/>
          <cell r="AR724">
            <v>0</v>
          </cell>
          <cell r="AS724"/>
          <cell r="AT724">
            <v>0</v>
          </cell>
          <cell r="AU724">
            <v>0</v>
          </cell>
          <cell r="AV724"/>
          <cell r="AW724"/>
          <cell r="AX724"/>
          <cell r="AY724"/>
          <cell r="AZ724"/>
          <cell r="BA724"/>
          <cell r="BB724">
            <v>0</v>
          </cell>
          <cell r="BC724">
            <v>0</v>
          </cell>
          <cell r="BD724"/>
          <cell r="BE724">
            <v>0</v>
          </cell>
          <cell r="BF724"/>
          <cell r="BG724"/>
          <cell r="BH724"/>
          <cell r="BI724"/>
          <cell r="BJ724"/>
          <cell r="BK724"/>
          <cell r="BL724"/>
          <cell r="BM724"/>
          <cell r="BN724"/>
          <cell r="BO724"/>
          <cell r="BP724"/>
          <cell r="BQ724"/>
          <cell r="BR724"/>
          <cell r="BS724"/>
          <cell r="BT724"/>
          <cell r="BU724"/>
          <cell r="BV724"/>
          <cell r="BW724" t="str">
            <v>Bradshaw</v>
          </cell>
          <cell r="BX724"/>
          <cell r="BY724" t="str">
            <v>3c</v>
          </cell>
        </row>
        <row r="725">
          <cell r="C725">
            <v>883</v>
          </cell>
          <cell r="D725">
            <v>5</v>
          </cell>
          <cell r="E725">
            <v>755</v>
          </cell>
          <cell r="F725">
            <v>5</v>
          </cell>
          <cell r="G725" t="str">
            <v/>
          </cell>
          <cell r="H725" t="str">
            <v/>
          </cell>
          <cell r="I725" t="str">
            <v/>
          </cell>
          <cell r="J725" t="str">
            <v/>
          </cell>
          <cell r="K725" t="str">
            <v/>
          </cell>
          <cell r="L725">
            <v>0</v>
          </cell>
          <cell r="M725" t="str">
            <v>Bradshaw</v>
          </cell>
          <cell r="N725" t="str">
            <v>Watermain - Replace Various Blocks</v>
          </cell>
          <cell r="O725" t="str">
            <v>1690042-4</v>
          </cell>
          <cell r="P725" t="str">
            <v xml:space="preserve">No </v>
          </cell>
          <cell r="Q725">
            <v>2854</v>
          </cell>
          <cell r="R725" t="str">
            <v>Reg</v>
          </cell>
          <cell r="S725" t="str">
            <v>Exempt</v>
          </cell>
          <cell r="T725"/>
          <cell r="U725"/>
          <cell r="V725"/>
          <cell r="W725"/>
          <cell r="X725">
            <v>0</v>
          </cell>
          <cell r="Y725"/>
          <cell r="Z725"/>
          <cell r="AA725"/>
          <cell r="AB725"/>
          <cell r="AC725">
            <v>0</v>
          </cell>
          <cell r="AD725">
            <v>0</v>
          </cell>
          <cell r="AE725"/>
          <cell r="AF725">
            <v>1807404</v>
          </cell>
          <cell r="AG725"/>
          <cell r="AH725"/>
          <cell r="AI725"/>
          <cell r="AJ725"/>
          <cell r="AK725"/>
          <cell r="AL725">
            <v>1807404</v>
          </cell>
          <cell r="AM725">
            <v>0</v>
          </cell>
          <cell r="AN725"/>
          <cell r="AO725">
            <v>0</v>
          </cell>
          <cell r="AP725">
            <v>0</v>
          </cell>
          <cell r="AQ725"/>
          <cell r="AR725">
            <v>0</v>
          </cell>
          <cell r="AS725"/>
          <cell r="AT725">
            <v>0</v>
          </cell>
          <cell r="AU725">
            <v>0</v>
          </cell>
          <cell r="AV725"/>
          <cell r="AW725"/>
          <cell r="AX725"/>
          <cell r="AY725"/>
          <cell r="AZ725"/>
          <cell r="BA725"/>
          <cell r="BB725">
            <v>0</v>
          </cell>
          <cell r="BC725">
            <v>0</v>
          </cell>
          <cell r="BD725"/>
          <cell r="BE725">
            <v>0</v>
          </cell>
          <cell r="BF725"/>
          <cell r="BG725"/>
          <cell r="BH725"/>
          <cell r="BI725"/>
          <cell r="BJ725"/>
          <cell r="BK725"/>
          <cell r="BL725"/>
          <cell r="BM725"/>
          <cell r="BN725"/>
          <cell r="BO725"/>
          <cell r="BP725">
            <v>0</v>
          </cell>
          <cell r="BQ725"/>
          <cell r="BR725"/>
          <cell r="BS725"/>
          <cell r="BT725"/>
          <cell r="BU725"/>
          <cell r="BV725"/>
          <cell r="BW725" t="str">
            <v>Bradshaw</v>
          </cell>
          <cell r="BX725" t="str">
            <v>Fletcher</v>
          </cell>
          <cell r="BY725" t="str">
            <v>3c</v>
          </cell>
        </row>
        <row r="726">
          <cell r="C726">
            <v>826</v>
          </cell>
          <cell r="D726">
            <v>7</v>
          </cell>
          <cell r="E726">
            <v>697</v>
          </cell>
          <cell r="F726">
            <v>7</v>
          </cell>
          <cell r="G726"/>
          <cell r="H726" t="str">
            <v/>
          </cell>
          <cell r="I726" t="str">
            <v/>
          </cell>
          <cell r="J726" t="str">
            <v/>
          </cell>
          <cell r="K726" t="str">
            <v/>
          </cell>
          <cell r="L726">
            <v>0</v>
          </cell>
          <cell r="M726" t="str">
            <v>Montoya</v>
          </cell>
          <cell r="N726" t="str">
            <v>Treatment - Plant Improvements</v>
          </cell>
          <cell r="O726" t="str">
            <v>1020035-6</v>
          </cell>
          <cell r="P726" t="str">
            <v xml:space="preserve">No </v>
          </cell>
          <cell r="Q726">
            <v>14252</v>
          </cell>
          <cell r="R726" t="str">
            <v>Reg</v>
          </cell>
          <cell r="S726" t="str">
            <v>Exempt</v>
          </cell>
          <cell r="T726"/>
          <cell r="U726"/>
          <cell r="V726"/>
          <cell r="W726"/>
          <cell r="X726">
            <v>-3200000</v>
          </cell>
          <cell r="Y726"/>
          <cell r="Z726"/>
          <cell r="AA726">
            <v>44927</v>
          </cell>
          <cell r="AB726">
            <v>45413</v>
          </cell>
          <cell r="AC726">
            <v>0</v>
          </cell>
          <cell r="AD726">
            <v>0</v>
          </cell>
          <cell r="AE726"/>
          <cell r="AF726">
            <v>46000000</v>
          </cell>
          <cell r="AG726"/>
          <cell r="AH726"/>
          <cell r="AI726"/>
          <cell r="AJ726"/>
          <cell r="AK726"/>
          <cell r="AL726">
            <v>46000000</v>
          </cell>
          <cell r="AM726">
            <v>0</v>
          </cell>
          <cell r="AN726"/>
          <cell r="AO726">
            <v>0</v>
          </cell>
          <cell r="AP726">
            <v>0</v>
          </cell>
          <cell r="AQ726"/>
          <cell r="AR726">
            <v>0</v>
          </cell>
          <cell r="AS726"/>
          <cell r="AT726">
            <v>0</v>
          </cell>
          <cell r="AU726">
            <v>0</v>
          </cell>
          <cell r="AV726"/>
          <cell r="AW726"/>
          <cell r="AX726"/>
          <cell r="AY726"/>
          <cell r="AZ726"/>
          <cell r="BA726"/>
          <cell r="BB726">
            <v>0</v>
          </cell>
          <cell r="BC726">
            <v>0</v>
          </cell>
          <cell r="BD726"/>
          <cell r="BE726">
            <v>0</v>
          </cell>
          <cell r="BF726"/>
          <cell r="BG726"/>
          <cell r="BH726"/>
          <cell r="BI726"/>
          <cell r="BJ726"/>
          <cell r="BK726"/>
          <cell r="BL726"/>
          <cell r="BM726"/>
          <cell r="BN726"/>
          <cell r="BO726"/>
          <cell r="BP726">
            <v>0</v>
          </cell>
          <cell r="BQ726"/>
          <cell r="BR726"/>
          <cell r="BS726">
            <v>3200000</v>
          </cell>
          <cell r="BT726" t="str">
            <v>23 SPAP</v>
          </cell>
          <cell r="BU726"/>
          <cell r="BV726" t="str">
            <v>23 SPAP</v>
          </cell>
          <cell r="BW726" t="str">
            <v>Montoya</v>
          </cell>
          <cell r="BX726"/>
          <cell r="BY726">
            <v>11</v>
          </cell>
        </row>
        <row r="727">
          <cell r="C727">
            <v>529</v>
          </cell>
          <cell r="D727">
            <v>10</v>
          </cell>
          <cell r="E727">
            <v>442</v>
          </cell>
          <cell r="F727">
            <v>10</v>
          </cell>
          <cell r="G727">
            <v>2024</v>
          </cell>
          <cell r="H727" t="str">
            <v>Yes</v>
          </cell>
          <cell r="I727" t="str">
            <v/>
          </cell>
          <cell r="J727" t="str">
            <v/>
          </cell>
          <cell r="K727" t="str">
            <v>Yes</v>
          </cell>
          <cell r="L727">
            <v>0</v>
          </cell>
          <cell r="M727" t="str">
            <v>Schultz</v>
          </cell>
          <cell r="N727" t="str">
            <v>Watermain - Water System Improvements</v>
          </cell>
          <cell r="O727" t="str">
            <v>1490005-2</v>
          </cell>
          <cell r="P727" t="str">
            <v xml:space="preserve">No </v>
          </cell>
          <cell r="Q727">
            <v>581</v>
          </cell>
          <cell r="R727" t="str">
            <v>Reg</v>
          </cell>
          <cell r="S727" t="str">
            <v>Exempt</v>
          </cell>
          <cell r="T727"/>
          <cell r="U727"/>
          <cell r="V727" t="str">
            <v>certified</v>
          </cell>
          <cell r="W727">
            <v>4000000</v>
          </cell>
          <cell r="X727">
            <v>4000000</v>
          </cell>
          <cell r="Y727" t="str">
            <v>24 Carryover</v>
          </cell>
          <cell r="Z727"/>
          <cell r="AA727">
            <v>45444</v>
          </cell>
          <cell r="AB727">
            <v>45901</v>
          </cell>
          <cell r="AC727">
            <v>0</v>
          </cell>
          <cell r="AD727">
            <v>0</v>
          </cell>
          <cell r="AE727" t="str">
            <v>CW and DW projects</v>
          </cell>
          <cell r="AF727">
            <v>4000000</v>
          </cell>
          <cell r="AG727">
            <v>45064</v>
          </cell>
          <cell r="AH727">
            <v>45470</v>
          </cell>
          <cell r="AI727">
            <v>1</v>
          </cell>
          <cell r="AJ727">
            <v>2803981</v>
          </cell>
          <cell r="AK727"/>
          <cell r="AL727">
            <v>4000000</v>
          </cell>
          <cell r="AM727">
            <v>1932522.431986935</v>
          </cell>
          <cell r="AN727"/>
          <cell r="AO727">
            <v>0</v>
          </cell>
          <cell r="AP727">
            <v>0</v>
          </cell>
          <cell r="AQ727"/>
          <cell r="AR727">
            <v>0</v>
          </cell>
          <cell r="AS727"/>
          <cell r="AT727">
            <v>1932522.431986935</v>
          </cell>
          <cell r="AU727">
            <v>0</v>
          </cell>
          <cell r="AV727"/>
          <cell r="AW727"/>
          <cell r="AX727"/>
          <cell r="AY727"/>
          <cell r="AZ727">
            <v>2067477.568013065</v>
          </cell>
          <cell r="BA727">
            <v>45470</v>
          </cell>
          <cell r="BB727">
            <v>1110662.3680130651</v>
          </cell>
          <cell r="BC727">
            <v>2067477.568013065</v>
          </cell>
          <cell r="BD727"/>
          <cell r="BE727">
            <v>0</v>
          </cell>
          <cell r="BF727"/>
          <cell r="BG727"/>
          <cell r="BH727"/>
          <cell r="BI727"/>
          <cell r="BJ727"/>
          <cell r="BK727"/>
          <cell r="BL727"/>
          <cell r="BM727"/>
          <cell r="BN727"/>
          <cell r="BO727"/>
          <cell r="BP727">
            <v>0</v>
          </cell>
          <cell r="BQ727"/>
          <cell r="BR727"/>
          <cell r="BS727"/>
          <cell r="BT727"/>
          <cell r="BU727"/>
          <cell r="BV727"/>
          <cell r="BW727" t="str">
            <v>Schultz</v>
          </cell>
          <cell r="BX727"/>
          <cell r="BY727">
            <v>5</v>
          </cell>
        </row>
        <row r="728">
          <cell r="C728">
            <v>530</v>
          </cell>
          <cell r="D728">
            <v>10</v>
          </cell>
          <cell r="E728"/>
          <cell r="F728"/>
          <cell r="G728"/>
          <cell r="H728" t="str">
            <v/>
          </cell>
          <cell r="I728" t="str">
            <v/>
          </cell>
          <cell r="J728" t="str">
            <v/>
          </cell>
          <cell r="K728" t="str">
            <v/>
          </cell>
          <cell r="L728"/>
          <cell r="M728" t="str">
            <v>Schultz</v>
          </cell>
          <cell r="N728" t="str">
            <v>Storage - Storage Improvements</v>
          </cell>
          <cell r="O728" t="str">
            <v>1490005-3</v>
          </cell>
          <cell r="P728" t="str">
            <v xml:space="preserve">No </v>
          </cell>
          <cell r="Q728">
            <v>581</v>
          </cell>
          <cell r="R728" t="str">
            <v>Reg</v>
          </cell>
          <cell r="S728"/>
          <cell r="T728"/>
          <cell r="U728"/>
          <cell r="V728"/>
          <cell r="W728"/>
          <cell r="X728">
            <v>0</v>
          </cell>
          <cell r="Y728"/>
          <cell r="Z728"/>
          <cell r="AA728"/>
          <cell r="AB728"/>
          <cell r="AC728">
            <v>0</v>
          </cell>
          <cell r="AD728">
            <v>0</v>
          </cell>
          <cell r="AE728"/>
          <cell r="AF728">
            <v>425000</v>
          </cell>
          <cell r="AG728"/>
          <cell r="AH728"/>
          <cell r="AI728"/>
          <cell r="AJ728"/>
          <cell r="AK728"/>
          <cell r="AL728">
            <v>425000</v>
          </cell>
          <cell r="AM728">
            <v>0</v>
          </cell>
          <cell r="AN728"/>
          <cell r="AO728">
            <v>0</v>
          </cell>
          <cell r="AP728">
            <v>0</v>
          </cell>
          <cell r="AQ728"/>
          <cell r="AR728">
            <v>0</v>
          </cell>
          <cell r="AS728"/>
          <cell r="AT728">
            <v>0</v>
          </cell>
          <cell r="AU728">
            <v>0</v>
          </cell>
          <cell r="AV728"/>
          <cell r="AW728"/>
          <cell r="AX728"/>
          <cell r="AY728"/>
          <cell r="AZ728"/>
          <cell r="BA728"/>
          <cell r="BB728"/>
          <cell r="BC728"/>
          <cell r="BD728"/>
          <cell r="BE728"/>
          <cell r="BF728"/>
          <cell r="BG728"/>
          <cell r="BH728"/>
          <cell r="BI728"/>
          <cell r="BJ728"/>
          <cell r="BK728"/>
          <cell r="BL728"/>
          <cell r="BM728"/>
          <cell r="BN728"/>
          <cell r="BO728"/>
          <cell r="BP728"/>
          <cell r="BQ728"/>
          <cell r="BR728"/>
          <cell r="BS728"/>
          <cell r="BT728"/>
          <cell r="BU728"/>
          <cell r="BV728"/>
          <cell r="BW728" t="str">
            <v>Schultz</v>
          </cell>
          <cell r="BX728"/>
          <cell r="BY728">
            <v>5</v>
          </cell>
        </row>
        <row r="729">
          <cell r="C729">
            <v>531</v>
          </cell>
          <cell r="D729">
            <v>10</v>
          </cell>
          <cell r="E729">
            <v>444</v>
          </cell>
          <cell r="F729">
            <v>10</v>
          </cell>
          <cell r="G729"/>
          <cell r="H729" t="str">
            <v/>
          </cell>
          <cell r="I729" t="str">
            <v>Yes</v>
          </cell>
          <cell r="J729" t="str">
            <v/>
          </cell>
          <cell r="K729" t="str">
            <v/>
          </cell>
          <cell r="L729">
            <v>0</v>
          </cell>
          <cell r="M729" t="str">
            <v>Schultz</v>
          </cell>
          <cell r="N729" t="str">
            <v>Conservation - Meter Replacement</v>
          </cell>
          <cell r="O729" t="str">
            <v>1490005-4</v>
          </cell>
          <cell r="P729" t="str">
            <v xml:space="preserve">No </v>
          </cell>
          <cell r="Q729">
            <v>581</v>
          </cell>
          <cell r="R729" t="str">
            <v>Reg</v>
          </cell>
          <cell r="S729" t="str">
            <v>Exempt</v>
          </cell>
          <cell r="T729"/>
          <cell r="U729"/>
          <cell r="V729">
            <v>45450</v>
          </cell>
          <cell r="W729">
            <v>200000</v>
          </cell>
          <cell r="X729">
            <v>200000</v>
          </cell>
          <cell r="Y729" t="str">
            <v>Part B2</v>
          </cell>
          <cell r="Z729"/>
          <cell r="AA729">
            <v>45717</v>
          </cell>
          <cell r="AB729">
            <v>46082</v>
          </cell>
          <cell r="AC729">
            <v>0</v>
          </cell>
          <cell r="AD729">
            <v>0</v>
          </cell>
          <cell r="AE729"/>
          <cell r="AF729">
            <v>200000</v>
          </cell>
          <cell r="AG729"/>
          <cell r="AH729"/>
          <cell r="AI729"/>
          <cell r="AJ729"/>
          <cell r="AK729"/>
          <cell r="AL729">
            <v>200000</v>
          </cell>
          <cell r="AM729">
            <v>200000</v>
          </cell>
          <cell r="AN729"/>
          <cell r="AO729">
            <v>0</v>
          </cell>
          <cell r="AP729">
            <v>0</v>
          </cell>
          <cell r="AQ729"/>
          <cell r="AR729">
            <v>0</v>
          </cell>
          <cell r="AS729"/>
          <cell r="AT729">
            <v>200000</v>
          </cell>
          <cell r="AU729">
            <v>0</v>
          </cell>
          <cell r="AV729"/>
          <cell r="AW729"/>
          <cell r="AX729"/>
          <cell r="AY729"/>
          <cell r="AZ729"/>
          <cell r="BA729"/>
          <cell r="BB729">
            <v>0</v>
          </cell>
          <cell r="BC729">
            <v>0</v>
          </cell>
          <cell r="BD729"/>
          <cell r="BE729">
            <v>0</v>
          </cell>
          <cell r="BF729"/>
          <cell r="BG729"/>
          <cell r="BH729"/>
          <cell r="BI729"/>
          <cell r="BJ729"/>
          <cell r="BK729"/>
          <cell r="BL729"/>
          <cell r="BM729"/>
          <cell r="BN729"/>
          <cell r="BO729"/>
          <cell r="BP729">
            <v>0</v>
          </cell>
          <cell r="BQ729"/>
          <cell r="BR729"/>
          <cell r="BS729"/>
          <cell r="BT729"/>
          <cell r="BU729"/>
          <cell r="BV729"/>
          <cell r="BW729" t="str">
            <v>Schultz</v>
          </cell>
          <cell r="BX729"/>
          <cell r="BY729">
            <v>5</v>
          </cell>
        </row>
        <row r="730">
          <cell r="C730">
            <v>304</v>
          </cell>
          <cell r="D730">
            <v>12</v>
          </cell>
          <cell r="E730">
            <v>225</v>
          </cell>
          <cell r="F730">
            <v>12</v>
          </cell>
          <cell r="G730"/>
          <cell r="H730" t="str">
            <v/>
          </cell>
          <cell r="I730" t="str">
            <v/>
          </cell>
          <cell r="J730" t="str">
            <v/>
          </cell>
          <cell r="K730" t="str">
            <v/>
          </cell>
          <cell r="L730">
            <v>0</v>
          </cell>
          <cell r="M730" t="str">
            <v>Montoya</v>
          </cell>
          <cell r="N730" t="str">
            <v>Source  New Well, Rehab Wellhouse</v>
          </cell>
          <cell r="O730" t="str">
            <v>1190025-1</v>
          </cell>
          <cell r="P730" t="str">
            <v xml:space="preserve">No </v>
          </cell>
          <cell r="Q730">
            <v>355</v>
          </cell>
          <cell r="R730" t="str">
            <v>Reg</v>
          </cell>
          <cell r="S730" t="str">
            <v>Exempt</v>
          </cell>
          <cell r="T730"/>
          <cell r="U730"/>
          <cell r="V730"/>
          <cell r="W730"/>
          <cell r="X730">
            <v>0</v>
          </cell>
          <cell r="Y730"/>
          <cell r="Z730"/>
          <cell r="AA730"/>
          <cell r="AB730"/>
          <cell r="AC730">
            <v>0</v>
          </cell>
          <cell r="AD730">
            <v>0</v>
          </cell>
          <cell r="AE730" t="str">
            <v>Oct2019 per MDH/Consult eng; city will fund on their own</v>
          </cell>
          <cell r="AF730">
            <v>888000</v>
          </cell>
          <cell r="AG730"/>
          <cell r="AH730"/>
          <cell r="AI730"/>
          <cell r="AJ730"/>
          <cell r="AK730"/>
          <cell r="AL730">
            <v>888000</v>
          </cell>
          <cell r="AM730">
            <v>0</v>
          </cell>
          <cell r="AN730"/>
          <cell r="AO730">
            <v>0</v>
          </cell>
          <cell r="AP730">
            <v>0</v>
          </cell>
          <cell r="AQ730"/>
          <cell r="AR730">
            <v>0</v>
          </cell>
          <cell r="AS730"/>
          <cell r="AT730">
            <v>0</v>
          </cell>
          <cell r="AU730">
            <v>0</v>
          </cell>
          <cell r="AV730"/>
          <cell r="AW730"/>
          <cell r="AX730"/>
          <cell r="AY730"/>
          <cell r="AZ730"/>
          <cell r="BA730"/>
          <cell r="BB730">
            <v>0</v>
          </cell>
          <cell r="BC730">
            <v>0</v>
          </cell>
          <cell r="BD730"/>
          <cell r="BE730">
            <v>0</v>
          </cell>
          <cell r="BF730"/>
          <cell r="BG730"/>
          <cell r="BH730"/>
          <cell r="BI730"/>
          <cell r="BJ730"/>
          <cell r="BK730"/>
          <cell r="BL730"/>
          <cell r="BM730"/>
          <cell r="BN730"/>
          <cell r="BO730"/>
          <cell r="BP730">
            <v>0</v>
          </cell>
          <cell r="BQ730"/>
          <cell r="BR730"/>
          <cell r="BS730"/>
          <cell r="BT730"/>
          <cell r="BU730"/>
          <cell r="BV730"/>
          <cell r="BW730" t="str">
            <v>Montoya</v>
          </cell>
          <cell r="BX730" t="str">
            <v>Sabie</v>
          </cell>
          <cell r="BY730">
            <v>11</v>
          </cell>
        </row>
        <row r="731">
          <cell r="C731">
            <v>82</v>
          </cell>
          <cell r="D731">
            <v>20</v>
          </cell>
          <cell r="E731">
            <v>68</v>
          </cell>
          <cell r="F731">
            <v>20</v>
          </cell>
          <cell r="G731"/>
          <cell r="H731" t="str">
            <v/>
          </cell>
          <cell r="I731" t="str">
            <v/>
          </cell>
          <cell r="J731" t="str">
            <v/>
          </cell>
          <cell r="K731" t="str">
            <v/>
          </cell>
          <cell r="L731">
            <v>0</v>
          </cell>
          <cell r="M731" t="str">
            <v>Barrett</v>
          </cell>
          <cell r="N731" t="str">
            <v>Other - LSL Replacement</v>
          </cell>
          <cell r="O731" t="str">
            <v>1340008-5</v>
          </cell>
          <cell r="P731" t="str">
            <v>Yes</v>
          </cell>
          <cell r="Q731">
            <v>722</v>
          </cell>
          <cell r="R731" t="str">
            <v>LSL</v>
          </cell>
          <cell r="S731"/>
          <cell r="T731"/>
          <cell r="U731"/>
          <cell r="V731"/>
          <cell r="W731"/>
          <cell r="X731">
            <v>0</v>
          </cell>
          <cell r="Y731"/>
          <cell r="Z731"/>
          <cell r="AA731"/>
          <cell r="AB731"/>
          <cell r="AC731">
            <v>0</v>
          </cell>
          <cell r="AD731">
            <v>0</v>
          </cell>
          <cell r="AE731"/>
          <cell r="AF731">
            <v>500000</v>
          </cell>
          <cell r="AG731"/>
          <cell r="AH731"/>
          <cell r="AI731"/>
          <cell r="AJ731"/>
          <cell r="AK731"/>
          <cell r="AL731">
            <v>500000</v>
          </cell>
          <cell r="AM731">
            <v>0</v>
          </cell>
          <cell r="AN731"/>
          <cell r="AO731">
            <v>0</v>
          </cell>
          <cell r="AP731">
            <v>0</v>
          </cell>
          <cell r="AQ731"/>
          <cell r="AR731">
            <v>0</v>
          </cell>
          <cell r="AS731"/>
          <cell r="AT731">
            <v>0</v>
          </cell>
          <cell r="AU731">
            <v>0</v>
          </cell>
          <cell r="AV731"/>
          <cell r="AW731"/>
          <cell r="AX731"/>
          <cell r="AY731"/>
          <cell r="AZ731"/>
          <cell r="BA731"/>
          <cell r="BB731">
            <v>0</v>
          </cell>
          <cell r="BC731">
            <v>0</v>
          </cell>
          <cell r="BD731"/>
          <cell r="BE731">
            <v>0</v>
          </cell>
          <cell r="BF731"/>
          <cell r="BG731"/>
          <cell r="BH731"/>
          <cell r="BI731"/>
          <cell r="BJ731"/>
          <cell r="BK731"/>
          <cell r="BL731"/>
          <cell r="BM731"/>
          <cell r="BN731"/>
          <cell r="BO731"/>
          <cell r="BP731"/>
          <cell r="BQ731"/>
          <cell r="BR731"/>
          <cell r="BS731"/>
          <cell r="BT731"/>
          <cell r="BU731"/>
          <cell r="BV731"/>
          <cell r="BW731" t="str">
            <v>Barrett</v>
          </cell>
          <cell r="BX731"/>
          <cell r="BY731" t="str">
            <v>6E</v>
          </cell>
        </row>
        <row r="732">
          <cell r="C732">
            <v>289</v>
          </cell>
          <cell r="D732">
            <v>12</v>
          </cell>
          <cell r="E732">
            <v>213</v>
          </cell>
          <cell r="F732">
            <v>12</v>
          </cell>
          <cell r="G732"/>
          <cell r="H732" t="str">
            <v/>
          </cell>
          <cell r="I732" t="str">
            <v/>
          </cell>
          <cell r="J732" t="str">
            <v/>
          </cell>
          <cell r="K732" t="str">
            <v/>
          </cell>
          <cell r="L732">
            <v>0</v>
          </cell>
          <cell r="M732" t="str">
            <v>Barrett</v>
          </cell>
          <cell r="N732" t="str">
            <v>Treatment - New Plant</v>
          </cell>
          <cell r="O732" t="str">
            <v>1340008-2</v>
          </cell>
          <cell r="P732" t="str">
            <v xml:space="preserve">No </v>
          </cell>
          <cell r="Q732">
            <v>722</v>
          </cell>
          <cell r="R732" t="str">
            <v>Reg</v>
          </cell>
          <cell r="S732"/>
          <cell r="T732"/>
          <cell r="U732"/>
          <cell r="V732"/>
          <cell r="W732"/>
          <cell r="X732">
            <v>0</v>
          </cell>
          <cell r="Y732"/>
          <cell r="Z732"/>
          <cell r="AA732"/>
          <cell r="AB732"/>
          <cell r="AC732">
            <v>0</v>
          </cell>
          <cell r="AD732">
            <v>0</v>
          </cell>
          <cell r="AE732"/>
          <cell r="AF732">
            <v>8415000</v>
          </cell>
          <cell r="AG732"/>
          <cell r="AH732"/>
          <cell r="AI732"/>
          <cell r="AJ732"/>
          <cell r="AK732"/>
          <cell r="AL732">
            <v>8415000</v>
          </cell>
          <cell r="AM732">
            <v>0</v>
          </cell>
          <cell r="AN732"/>
          <cell r="AO732">
            <v>0</v>
          </cell>
          <cell r="AP732">
            <v>0</v>
          </cell>
          <cell r="AQ732"/>
          <cell r="AR732">
            <v>0</v>
          </cell>
          <cell r="AS732"/>
          <cell r="AT732">
            <v>0</v>
          </cell>
          <cell r="AU732">
            <v>0</v>
          </cell>
          <cell r="AV732"/>
          <cell r="AW732"/>
          <cell r="AX732"/>
          <cell r="AY732"/>
          <cell r="AZ732"/>
          <cell r="BA732"/>
          <cell r="BB732">
            <v>0</v>
          </cell>
          <cell r="BC732">
            <v>0</v>
          </cell>
          <cell r="BD732"/>
          <cell r="BE732">
            <v>0</v>
          </cell>
          <cell r="BF732"/>
          <cell r="BG732"/>
          <cell r="BH732"/>
          <cell r="BI732"/>
          <cell r="BJ732"/>
          <cell r="BK732"/>
          <cell r="BL732"/>
          <cell r="BM732"/>
          <cell r="BN732"/>
          <cell r="BO732"/>
          <cell r="BP732"/>
          <cell r="BQ732"/>
          <cell r="BR732"/>
          <cell r="BS732"/>
          <cell r="BT732"/>
          <cell r="BU732"/>
          <cell r="BV732"/>
          <cell r="BW732" t="str">
            <v>Barrett</v>
          </cell>
          <cell r="BX732"/>
          <cell r="BY732" t="str">
            <v>6E</v>
          </cell>
        </row>
        <row r="733">
          <cell r="C733">
            <v>321</v>
          </cell>
          <cell r="D733">
            <v>11</v>
          </cell>
          <cell r="E733">
            <v>240</v>
          </cell>
          <cell r="F733">
            <v>11</v>
          </cell>
          <cell r="G733"/>
          <cell r="H733" t="str">
            <v/>
          </cell>
          <cell r="I733" t="str">
            <v/>
          </cell>
          <cell r="J733" t="str">
            <v/>
          </cell>
          <cell r="K733" t="str">
            <v/>
          </cell>
          <cell r="L733" t="str">
            <v>Applied</v>
          </cell>
          <cell r="M733" t="str">
            <v>Barrett</v>
          </cell>
          <cell r="N733" t="str">
            <v>Storage - New 100,000 Gal Tower</v>
          </cell>
          <cell r="O733" t="str">
            <v>1340008-3</v>
          </cell>
          <cell r="P733" t="str">
            <v xml:space="preserve">No </v>
          </cell>
          <cell r="Q733">
            <v>722</v>
          </cell>
          <cell r="R733" t="str">
            <v>Reg</v>
          </cell>
          <cell r="S733"/>
          <cell r="T733"/>
          <cell r="U733"/>
          <cell r="V733">
            <v>45454</v>
          </cell>
          <cell r="W733">
            <v>2211000</v>
          </cell>
          <cell r="X733">
            <v>2211000</v>
          </cell>
          <cell r="Y733" t="str">
            <v>Refer to RD</v>
          </cell>
          <cell r="Z733"/>
          <cell r="AA733">
            <v>45762</v>
          </cell>
          <cell r="AB733">
            <v>46188</v>
          </cell>
          <cell r="AC733">
            <v>0</v>
          </cell>
          <cell r="AD733">
            <v>0</v>
          </cell>
          <cell r="AE733"/>
          <cell r="AF733">
            <v>2211000</v>
          </cell>
          <cell r="AG733"/>
          <cell r="AH733"/>
          <cell r="AI733"/>
          <cell r="AJ733"/>
          <cell r="AK733"/>
          <cell r="AL733">
            <v>2211000</v>
          </cell>
          <cell r="AM733">
            <v>0</v>
          </cell>
          <cell r="AN733"/>
          <cell r="AO733">
            <v>0</v>
          </cell>
          <cell r="AP733">
            <v>0</v>
          </cell>
          <cell r="AQ733"/>
          <cell r="AR733">
            <v>0</v>
          </cell>
          <cell r="AS733"/>
          <cell r="AT733">
            <v>0</v>
          </cell>
          <cell r="AU733">
            <v>0</v>
          </cell>
          <cell r="AV733"/>
          <cell r="AW733"/>
          <cell r="AX733"/>
          <cell r="AY733"/>
          <cell r="AZ733"/>
          <cell r="BA733"/>
          <cell r="BB733">
            <v>0</v>
          </cell>
          <cell r="BC733">
            <v>0</v>
          </cell>
          <cell r="BD733"/>
          <cell r="BE733">
            <v>0</v>
          </cell>
          <cell r="BF733" t="str">
            <v>Applied</v>
          </cell>
          <cell r="BG733"/>
          <cell r="BH733"/>
          <cell r="BI733"/>
          <cell r="BJ733"/>
          <cell r="BK733"/>
          <cell r="BL733"/>
          <cell r="BM733"/>
          <cell r="BN733"/>
          <cell r="BO733"/>
          <cell r="BP733"/>
          <cell r="BQ733"/>
          <cell r="BR733"/>
          <cell r="BS733"/>
          <cell r="BT733"/>
          <cell r="BU733"/>
          <cell r="BV733"/>
          <cell r="BW733" t="str">
            <v>Barrett</v>
          </cell>
          <cell r="BX733"/>
          <cell r="BY733" t="str">
            <v>6E</v>
          </cell>
        </row>
        <row r="734">
          <cell r="C734">
            <v>655</v>
          </cell>
          <cell r="D734">
            <v>10</v>
          </cell>
          <cell r="E734">
            <v>552</v>
          </cell>
          <cell r="F734">
            <v>10</v>
          </cell>
          <cell r="G734"/>
          <cell r="H734" t="str">
            <v/>
          </cell>
          <cell r="I734" t="str">
            <v/>
          </cell>
          <cell r="J734" t="str">
            <v/>
          </cell>
          <cell r="K734" t="str">
            <v/>
          </cell>
          <cell r="L734" t="str">
            <v>Applied</v>
          </cell>
          <cell r="M734" t="str">
            <v>Barrett</v>
          </cell>
          <cell r="N734" t="str">
            <v>Watermain - Replace Watermain</v>
          </cell>
          <cell r="O734" t="str">
            <v>1340008-4</v>
          </cell>
          <cell r="P734" t="str">
            <v xml:space="preserve">No </v>
          </cell>
          <cell r="Q734">
            <v>722</v>
          </cell>
          <cell r="R734" t="str">
            <v>Reg</v>
          </cell>
          <cell r="S734"/>
          <cell r="T734"/>
          <cell r="U734"/>
          <cell r="V734">
            <v>45454</v>
          </cell>
          <cell r="W734">
            <v>2080000</v>
          </cell>
          <cell r="X734">
            <v>2080000</v>
          </cell>
          <cell r="Y734" t="str">
            <v>Refer to RD</v>
          </cell>
          <cell r="Z734"/>
          <cell r="AA734">
            <v>45762</v>
          </cell>
          <cell r="AB734">
            <v>46218</v>
          </cell>
          <cell r="AC734">
            <v>0</v>
          </cell>
          <cell r="AD734">
            <v>0</v>
          </cell>
          <cell r="AE734"/>
          <cell r="AF734">
            <v>2080000</v>
          </cell>
          <cell r="AG734"/>
          <cell r="AH734"/>
          <cell r="AI734"/>
          <cell r="AJ734"/>
          <cell r="AK734"/>
          <cell r="AL734">
            <v>2080000</v>
          </cell>
          <cell r="AM734">
            <v>0</v>
          </cell>
          <cell r="AN734"/>
          <cell r="AO734">
            <v>0</v>
          </cell>
          <cell r="AP734">
            <v>0</v>
          </cell>
          <cell r="AQ734"/>
          <cell r="AR734">
            <v>0</v>
          </cell>
          <cell r="AS734"/>
          <cell r="AT734">
            <v>0</v>
          </cell>
          <cell r="AU734">
            <v>0</v>
          </cell>
          <cell r="AV734"/>
          <cell r="AW734"/>
          <cell r="AX734"/>
          <cell r="AY734"/>
          <cell r="AZ734"/>
          <cell r="BA734"/>
          <cell r="BB734">
            <v>0</v>
          </cell>
          <cell r="BC734">
            <v>0</v>
          </cell>
          <cell r="BD734"/>
          <cell r="BE734">
            <v>0</v>
          </cell>
          <cell r="BF734" t="str">
            <v>Applied</v>
          </cell>
          <cell r="BG734"/>
          <cell r="BH734"/>
          <cell r="BI734"/>
          <cell r="BJ734"/>
          <cell r="BK734"/>
          <cell r="BL734"/>
          <cell r="BM734"/>
          <cell r="BN734"/>
          <cell r="BO734"/>
          <cell r="BP734"/>
          <cell r="BQ734"/>
          <cell r="BR734"/>
          <cell r="BS734"/>
          <cell r="BT734"/>
          <cell r="BU734"/>
          <cell r="BV734"/>
          <cell r="BW734" t="str">
            <v>Barrett</v>
          </cell>
          <cell r="BX734"/>
          <cell r="BY734" t="str">
            <v>6E</v>
          </cell>
        </row>
        <row r="735">
          <cell r="C735">
            <v>54</v>
          </cell>
          <cell r="D735">
            <v>20</v>
          </cell>
          <cell r="E735">
            <v>45</v>
          </cell>
          <cell r="F735">
            <v>20</v>
          </cell>
          <cell r="G735"/>
          <cell r="H735" t="str">
            <v/>
          </cell>
          <cell r="I735" t="str">
            <v/>
          </cell>
          <cell r="J735" t="str">
            <v/>
          </cell>
          <cell r="K735" t="str">
            <v/>
          </cell>
          <cell r="L735">
            <v>0</v>
          </cell>
          <cell r="M735" t="str">
            <v>Perez</v>
          </cell>
          <cell r="N735" t="str">
            <v>Other - LSL Replacement</v>
          </cell>
          <cell r="O735" t="str">
            <v>1630003-5</v>
          </cell>
          <cell r="P735" t="str">
            <v>Yes</v>
          </cell>
          <cell r="Q735">
            <v>1372</v>
          </cell>
          <cell r="R735" t="str">
            <v>LSL</v>
          </cell>
          <cell r="S735" t="str">
            <v>Exempt</v>
          </cell>
          <cell r="T735"/>
          <cell r="U735">
            <v>0</v>
          </cell>
          <cell r="V735"/>
          <cell r="W735"/>
          <cell r="X735">
            <v>0</v>
          </cell>
          <cell r="Y735"/>
          <cell r="Z735"/>
          <cell r="AA735"/>
          <cell r="AB735"/>
          <cell r="AC735">
            <v>0</v>
          </cell>
          <cell r="AD735">
            <v>0</v>
          </cell>
          <cell r="AE735"/>
          <cell r="AF735">
            <v>1190696</v>
          </cell>
          <cell r="AG735"/>
          <cell r="AH735"/>
          <cell r="AI735"/>
          <cell r="AJ735"/>
          <cell r="AK735"/>
          <cell r="AL735">
            <v>1190696</v>
          </cell>
          <cell r="AM735">
            <v>0</v>
          </cell>
          <cell r="AN735"/>
          <cell r="AO735">
            <v>0</v>
          </cell>
          <cell r="AP735">
            <v>0</v>
          </cell>
          <cell r="AQ735"/>
          <cell r="AR735">
            <v>0</v>
          </cell>
          <cell r="AS735"/>
          <cell r="AT735">
            <v>0</v>
          </cell>
          <cell r="AU735">
            <v>0</v>
          </cell>
          <cell r="AV735"/>
          <cell r="AW735"/>
          <cell r="AX735"/>
          <cell r="AY735"/>
          <cell r="AZ735"/>
          <cell r="BA735"/>
          <cell r="BB735">
            <v>0</v>
          </cell>
          <cell r="BC735">
            <v>0</v>
          </cell>
          <cell r="BD735"/>
          <cell r="BE735">
            <v>0</v>
          </cell>
          <cell r="BF735"/>
          <cell r="BG735"/>
          <cell r="BH735"/>
          <cell r="BI735"/>
          <cell r="BJ735"/>
          <cell r="BK735"/>
          <cell r="BL735"/>
          <cell r="BM735"/>
          <cell r="BN735"/>
          <cell r="BO735"/>
          <cell r="BP735">
            <v>0</v>
          </cell>
          <cell r="BQ735"/>
          <cell r="BR735"/>
          <cell r="BS735"/>
          <cell r="BT735"/>
          <cell r="BU735"/>
          <cell r="BV735"/>
          <cell r="BW735" t="str">
            <v>Perez</v>
          </cell>
          <cell r="BX735"/>
          <cell r="BY735">
            <v>1</v>
          </cell>
        </row>
        <row r="736">
          <cell r="C736">
            <v>593</v>
          </cell>
          <cell r="D736">
            <v>10</v>
          </cell>
          <cell r="E736">
            <v>493</v>
          </cell>
          <cell r="F736">
            <v>10</v>
          </cell>
          <cell r="G736"/>
          <cell r="H736" t="str">
            <v/>
          </cell>
          <cell r="I736" t="str">
            <v/>
          </cell>
          <cell r="J736" t="str">
            <v/>
          </cell>
          <cell r="K736" t="str">
            <v/>
          </cell>
          <cell r="L736" t="str">
            <v>RD Funded</v>
          </cell>
          <cell r="M736" t="str">
            <v>Perez</v>
          </cell>
          <cell r="N736" t="str">
            <v>Watermain - Repl Bottineau Ave/River St.</v>
          </cell>
          <cell r="O736" t="str">
            <v>1630003-4</v>
          </cell>
          <cell r="P736" t="str">
            <v xml:space="preserve">No </v>
          </cell>
          <cell r="Q736">
            <v>1381</v>
          </cell>
          <cell r="R736" t="str">
            <v>Reg</v>
          </cell>
          <cell r="S736" t="str">
            <v>Exempt</v>
          </cell>
          <cell r="T736"/>
          <cell r="U736"/>
          <cell r="V736"/>
          <cell r="W736"/>
          <cell r="X736">
            <v>0</v>
          </cell>
          <cell r="Y736"/>
          <cell r="Z736"/>
          <cell r="AA736"/>
          <cell r="AB736"/>
          <cell r="AC736">
            <v>0</v>
          </cell>
          <cell r="AD736">
            <v>0</v>
          </cell>
          <cell r="AE736"/>
          <cell r="AF736">
            <v>5358600</v>
          </cell>
          <cell r="AG736"/>
          <cell r="AH736"/>
          <cell r="AI736"/>
          <cell r="AJ736"/>
          <cell r="AK736"/>
          <cell r="AL736">
            <v>5358600</v>
          </cell>
          <cell r="AM736">
            <v>0</v>
          </cell>
          <cell r="AN736"/>
          <cell r="AO736">
            <v>0</v>
          </cell>
          <cell r="AP736">
            <v>0</v>
          </cell>
          <cell r="AQ736"/>
          <cell r="AR736">
            <v>0</v>
          </cell>
          <cell r="AS736"/>
          <cell r="AT736">
            <v>0</v>
          </cell>
          <cell r="AU736">
            <v>0</v>
          </cell>
          <cell r="AV736"/>
          <cell r="AW736"/>
          <cell r="AX736"/>
          <cell r="AY736"/>
          <cell r="AZ736">
            <v>1682000</v>
          </cell>
          <cell r="BA736">
            <v>45121</v>
          </cell>
          <cell r="BB736">
            <v>0</v>
          </cell>
          <cell r="BC736">
            <v>2225487.2391708763</v>
          </cell>
          <cell r="BD736">
            <v>1682000</v>
          </cell>
          <cell r="BE736">
            <v>1682200</v>
          </cell>
          <cell r="BF736" t="str">
            <v>RD Funded</v>
          </cell>
          <cell r="BG736">
            <v>2023</v>
          </cell>
          <cell r="BH736">
            <v>45157</v>
          </cell>
          <cell r="BI736">
            <v>5358600</v>
          </cell>
          <cell r="BJ736">
            <v>5358600</v>
          </cell>
          <cell r="BK736">
            <v>500</v>
          </cell>
          <cell r="BL736"/>
          <cell r="BM736">
            <v>2588000</v>
          </cell>
          <cell r="BN736">
            <v>906000</v>
          </cell>
          <cell r="BO736">
            <v>2770600</v>
          </cell>
          <cell r="BP736">
            <v>3676600</v>
          </cell>
          <cell r="BQ736"/>
          <cell r="BR736"/>
          <cell r="BS736"/>
          <cell r="BT736"/>
          <cell r="BU736"/>
          <cell r="BV736"/>
          <cell r="BW736" t="str">
            <v>Perez</v>
          </cell>
          <cell r="BX736"/>
          <cell r="BY736">
            <v>1</v>
          </cell>
        </row>
        <row r="737">
          <cell r="C737">
            <v>784</v>
          </cell>
          <cell r="D737">
            <v>7</v>
          </cell>
          <cell r="E737"/>
          <cell r="F737"/>
          <cell r="G737"/>
          <cell r="H737" t="str">
            <v/>
          </cell>
          <cell r="I737" t="str">
            <v/>
          </cell>
          <cell r="J737" t="str">
            <v/>
          </cell>
          <cell r="K737" t="str">
            <v/>
          </cell>
          <cell r="L737"/>
          <cell r="M737" t="str">
            <v>Berrens</v>
          </cell>
          <cell r="N737" t="str">
            <v>Treatment - New Plant</v>
          </cell>
          <cell r="O737" t="str">
            <v>1170009-2</v>
          </cell>
          <cell r="P737" t="str">
            <v xml:space="preserve">No </v>
          </cell>
          <cell r="Q737">
            <v>5840</v>
          </cell>
          <cell r="R737" t="str">
            <v>Reg</v>
          </cell>
          <cell r="S737"/>
          <cell r="T737"/>
          <cell r="U737"/>
          <cell r="V737"/>
          <cell r="W737"/>
          <cell r="X737">
            <v>0</v>
          </cell>
          <cell r="Y737"/>
          <cell r="Z737"/>
          <cell r="AA737"/>
          <cell r="AB737"/>
          <cell r="AC737">
            <v>0</v>
          </cell>
          <cell r="AD737">
            <v>0</v>
          </cell>
          <cell r="AE737"/>
          <cell r="AF737">
            <v>16095500</v>
          </cell>
          <cell r="AG737"/>
          <cell r="AH737"/>
          <cell r="AI737"/>
          <cell r="AJ737"/>
          <cell r="AK737"/>
          <cell r="AL737">
            <v>16095500</v>
          </cell>
          <cell r="AM737"/>
          <cell r="AN737"/>
          <cell r="AO737"/>
          <cell r="AP737"/>
          <cell r="AQ737"/>
          <cell r="AR737"/>
          <cell r="AS737"/>
          <cell r="AT737"/>
          <cell r="AU737">
            <v>0</v>
          </cell>
          <cell r="AV737"/>
          <cell r="AW737"/>
          <cell r="AX737"/>
          <cell r="AY737"/>
          <cell r="AZ737"/>
          <cell r="BA737"/>
          <cell r="BB737"/>
          <cell r="BC737"/>
          <cell r="BD737"/>
          <cell r="BE737"/>
          <cell r="BF737"/>
          <cell r="BG737"/>
          <cell r="BH737"/>
          <cell r="BI737"/>
          <cell r="BJ737"/>
          <cell r="BK737"/>
          <cell r="BL737"/>
          <cell r="BM737"/>
          <cell r="BN737"/>
          <cell r="BO737"/>
          <cell r="BP737"/>
          <cell r="BQ737"/>
          <cell r="BR737"/>
          <cell r="BS737"/>
          <cell r="BT737"/>
          <cell r="BU737"/>
          <cell r="BV737"/>
          <cell r="BW737" t="str">
            <v>Berrens</v>
          </cell>
          <cell r="BX737"/>
          <cell r="BY737">
            <v>8</v>
          </cell>
        </row>
        <row r="738">
          <cell r="C738">
            <v>872</v>
          </cell>
          <cell r="D738">
            <v>5</v>
          </cell>
          <cell r="E738">
            <v>744</v>
          </cell>
          <cell r="F738">
            <v>5</v>
          </cell>
          <cell r="G738"/>
          <cell r="H738" t="str">
            <v/>
          </cell>
          <cell r="I738" t="str">
            <v/>
          </cell>
          <cell r="J738" t="str">
            <v/>
          </cell>
          <cell r="K738" t="str">
            <v/>
          </cell>
          <cell r="L738">
            <v>0</v>
          </cell>
          <cell r="M738" t="str">
            <v>Berrens</v>
          </cell>
          <cell r="N738" t="str">
            <v>Watermain - Imprmnts &amp; Repl Gr Storage</v>
          </cell>
          <cell r="O738" t="str">
            <v>1170009-3</v>
          </cell>
          <cell r="P738" t="str">
            <v xml:space="preserve">No </v>
          </cell>
          <cell r="Q738">
            <v>5840</v>
          </cell>
          <cell r="R738" t="str">
            <v>Reg</v>
          </cell>
          <cell r="S738"/>
          <cell r="T738"/>
          <cell r="U738"/>
          <cell r="V738"/>
          <cell r="W738"/>
          <cell r="X738">
            <v>-1000000</v>
          </cell>
          <cell r="Y738"/>
          <cell r="Z738"/>
          <cell r="AA738">
            <v>45413</v>
          </cell>
          <cell r="AB738">
            <v>45566</v>
          </cell>
          <cell r="AC738">
            <v>0</v>
          </cell>
          <cell r="AD738">
            <v>0</v>
          </cell>
          <cell r="AE738"/>
          <cell r="AF738">
            <v>2625000</v>
          </cell>
          <cell r="AG738"/>
          <cell r="AH738"/>
          <cell r="AI738"/>
          <cell r="AJ738"/>
          <cell r="AK738"/>
          <cell r="AL738">
            <v>2625000</v>
          </cell>
          <cell r="AM738">
            <v>0</v>
          </cell>
          <cell r="AN738"/>
          <cell r="AO738">
            <v>0</v>
          </cell>
          <cell r="AP738">
            <v>0</v>
          </cell>
          <cell r="AQ738"/>
          <cell r="AR738">
            <v>0</v>
          </cell>
          <cell r="AS738"/>
          <cell r="AT738">
            <v>0</v>
          </cell>
          <cell r="AU738">
            <v>0</v>
          </cell>
          <cell r="AV738"/>
          <cell r="AW738"/>
          <cell r="AX738"/>
          <cell r="AY738"/>
          <cell r="AZ738"/>
          <cell r="BA738"/>
          <cell r="BB738">
            <v>0</v>
          </cell>
          <cell r="BC738">
            <v>0</v>
          </cell>
          <cell r="BD738"/>
          <cell r="BE738">
            <v>0</v>
          </cell>
          <cell r="BF738"/>
          <cell r="BG738"/>
          <cell r="BH738"/>
          <cell r="BI738"/>
          <cell r="BJ738"/>
          <cell r="BK738"/>
          <cell r="BL738"/>
          <cell r="BM738"/>
          <cell r="BN738"/>
          <cell r="BO738"/>
          <cell r="BP738"/>
          <cell r="BQ738"/>
          <cell r="BR738"/>
          <cell r="BS738">
            <v>1000000</v>
          </cell>
          <cell r="BT738" t="str">
            <v>24 CDS</v>
          </cell>
          <cell r="BU738"/>
          <cell r="BV738"/>
          <cell r="BW738" t="str">
            <v>Berrens</v>
          </cell>
          <cell r="BX738"/>
          <cell r="BY738">
            <v>8</v>
          </cell>
        </row>
        <row r="739">
          <cell r="C739">
            <v>80</v>
          </cell>
          <cell r="D739">
            <v>20</v>
          </cell>
          <cell r="E739">
            <v>67</v>
          </cell>
          <cell r="F739">
            <v>20</v>
          </cell>
          <cell r="G739"/>
          <cell r="H739" t="str">
            <v/>
          </cell>
          <cell r="I739" t="str">
            <v/>
          </cell>
          <cell r="J739" t="str">
            <v/>
          </cell>
          <cell r="K739" t="str">
            <v/>
          </cell>
          <cell r="L739">
            <v>0</v>
          </cell>
          <cell r="M739" t="str">
            <v>Brooksbank</v>
          </cell>
          <cell r="N739" t="str">
            <v>Other - LSL Replacement</v>
          </cell>
          <cell r="O739" t="str">
            <v>1250013-14</v>
          </cell>
          <cell r="P739" t="str">
            <v>Yes</v>
          </cell>
          <cell r="Q739">
            <v>16366</v>
          </cell>
          <cell r="R739" t="str">
            <v>LSL</v>
          </cell>
          <cell r="S739" t="str">
            <v>Exempt</v>
          </cell>
          <cell r="T739"/>
          <cell r="U739"/>
          <cell r="V739"/>
          <cell r="W739"/>
          <cell r="X739">
            <v>0</v>
          </cell>
          <cell r="Y739"/>
          <cell r="Z739"/>
          <cell r="AA739"/>
          <cell r="AB739"/>
          <cell r="AC739">
            <v>0</v>
          </cell>
          <cell r="AD739">
            <v>0</v>
          </cell>
          <cell r="AE739"/>
          <cell r="AF739">
            <v>4471000</v>
          </cell>
          <cell r="AG739"/>
          <cell r="AH739"/>
          <cell r="AI739"/>
          <cell r="AJ739"/>
          <cell r="AK739"/>
          <cell r="AL739">
            <v>4471000</v>
          </cell>
          <cell r="AM739">
            <v>0</v>
          </cell>
          <cell r="AN739"/>
          <cell r="AO739">
            <v>0</v>
          </cell>
          <cell r="AP739">
            <v>0</v>
          </cell>
          <cell r="AQ739"/>
          <cell r="AR739">
            <v>0</v>
          </cell>
          <cell r="AS739"/>
          <cell r="AT739">
            <v>0</v>
          </cell>
          <cell r="AU739">
            <v>0</v>
          </cell>
          <cell r="AV739"/>
          <cell r="AW739"/>
          <cell r="AX739"/>
          <cell r="AY739"/>
          <cell r="AZ739"/>
          <cell r="BA739"/>
          <cell r="BB739">
            <v>0</v>
          </cell>
          <cell r="BC739">
            <v>0</v>
          </cell>
          <cell r="BD739"/>
          <cell r="BE739">
            <v>0</v>
          </cell>
          <cell r="BF739"/>
          <cell r="BG739"/>
          <cell r="BH739"/>
          <cell r="BI739"/>
          <cell r="BJ739"/>
          <cell r="BK739"/>
          <cell r="BL739"/>
          <cell r="BM739"/>
          <cell r="BN739"/>
          <cell r="BO739"/>
          <cell r="BP739">
            <v>0</v>
          </cell>
          <cell r="BQ739"/>
          <cell r="BR739"/>
          <cell r="BS739"/>
          <cell r="BT739"/>
          <cell r="BU739"/>
          <cell r="BV739"/>
          <cell r="BW739" t="str">
            <v>Brooksbank</v>
          </cell>
          <cell r="BX739" t="str">
            <v>Gallentine</v>
          </cell>
          <cell r="BY739">
            <v>10</v>
          </cell>
        </row>
        <row r="740">
          <cell r="C740">
            <v>646</v>
          </cell>
          <cell r="D740">
            <v>10</v>
          </cell>
          <cell r="E740">
            <v>545</v>
          </cell>
          <cell r="F740">
            <v>10</v>
          </cell>
          <cell r="G740"/>
          <cell r="H740" t="str">
            <v/>
          </cell>
          <cell r="I740" t="str">
            <v/>
          </cell>
          <cell r="J740" t="str">
            <v/>
          </cell>
          <cell r="K740" t="str">
            <v/>
          </cell>
          <cell r="L740">
            <v>0</v>
          </cell>
          <cell r="M740" t="str">
            <v>Brooksbank</v>
          </cell>
          <cell r="N740" t="str">
            <v>Treatment - Charlson Crest Upgrades</v>
          </cell>
          <cell r="O740" t="str">
            <v>1250013-10</v>
          </cell>
          <cell r="P740" t="str">
            <v xml:space="preserve">No </v>
          </cell>
          <cell r="Q740">
            <v>16366</v>
          </cell>
          <cell r="R740" t="str">
            <v>Reg</v>
          </cell>
          <cell r="S740" t="str">
            <v>Exempt</v>
          </cell>
          <cell r="T740"/>
          <cell r="U740"/>
          <cell r="V740"/>
          <cell r="W740"/>
          <cell r="X740">
            <v>0</v>
          </cell>
          <cell r="Y740"/>
          <cell r="Z740"/>
          <cell r="AA740">
            <v>45047</v>
          </cell>
          <cell r="AB740">
            <v>45231</v>
          </cell>
          <cell r="AC740">
            <v>0</v>
          </cell>
          <cell r="AD740">
            <v>0</v>
          </cell>
          <cell r="AE740" t="str">
            <v>check this with anita</v>
          </cell>
          <cell r="AF740">
            <v>200000</v>
          </cell>
          <cell r="AG740"/>
          <cell r="AH740"/>
          <cell r="AI740"/>
          <cell r="AJ740"/>
          <cell r="AK740"/>
          <cell r="AL740">
            <v>200000</v>
          </cell>
          <cell r="AM740">
            <v>0</v>
          </cell>
          <cell r="AN740"/>
          <cell r="AO740">
            <v>0</v>
          </cell>
          <cell r="AP740">
            <v>0</v>
          </cell>
          <cell r="AQ740"/>
          <cell r="AR740">
            <v>0</v>
          </cell>
          <cell r="AS740"/>
          <cell r="AT740">
            <v>0</v>
          </cell>
          <cell r="AU740">
            <v>0</v>
          </cell>
          <cell r="AV740"/>
          <cell r="AW740"/>
          <cell r="AX740"/>
          <cell r="AY740"/>
          <cell r="AZ740"/>
          <cell r="BA740"/>
          <cell r="BB740">
            <v>0</v>
          </cell>
          <cell r="BC740">
            <v>0</v>
          </cell>
          <cell r="BD740"/>
          <cell r="BE740">
            <v>0</v>
          </cell>
          <cell r="BF740"/>
          <cell r="BG740"/>
          <cell r="BH740"/>
          <cell r="BI740"/>
          <cell r="BJ740"/>
          <cell r="BK740"/>
          <cell r="BL740"/>
          <cell r="BM740"/>
          <cell r="BN740"/>
          <cell r="BO740"/>
          <cell r="BP740">
            <v>0</v>
          </cell>
          <cell r="BQ740"/>
          <cell r="BR740"/>
          <cell r="BS740"/>
          <cell r="BT740"/>
          <cell r="BU740"/>
          <cell r="BV740"/>
          <cell r="BW740" t="str">
            <v>Brooksbank</v>
          </cell>
          <cell r="BX740" t="str">
            <v>Gallentine</v>
          </cell>
          <cell r="BY740">
            <v>10</v>
          </cell>
        </row>
        <row r="741">
          <cell r="C741">
            <v>647</v>
          </cell>
          <cell r="D741">
            <v>10</v>
          </cell>
          <cell r="E741">
            <v>546</v>
          </cell>
          <cell r="F741">
            <v>10</v>
          </cell>
          <cell r="G741"/>
          <cell r="H741" t="str">
            <v/>
          </cell>
          <cell r="I741" t="str">
            <v/>
          </cell>
          <cell r="J741" t="str">
            <v/>
          </cell>
          <cell r="K741" t="str">
            <v/>
          </cell>
          <cell r="L741">
            <v>0</v>
          </cell>
          <cell r="M741" t="str">
            <v>Brooksbank</v>
          </cell>
          <cell r="N741" t="str">
            <v>Storage - Charlson Crest Tower Rehab</v>
          </cell>
          <cell r="O741" t="str">
            <v>1250013-12</v>
          </cell>
          <cell r="P741" t="str">
            <v xml:space="preserve">No </v>
          </cell>
          <cell r="Q741">
            <v>16366</v>
          </cell>
          <cell r="R741" t="str">
            <v>Reg</v>
          </cell>
          <cell r="S741" t="str">
            <v>Exempt</v>
          </cell>
          <cell r="T741"/>
          <cell r="U741"/>
          <cell r="V741"/>
          <cell r="W741"/>
          <cell r="X741">
            <v>0</v>
          </cell>
          <cell r="Y741"/>
          <cell r="Z741"/>
          <cell r="AA741"/>
          <cell r="AB741"/>
          <cell r="AC741">
            <v>0</v>
          </cell>
          <cell r="AD741">
            <v>0</v>
          </cell>
          <cell r="AE741"/>
          <cell r="AF741">
            <v>600000</v>
          </cell>
          <cell r="AG741"/>
          <cell r="AH741"/>
          <cell r="AI741"/>
          <cell r="AJ741"/>
          <cell r="AK741"/>
          <cell r="AL741">
            <v>600000</v>
          </cell>
          <cell r="AM741">
            <v>0</v>
          </cell>
          <cell r="AN741"/>
          <cell r="AO741">
            <v>0</v>
          </cell>
          <cell r="AP741">
            <v>0</v>
          </cell>
          <cell r="AQ741"/>
          <cell r="AR741">
            <v>0</v>
          </cell>
          <cell r="AS741"/>
          <cell r="AT741">
            <v>0</v>
          </cell>
          <cell r="AU741">
            <v>0</v>
          </cell>
          <cell r="AV741"/>
          <cell r="AW741"/>
          <cell r="AX741"/>
          <cell r="AY741"/>
          <cell r="AZ741"/>
          <cell r="BA741"/>
          <cell r="BB741">
            <v>0</v>
          </cell>
          <cell r="BC741">
            <v>0</v>
          </cell>
          <cell r="BD741"/>
          <cell r="BE741">
            <v>0</v>
          </cell>
          <cell r="BF741"/>
          <cell r="BG741"/>
          <cell r="BH741"/>
          <cell r="BI741"/>
          <cell r="BJ741"/>
          <cell r="BK741"/>
          <cell r="BL741"/>
          <cell r="BM741"/>
          <cell r="BN741"/>
          <cell r="BO741"/>
          <cell r="BP741">
            <v>0</v>
          </cell>
          <cell r="BQ741"/>
          <cell r="BR741"/>
          <cell r="BS741"/>
          <cell r="BT741"/>
          <cell r="BU741"/>
          <cell r="BV741"/>
          <cell r="BW741" t="str">
            <v>Brooksbank</v>
          </cell>
          <cell r="BX741" t="str">
            <v>Gallentine</v>
          </cell>
          <cell r="BY741">
            <v>10</v>
          </cell>
        </row>
        <row r="742">
          <cell r="C742">
            <v>648</v>
          </cell>
          <cell r="D742">
            <v>10</v>
          </cell>
          <cell r="E742">
            <v>547</v>
          </cell>
          <cell r="F742">
            <v>10</v>
          </cell>
          <cell r="G742"/>
          <cell r="H742" t="str">
            <v/>
          </cell>
          <cell r="I742" t="str">
            <v/>
          </cell>
          <cell r="J742" t="str">
            <v/>
          </cell>
          <cell r="K742" t="str">
            <v/>
          </cell>
          <cell r="L742">
            <v>0</v>
          </cell>
          <cell r="M742" t="str">
            <v>Brooksbank</v>
          </cell>
          <cell r="N742" t="str">
            <v>Storage - River Bluffs Tower Rehab</v>
          </cell>
          <cell r="O742" t="str">
            <v>1250013-13</v>
          </cell>
          <cell r="P742" t="str">
            <v xml:space="preserve">No </v>
          </cell>
          <cell r="Q742">
            <v>16366</v>
          </cell>
          <cell r="R742" t="str">
            <v>Reg</v>
          </cell>
          <cell r="S742" t="str">
            <v>Exempt</v>
          </cell>
          <cell r="T742"/>
          <cell r="U742"/>
          <cell r="V742"/>
          <cell r="W742"/>
          <cell r="X742">
            <v>0</v>
          </cell>
          <cell r="Y742"/>
          <cell r="Z742"/>
          <cell r="AA742"/>
          <cell r="AB742"/>
          <cell r="AC742">
            <v>0</v>
          </cell>
          <cell r="AD742">
            <v>0</v>
          </cell>
          <cell r="AE742"/>
          <cell r="AF742">
            <v>550000</v>
          </cell>
          <cell r="AG742"/>
          <cell r="AH742"/>
          <cell r="AI742"/>
          <cell r="AJ742"/>
          <cell r="AK742"/>
          <cell r="AL742">
            <v>550000</v>
          </cell>
          <cell r="AM742">
            <v>0</v>
          </cell>
          <cell r="AN742"/>
          <cell r="AO742">
            <v>0</v>
          </cell>
          <cell r="AP742">
            <v>0</v>
          </cell>
          <cell r="AQ742"/>
          <cell r="AR742">
            <v>0</v>
          </cell>
          <cell r="AS742"/>
          <cell r="AT742">
            <v>0</v>
          </cell>
          <cell r="AU742">
            <v>0</v>
          </cell>
          <cell r="AV742"/>
          <cell r="AW742"/>
          <cell r="AX742"/>
          <cell r="AY742"/>
          <cell r="AZ742"/>
          <cell r="BA742"/>
          <cell r="BB742">
            <v>0</v>
          </cell>
          <cell r="BC742">
            <v>0</v>
          </cell>
          <cell r="BD742"/>
          <cell r="BE742">
            <v>0</v>
          </cell>
          <cell r="BF742"/>
          <cell r="BG742"/>
          <cell r="BH742"/>
          <cell r="BI742"/>
          <cell r="BJ742"/>
          <cell r="BK742"/>
          <cell r="BL742"/>
          <cell r="BM742"/>
          <cell r="BN742"/>
          <cell r="BO742"/>
          <cell r="BP742">
            <v>0</v>
          </cell>
          <cell r="BQ742"/>
          <cell r="BR742"/>
          <cell r="BS742"/>
          <cell r="BT742"/>
          <cell r="BU742"/>
          <cell r="BV742"/>
          <cell r="BW742" t="str">
            <v>Brooksbank</v>
          </cell>
          <cell r="BX742" t="str">
            <v>Gallentine</v>
          </cell>
          <cell r="BY742">
            <v>10</v>
          </cell>
        </row>
        <row r="743">
          <cell r="C743">
            <v>676</v>
          </cell>
          <cell r="D743">
            <v>10</v>
          </cell>
          <cell r="E743">
            <v>574</v>
          </cell>
          <cell r="F743">
            <v>10</v>
          </cell>
          <cell r="G743"/>
          <cell r="H743" t="str">
            <v/>
          </cell>
          <cell r="I743" t="str">
            <v>Yes</v>
          </cell>
          <cell r="J743" t="str">
            <v/>
          </cell>
          <cell r="K743" t="str">
            <v>Yes</v>
          </cell>
          <cell r="L743">
            <v>0</v>
          </cell>
          <cell r="M743" t="str">
            <v>Brooksbank</v>
          </cell>
          <cell r="N743" t="str">
            <v>Storage - Sorin's Bluff Reservior Rehab</v>
          </cell>
          <cell r="O743" t="str">
            <v>1250013-11</v>
          </cell>
          <cell r="P743" t="str">
            <v xml:space="preserve">No </v>
          </cell>
          <cell r="Q743">
            <v>16596</v>
          </cell>
          <cell r="R743" t="str">
            <v>Reg</v>
          </cell>
          <cell r="S743" t="str">
            <v>Exempt</v>
          </cell>
          <cell r="T743"/>
          <cell r="U743"/>
          <cell r="V743">
            <v>45450</v>
          </cell>
          <cell r="W743">
            <v>1814588</v>
          </cell>
          <cell r="X743">
            <v>1314588</v>
          </cell>
          <cell r="Y743" t="str">
            <v>Part B2</v>
          </cell>
          <cell r="Z743"/>
          <cell r="AA743">
            <v>45413</v>
          </cell>
          <cell r="AB743">
            <v>45566</v>
          </cell>
          <cell r="AC743">
            <v>0</v>
          </cell>
          <cell r="AD743">
            <v>0</v>
          </cell>
          <cell r="AE743"/>
          <cell r="AF743">
            <v>1814588</v>
          </cell>
          <cell r="AG743"/>
          <cell r="AH743"/>
          <cell r="AI743"/>
          <cell r="AJ743"/>
          <cell r="AK743"/>
          <cell r="AL743">
            <v>1814588</v>
          </cell>
          <cell r="AM743">
            <v>1314588</v>
          </cell>
          <cell r="AN743"/>
          <cell r="AO743">
            <v>0</v>
          </cell>
          <cell r="AP743">
            <v>0</v>
          </cell>
          <cell r="AQ743"/>
          <cell r="AR743">
            <v>0</v>
          </cell>
          <cell r="AS743"/>
          <cell r="AT743">
            <v>1314588</v>
          </cell>
          <cell r="AU743">
            <v>0</v>
          </cell>
          <cell r="AV743"/>
          <cell r="AW743"/>
          <cell r="AX743"/>
          <cell r="AY743"/>
          <cell r="AZ743"/>
          <cell r="BA743"/>
          <cell r="BB743">
            <v>0</v>
          </cell>
          <cell r="BC743">
            <v>0</v>
          </cell>
          <cell r="BD743"/>
          <cell r="BE743">
            <v>0</v>
          </cell>
          <cell r="BF743"/>
          <cell r="BG743"/>
          <cell r="BH743"/>
          <cell r="BI743"/>
          <cell r="BJ743"/>
          <cell r="BK743"/>
          <cell r="BL743"/>
          <cell r="BM743"/>
          <cell r="BN743"/>
          <cell r="BO743"/>
          <cell r="BP743">
            <v>0</v>
          </cell>
          <cell r="BQ743"/>
          <cell r="BR743"/>
          <cell r="BS743">
            <v>500000</v>
          </cell>
          <cell r="BT743" t="str">
            <v>24 CDS</v>
          </cell>
          <cell r="BU743"/>
          <cell r="BV743"/>
          <cell r="BW743" t="str">
            <v>Brooksbank</v>
          </cell>
          <cell r="BX743" t="str">
            <v>Gallentine</v>
          </cell>
          <cell r="BY743">
            <v>10</v>
          </cell>
        </row>
        <row r="744">
          <cell r="C744">
            <v>677</v>
          </cell>
          <cell r="D744">
            <v>10</v>
          </cell>
          <cell r="E744">
            <v>575</v>
          </cell>
          <cell r="F744">
            <v>10</v>
          </cell>
          <cell r="G744"/>
          <cell r="H744" t="str">
            <v>Yes</v>
          </cell>
          <cell r="I744" t="str">
            <v/>
          </cell>
          <cell r="J744" t="str">
            <v/>
          </cell>
          <cell r="K744" t="str">
            <v>Yes</v>
          </cell>
          <cell r="L744">
            <v>0</v>
          </cell>
          <cell r="M744" t="str">
            <v>Brooksbank</v>
          </cell>
          <cell r="N744" t="str">
            <v>Other - Booster Station Rehab</v>
          </cell>
          <cell r="O744" t="str">
            <v>1250013-9</v>
          </cell>
          <cell r="P744" t="str">
            <v xml:space="preserve">No </v>
          </cell>
          <cell r="Q744">
            <v>16596</v>
          </cell>
          <cell r="R744" t="str">
            <v>Reg</v>
          </cell>
          <cell r="S744" t="str">
            <v>Exempt</v>
          </cell>
          <cell r="T744"/>
          <cell r="U744"/>
          <cell r="V744" t="str">
            <v>application</v>
          </cell>
          <cell r="W744">
            <v>1259940</v>
          </cell>
          <cell r="X744">
            <v>1259940</v>
          </cell>
          <cell r="Y744" t="str">
            <v>24 Carryover</v>
          </cell>
          <cell r="Z744"/>
          <cell r="AA744">
            <v>45839</v>
          </cell>
          <cell r="AB744">
            <v>45931</v>
          </cell>
          <cell r="AC744">
            <v>0</v>
          </cell>
          <cell r="AD744">
            <v>0</v>
          </cell>
          <cell r="AE744"/>
          <cell r="AF744">
            <v>1259940</v>
          </cell>
          <cell r="AG744">
            <v>45433</v>
          </cell>
          <cell r="AH744">
            <v>45468</v>
          </cell>
          <cell r="AI744">
            <v>1</v>
          </cell>
          <cell r="AJ744">
            <v>1259940</v>
          </cell>
          <cell r="AK744"/>
          <cell r="AL744">
            <v>1259940</v>
          </cell>
          <cell r="AM744">
            <v>1259940</v>
          </cell>
          <cell r="AN744"/>
          <cell r="AO744">
            <v>0</v>
          </cell>
          <cell r="AP744">
            <v>0</v>
          </cell>
          <cell r="AQ744"/>
          <cell r="AR744">
            <v>0</v>
          </cell>
          <cell r="AS744"/>
          <cell r="AT744">
            <v>1259940</v>
          </cell>
          <cell r="AU744">
            <v>0</v>
          </cell>
          <cell r="AV744"/>
          <cell r="AW744"/>
          <cell r="AX744"/>
          <cell r="AY744"/>
          <cell r="AZ744"/>
          <cell r="BA744"/>
          <cell r="BB744">
            <v>0</v>
          </cell>
          <cell r="BC744">
            <v>0</v>
          </cell>
          <cell r="BD744"/>
          <cell r="BE744">
            <v>0</v>
          </cell>
          <cell r="BF744"/>
          <cell r="BG744"/>
          <cell r="BH744"/>
          <cell r="BI744"/>
          <cell r="BJ744"/>
          <cell r="BK744"/>
          <cell r="BL744"/>
          <cell r="BM744"/>
          <cell r="BN744"/>
          <cell r="BO744"/>
          <cell r="BP744">
            <v>0</v>
          </cell>
          <cell r="BQ744"/>
          <cell r="BR744"/>
          <cell r="BS744"/>
          <cell r="BT744"/>
          <cell r="BU744"/>
          <cell r="BV744"/>
          <cell r="BW744" t="str">
            <v>Brooksbank</v>
          </cell>
          <cell r="BX744" t="str">
            <v>Gallentine</v>
          </cell>
          <cell r="BY744">
            <v>10</v>
          </cell>
        </row>
        <row r="745">
          <cell r="C745">
            <v>807</v>
          </cell>
          <cell r="D745">
            <v>7</v>
          </cell>
          <cell r="E745">
            <v>684</v>
          </cell>
          <cell r="F745">
            <v>7</v>
          </cell>
          <cell r="G745"/>
          <cell r="H745" t="str">
            <v/>
          </cell>
          <cell r="I745" t="str">
            <v/>
          </cell>
          <cell r="J745" t="str">
            <v/>
          </cell>
          <cell r="K745" t="str">
            <v/>
          </cell>
          <cell r="L745">
            <v>0</v>
          </cell>
          <cell r="M745" t="str">
            <v>Barrett</v>
          </cell>
          <cell r="N745" t="str">
            <v>Watermain - Looping</v>
          </cell>
          <cell r="O745" t="str">
            <v>1050002-7</v>
          </cell>
          <cell r="P745" t="str">
            <v xml:space="preserve">No </v>
          </cell>
          <cell r="Q745">
            <v>1279</v>
          </cell>
          <cell r="R745" t="str">
            <v>Reg</v>
          </cell>
          <cell r="S745" t="str">
            <v>Exempt</v>
          </cell>
          <cell r="T745"/>
          <cell r="U745">
            <v>0</v>
          </cell>
          <cell r="V745"/>
          <cell r="W745"/>
          <cell r="X745">
            <v>0</v>
          </cell>
          <cell r="Y745"/>
          <cell r="Z745"/>
          <cell r="AA745"/>
          <cell r="AB745"/>
          <cell r="AC745">
            <v>0</v>
          </cell>
          <cell r="AD745">
            <v>0</v>
          </cell>
          <cell r="AE745"/>
          <cell r="AF745">
            <v>999990</v>
          </cell>
          <cell r="AG745"/>
          <cell r="AH745"/>
          <cell r="AI745"/>
          <cell r="AJ745"/>
          <cell r="AK745"/>
          <cell r="AL745">
            <v>999990</v>
          </cell>
          <cell r="AM745">
            <v>0</v>
          </cell>
          <cell r="AN745"/>
          <cell r="AO745">
            <v>0</v>
          </cell>
          <cell r="AP745">
            <v>0</v>
          </cell>
          <cell r="AQ745"/>
          <cell r="AR745">
            <v>0</v>
          </cell>
          <cell r="AS745"/>
          <cell r="AT745">
            <v>0</v>
          </cell>
          <cell r="AU745">
            <v>0</v>
          </cell>
          <cell r="AV745"/>
          <cell r="AW745"/>
          <cell r="AX745"/>
          <cell r="AY745"/>
          <cell r="AZ745"/>
          <cell r="BA745"/>
          <cell r="BB745">
            <v>0</v>
          </cell>
          <cell r="BC745">
            <v>0</v>
          </cell>
          <cell r="BD745"/>
          <cell r="BE745">
            <v>0</v>
          </cell>
          <cell r="BF745"/>
          <cell r="BG745"/>
          <cell r="BH745"/>
          <cell r="BI745"/>
          <cell r="BJ745"/>
          <cell r="BK745"/>
          <cell r="BL745"/>
          <cell r="BM745"/>
          <cell r="BN745"/>
          <cell r="BO745"/>
          <cell r="BP745">
            <v>0</v>
          </cell>
          <cell r="BQ745"/>
          <cell r="BR745"/>
          <cell r="BS745"/>
          <cell r="BT745"/>
          <cell r="BU745"/>
          <cell r="BV745"/>
          <cell r="BW745" t="str">
            <v>Barrett</v>
          </cell>
          <cell r="BX745" t="str">
            <v>Barrett</v>
          </cell>
          <cell r="BY745" t="str">
            <v>7W</v>
          </cell>
        </row>
        <row r="746">
          <cell r="C746">
            <v>819</v>
          </cell>
          <cell r="D746">
            <v>7</v>
          </cell>
          <cell r="E746">
            <v>692</v>
          </cell>
          <cell r="F746">
            <v>7</v>
          </cell>
          <cell r="G746"/>
          <cell r="H746" t="str">
            <v/>
          </cell>
          <cell r="I746" t="str">
            <v/>
          </cell>
          <cell r="J746" t="str">
            <v/>
          </cell>
          <cell r="K746" t="str">
            <v>Yes</v>
          </cell>
          <cell r="L746">
            <v>0</v>
          </cell>
          <cell r="M746" t="str">
            <v>Barrett</v>
          </cell>
          <cell r="N746" t="str">
            <v>Source - New Well #4, Well House</v>
          </cell>
          <cell r="O746" t="str">
            <v>1050002-4</v>
          </cell>
          <cell r="P746" t="str">
            <v xml:space="preserve">No </v>
          </cell>
          <cell r="Q746">
            <v>1823</v>
          </cell>
          <cell r="R746" t="str">
            <v>Reg</v>
          </cell>
          <cell r="S746" t="str">
            <v>Exempt</v>
          </cell>
          <cell r="T746"/>
          <cell r="U746">
            <v>0</v>
          </cell>
          <cell r="V746"/>
          <cell r="W746"/>
          <cell r="X746">
            <v>0</v>
          </cell>
          <cell r="Y746"/>
          <cell r="Z746"/>
          <cell r="AA746">
            <v>45413</v>
          </cell>
          <cell r="AB746">
            <v>45566</v>
          </cell>
          <cell r="AC746">
            <v>0</v>
          </cell>
          <cell r="AD746">
            <v>0</v>
          </cell>
          <cell r="AE746" t="str">
            <v>Well #5 was requested with IUP-not on PPL yet but may be included</v>
          </cell>
          <cell r="AF746">
            <v>600000</v>
          </cell>
          <cell r="AG746"/>
          <cell r="AH746"/>
          <cell r="AI746"/>
          <cell r="AJ746"/>
          <cell r="AK746"/>
          <cell r="AL746">
            <v>600000</v>
          </cell>
          <cell r="AM746">
            <v>0</v>
          </cell>
          <cell r="AN746"/>
          <cell r="AO746">
            <v>0</v>
          </cell>
          <cell r="AP746">
            <v>0</v>
          </cell>
          <cell r="AQ746"/>
          <cell r="AR746">
            <v>0</v>
          </cell>
          <cell r="AS746"/>
          <cell r="AT746">
            <v>0</v>
          </cell>
          <cell r="AU746">
            <v>0</v>
          </cell>
          <cell r="AV746"/>
          <cell r="AW746"/>
          <cell r="AX746"/>
          <cell r="AY746"/>
          <cell r="AZ746"/>
          <cell r="BA746"/>
          <cell r="BB746">
            <v>0</v>
          </cell>
          <cell r="BC746">
            <v>0</v>
          </cell>
          <cell r="BD746"/>
          <cell r="BE746">
            <v>0</v>
          </cell>
          <cell r="BF746"/>
          <cell r="BG746"/>
          <cell r="BH746"/>
          <cell r="BI746"/>
          <cell r="BJ746"/>
          <cell r="BK746"/>
          <cell r="BL746"/>
          <cell r="BM746"/>
          <cell r="BN746"/>
          <cell r="BO746"/>
          <cell r="BP746">
            <v>0</v>
          </cell>
          <cell r="BQ746"/>
          <cell r="BR746"/>
          <cell r="BS746"/>
          <cell r="BT746"/>
          <cell r="BU746"/>
          <cell r="BV746"/>
          <cell r="BW746" t="str">
            <v>Barrett</v>
          </cell>
          <cell r="BX746" t="str">
            <v>Barrett</v>
          </cell>
          <cell r="BY746" t="str">
            <v>7W</v>
          </cell>
        </row>
        <row r="747">
          <cell r="C747">
            <v>820</v>
          </cell>
          <cell r="D747">
            <v>7</v>
          </cell>
          <cell r="E747">
            <v>693</v>
          </cell>
          <cell r="F747">
            <v>7</v>
          </cell>
          <cell r="G747"/>
          <cell r="H747" t="str">
            <v/>
          </cell>
          <cell r="I747" t="str">
            <v/>
          </cell>
          <cell r="J747" t="str">
            <v/>
          </cell>
          <cell r="K747" t="str">
            <v>Yes</v>
          </cell>
          <cell r="L747">
            <v>0</v>
          </cell>
          <cell r="M747" t="str">
            <v>Barrett</v>
          </cell>
          <cell r="N747" t="str">
            <v>Source - New Well #5</v>
          </cell>
          <cell r="O747" t="str">
            <v>1050002-9</v>
          </cell>
          <cell r="P747" t="str">
            <v xml:space="preserve">No </v>
          </cell>
          <cell r="Q747">
            <v>1823</v>
          </cell>
          <cell r="R747" t="str">
            <v>Reg</v>
          </cell>
          <cell r="S747"/>
          <cell r="T747"/>
          <cell r="U747"/>
          <cell r="V747"/>
          <cell r="W747"/>
          <cell r="X747">
            <v>0</v>
          </cell>
          <cell r="Y747"/>
          <cell r="Z747"/>
          <cell r="AA747">
            <v>45413</v>
          </cell>
          <cell r="AB747">
            <v>45566</v>
          </cell>
          <cell r="AC747">
            <v>0</v>
          </cell>
          <cell r="AD747">
            <v>0</v>
          </cell>
          <cell r="AE747"/>
          <cell r="AF747">
            <v>450000</v>
          </cell>
          <cell r="AG747"/>
          <cell r="AH747"/>
          <cell r="AI747"/>
          <cell r="AJ747"/>
          <cell r="AK747"/>
          <cell r="AL747">
            <v>450000</v>
          </cell>
          <cell r="AM747">
            <v>0</v>
          </cell>
          <cell r="AN747"/>
          <cell r="AO747">
            <v>0</v>
          </cell>
          <cell r="AP747">
            <v>0</v>
          </cell>
          <cell r="AQ747"/>
          <cell r="AR747">
            <v>0</v>
          </cell>
          <cell r="AS747"/>
          <cell r="AT747">
            <v>0</v>
          </cell>
          <cell r="AU747">
            <v>0</v>
          </cell>
          <cell r="AV747"/>
          <cell r="AW747"/>
          <cell r="AX747"/>
          <cell r="AY747"/>
          <cell r="AZ747"/>
          <cell r="BA747"/>
          <cell r="BB747">
            <v>0</v>
          </cell>
          <cell r="BC747">
            <v>0</v>
          </cell>
          <cell r="BD747"/>
          <cell r="BE747">
            <v>0</v>
          </cell>
          <cell r="BF747"/>
          <cell r="BG747"/>
          <cell r="BH747"/>
          <cell r="BI747"/>
          <cell r="BJ747"/>
          <cell r="BK747"/>
          <cell r="BL747"/>
          <cell r="BM747"/>
          <cell r="BN747"/>
          <cell r="BO747"/>
          <cell r="BP747"/>
          <cell r="BQ747"/>
          <cell r="BR747"/>
          <cell r="BS747"/>
          <cell r="BT747"/>
          <cell r="BU747"/>
          <cell r="BV747"/>
          <cell r="BW747" t="str">
            <v>Barrett</v>
          </cell>
          <cell r="BX747"/>
          <cell r="BY747" t="str">
            <v>7W</v>
          </cell>
        </row>
        <row r="748">
          <cell r="C748">
            <v>924</v>
          </cell>
          <cell r="D748">
            <v>5</v>
          </cell>
          <cell r="E748">
            <v>796</v>
          </cell>
          <cell r="F748">
            <v>5</v>
          </cell>
          <cell r="G748" t="str">
            <v/>
          </cell>
          <cell r="H748" t="str">
            <v/>
          </cell>
          <cell r="I748" t="str">
            <v/>
          </cell>
          <cell r="J748" t="str">
            <v/>
          </cell>
          <cell r="K748" t="str">
            <v/>
          </cell>
          <cell r="L748">
            <v>0</v>
          </cell>
          <cell r="M748" t="str">
            <v>Barrett</v>
          </cell>
          <cell r="N748" t="str">
            <v>Treatment - Plant Rehab</v>
          </cell>
          <cell r="O748" t="str">
            <v>1050002-5</v>
          </cell>
          <cell r="P748" t="str">
            <v xml:space="preserve">No </v>
          </cell>
          <cell r="Q748">
            <v>1279</v>
          </cell>
          <cell r="R748" t="str">
            <v>Reg</v>
          </cell>
          <cell r="S748" t="str">
            <v>Exempt</v>
          </cell>
          <cell r="T748"/>
          <cell r="U748"/>
          <cell r="V748"/>
          <cell r="W748"/>
          <cell r="X748">
            <v>0</v>
          </cell>
          <cell r="Y748"/>
          <cell r="Z748"/>
          <cell r="AA748"/>
          <cell r="AB748"/>
          <cell r="AC748">
            <v>0</v>
          </cell>
          <cell r="AD748">
            <v>0</v>
          </cell>
          <cell r="AE748"/>
          <cell r="AF748">
            <v>925000</v>
          </cell>
          <cell r="AG748"/>
          <cell r="AH748"/>
          <cell r="AI748"/>
          <cell r="AJ748"/>
          <cell r="AK748"/>
          <cell r="AL748">
            <v>925000</v>
          </cell>
          <cell r="AM748">
            <v>0</v>
          </cell>
          <cell r="AN748"/>
          <cell r="AO748">
            <v>0</v>
          </cell>
          <cell r="AP748">
            <v>0</v>
          </cell>
          <cell r="AQ748"/>
          <cell r="AR748">
            <v>0</v>
          </cell>
          <cell r="AS748"/>
          <cell r="AT748">
            <v>0</v>
          </cell>
          <cell r="AU748">
            <v>0</v>
          </cell>
          <cell r="AV748"/>
          <cell r="AW748"/>
          <cell r="AX748"/>
          <cell r="AY748"/>
          <cell r="AZ748"/>
          <cell r="BA748"/>
          <cell r="BB748">
            <v>0</v>
          </cell>
          <cell r="BC748">
            <v>0</v>
          </cell>
          <cell r="BD748"/>
          <cell r="BE748">
            <v>0</v>
          </cell>
          <cell r="BF748"/>
          <cell r="BG748"/>
          <cell r="BH748"/>
          <cell r="BI748"/>
          <cell r="BJ748"/>
          <cell r="BK748"/>
          <cell r="BL748"/>
          <cell r="BM748"/>
          <cell r="BN748"/>
          <cell r="BO748"/>
          <cell r="BP748">
            <v>0</v>
          </cell>
          <cell r="BQ748"/>
          <cell r="BR748"/>
          <cell r="BS748"/>
          <cell r="BT748"/>
          <cell r="BU748"/>
          <cell r="BV748"/>
          <cell r="BW748" t="str">
            <v>Barrett</v>
          </cell>
          <cell r="BX748" t="str">
            <v>Barrett</v>
          </cell>
          <cell r="BY748" t="str">
            <v>7W</v>
          </cell>
        </row>
        <row r="749">
          <cell r="C749">
            <v>949</v>
          </cell>
          <cell r="D749">
            <v>5</v>
          </cell>
          <cell r="E749">
            <v>822</v>
          </cell>
          <cell r="F749">
            <v>5</v>
          </cell>
          <cell r="G749"/>
          <cell r="H749" t="str">
            <v/>
          </cell>
          <cell r="I749" t="str">
            <v/>
          </cell>
          <cell r="J749" t="str">
            <v/>
          </cell>
          <cell r="K749" t="str">
            <v/>
          </cell>
          <cell r="L749">
            <v>0</v>
          </cell>
          <cell r="M749" t="str">
            <v>Barrett</v>
          </cell>
          <cell r="N749" t="str">
            <v>Storage - Tower Rehab</v>
          </cell>
          <cell r="O749" t="str">
            <v>1050002-8</v>
          </cell>
          <cell r="P749" t="str">
            <v xml:space="preserve">No </v>
          </cell>
          <cell r="Q749">
            <v>1823</v>
          </cell>
          <cell r="R749" t="str">
            <v>Reg</v>
          </cell>
          <cell r="S749" t="str">
            <v>Exempt</v>
          </cell>
          <cell r="T749"/>
          <cell r="U749"/>
          <cell r="V749"/>
          <cell r="W749"/>
          <cell r="X749">
            <v>0</v>
          </cell>
          <cell r="Y749"/>
          <cell r="Z749"/>
          <cell r="AA749"/>
          <cell r="AB749"/>
          <cell r="AC749">
            <v>0</v>
          </cell>
          <cell r="AD749">
            <v>0</v>
          </cell>
          <cell r="AE749"/>
          <cell r="AF749">
            <v>750275</v>
          </cell>
          <cell r="AG749"/>
          <cell r="AH749"/>
          <cell r="AI749"/>
          <cell r="AJ749"/>
          <cell r="AK749"/>
          <cell r="AL749">
            <v>750275</v>
          </cell>
          <cell r="AM749">
            <v>0</v>
          </cell>
          <cell r="AN749"/>
          <cell r="AO749">
            <v>0</v>
          </cell>
          <cell r="AP749">
            <v>0</v>
          </cell>
          <cell r="AQ749"/>
          <cell r="AR749">
            <v>0</v>
          </cell>
          <cell r="AS749"/>
          <cell r="AT749">
            <v>0</v>
          </cell>
          <cell r="AU749">
            <v>0</v>
          </cell>
          <cell r="AV749"/>
          <cell r="AW749"/>
          <cell r="AX749"/>
          <cell r="AY749"/>
          <cell r="AZ749"/>
          <cell r="BA749"/>
          <cell r="BB749">
            <v>0</v>
          </cell>
          <cell r="BC749">
            <v>0</v>
          </cell>
          <cell r="BD749"/>
          <cell r="BE749">
            <v>0</v>
          </cell>
          <cell r="BF749"/>
          <cell r="BG749"/>
          <cell r="BH749"/>
          <cell r="BI749"/>
          <cell r="BJ749"/>
          <cell r="BK749"/>
          <cell r="BL749"/>
          <cell r="BM749"/>
          <cell r="BN749"/>
          <cell r="BO749"/>
          <cell r="BP749">
            <v>0</v>
          </cell>
          <cell r="BQ749"/>
          <cell r="BR749"/>
          <cell r="BS749"/>
          <cell r="BT749"/>
          <cell r="BU749"/>
          <cell r="BV749"/>
          <cell r="BW749" t="str">
            <v>Barrett</v>
          </cell>
          <cell r="BX749"/>
          <cell r="BY749" t="str">
            <v>7W</v>
          </cell>
        </row>
        <row r="750">
          <cell r="C750">
            <v>810</v>
          </cell>
          <cell r="D750">
            <v>7</v>
          </cell>
          <cell r="E750">
            <v>687</v>
          </cell>
          <cell r="F750">
            <v>7</v>
          </cell>
          <cell r="G750"/>
          <cell r="H750" t="str">
            <v/>
          </cell>
          <cell r="I750" t="str">
            <v/>
          </cell>
          <cell r="J750" t="str">
            <v/>
          </cell>
          <cell r="K750" t="str">
            <v/>
          </cell>
          <cell r="L750">
            <v>0</v>
          </cell>
          <cell r="M750" t="str">
            <v>Bradshaw</v>
          </cell>
          <cell r="N750" t="str">
            <v>Watermain - Loop Howard Gnesen &amp; Martin</v>
          </cell>
          <cell r="O750" t="str">
            <v>1690049-4</v>
          </cell>
          <cell r="P750" t="str">
            <v xml:space="preserve">No </v>
          </cell>
          <cell r="Q750">
            <v>1323</v>
          </cell>
          <cell r="R750" t="str">
            <v>Reg</v>
          </cell>
          <cell r="S750" t="str">
            <v>Exempt</v>
          </cell>
          <cell r="T750"/>
          <cell r="U750"/>
          <cell r="V750"/>
          <cell r="W750"/>
          <cell r="X750">
            <v>-793800</v>
          </cell>
          <cell r="Y750"/>
          <cell r="Z750"/>
          <cell r="AA750"/>
          <cell r="AB750"/>
          <cell r="AC750">
            <v>0</v>
          </cell>
          <cell r="AD750">
            <v>0</v>
          </cell>
          <cell r="AE750"/>
          <cell r="AF750">
            <v>793800</v>
          </cell>
          <cell r="AG750"/>
          <cell r="AH750"/>
          <cell r="AI750"/>
          <cell r="AJ750"/>
          <cell r="AK750"/>
          <cell r="AL750">
            <v>793800</v>
          </cell>
          <cell r="AM750">
            <v>0</v>
          </cell>
          <cell r="AN750"/>
          <cell r="AO750">
            <v>0</v>
          </cell>
          <cell r="AP750">
            <v>0</v>
          </cell>
          <cell r="AQ750"/>
          <cell r="AR750">
            <v>0</v>
          </cell>
          <cell r="AS750"/>
          <cell r="AT750">
            <v>0</v>
          </cell>
          <cell r="AU750">
            <v>0</v>
          </cell>
          <cell r="AV750">
            <v>45474</v>
          </cell>
          <cell r="AW750">
            <v>45505</v>
          </cell>
          <cell r="AX750">
            <v>2025</v>
          </cell>
          <cell r="AY750" t="str">
            <v>SPAP</v>
          </cell>
          <cell r="AZ750"/>
          <cell r="BA750"/>
          <cell r="BB750">
            <v>0</v>
          </cell>
          <cell r="BC750">
            <v>0</v>
          </cell>
          <cell r="BD750"/>
          <cell r="BE750">
            <v>0</v>
          </cell>
          <cell r="BF750"/>
          <cell r="BG750"/>
          <cell r="BH750"/>
          <cell r="BI750"/>
          <cell r="BJ750"/>
          <cell r="BK750"/>
          <cell r="BL750"/>
          <cell r="BM750"/>
          <cell r="BN750"/>
          <cell r="BO750"/>
          <cell r="BP750">
            <v>0</v>
          </cell>
          <cell r="BQ750"/>
          <cell r="BR750"/>
          <cell r="BS750">
            <v>793800</v>
          </cell>
          <cell r="BT750" t="str">
            <v>23 SPAP</v>
          </cell>
          <cell r="BU750"/>
          <cell r="BV750" t="str">
            <v>23 SPAP</v>
          </cell>
          <cell r="BW750" t="str">
            <v>Bradshaw</v>
          </cell>
          <cell r="BX750" t="str">
            <v>Fletcher</v>
          </cell>
          <cell r="BY750" t="str">
            <v>3c</v>
          </cell>
        </row>
        <row r="751">
          <cell r="C751">
            <v>14</v>
          </cell>
          <cell r="D751">
            <v>20</v>
          </cell>
          <cell r="E751">
            <v>13</v>
          </cell>
          <cell r="F751">
            <v>20</v>
          </cell>
          <cell r="G751">
            <v>2024</v>
          </cell>
          <cell r="H751" t="str">
            <v>Yes</v>
          </cell>
          <cell r="I751" t="str">
            <v/>
          </cell>
          <cell r="J751" t="str">
            <v/>
          </cell>
          <cell r="K751" t="str">
            <v>Yes</v>
          </cell>
          <cell r="L751">
            <v>0</v>
          </cell>
          <cell r="M751" t="str">
            <v>Schultz</v>
          </cell>
          <cell r="N751" t="str">
            <v>Other - LSL Replacement</v>
          </cell>
          <cell r="O751" t="str">
            <v>1490004-6</v>
          </cell>
          <cell r="P751" t="str">
            <v>Yes</v>
          </cell>
          <cell r="Q751">
            <v>1500</v>
          </cell>
          <cell r="R751" t="str">
            <v>LSL</v>
          </cell>
          <cell r="S751"/>
          <cell r="T751"/>
          <cell r="U751"/>
          <cell r="V751" t="str">
            <v>certified</v>
          </cell>
          <cell r="W751">
            <v>265000</v>
          </cell>
          <cell r="X751">
            <v>265000</v>
          </cell>
          <cell r="Y751" t="str">
            <v>24 Carryover</v>
          </cell>
          <cell r="Z751"/>
          <cell r="AA751">
            <v>45468</v>
          </cell>
          <cell r="AB751">
            <v>45566</v>
          </cell>
          <cell r="AC751"/>
          <cell r="AD751">
            <v>265000</v>
          </cell>
          <cell r="AE751"/>
          <cell r="AF751">
            <v>265000</v>
          </cell>
          <cell r="AG751">
            <v>45456</v>
          </cell>
          <cell r="AH751">
            <v>45464</v>
          </cell>
          <cell r="AI751"/>
          <cell r="AJ751">
            <v>643700</v>
          </cell>
          <cell r="AK751"/>
          <cell r="AL751">
            <v>265000</v>
          </cell>
          <cell r="AM751">
            <v>265000</v>
          </cell>
          <cell r="AN751"/>
          <cell r="AO751">
            <v>265000</v>
          </cell>
          <cell r="AP751">
            <v>0</v>
          </cell>
          <cell r="AQ751"/>
          <cell r="AR751">
            <v>265000</v>
          </cell>
          <cell r="AS751"/>
          <cell r="AT751">
            <v>0</v>
          </cell>
          <cell r="AU751">
            <v>0</v>
          </cell>
          <cell r="AV751"/>
          <cell r="AW751"/>
          <cell r="AX751"/>
          <cell r="AY751"/>
          <cell r="AZ751"/>
          <cell r="BA751"/>
          <cell r="BB751">
            <v>0</v>
          </cell>
          <cell r="BC751">
            <v>0</v>
          </cell>
          <cell r="BD751"/>
          <cell r="BE751">
            <v>0</v>
          </cell>
          <cell r="BF751"/>
          <cell r="BG751"/>
          <cell r="BH751"/>
          <cell r="BI751"/>
          <cell r="BJ751"/>
          <cell r="BK751"/>
          <cell r="BL751"/>
          <cell r="BM751"/>
          <cell r="BN751"/>
          <cell r="BO751"/>
          <cell r="BP751"/>
          <cell r="BQ751"/>
          <cell r="BR751"/>
          <cell r="BS751"/>
          <cell r="BT751"/>
          <cell r="BU751"/>
          <cell r="BV751"/>
          <cell r="BW751" t="str">
            <v>Schultz</v>
          </cell>
          <cell r="BX751"/>
          <cell r="BY751">
            <v>5</v>
          </cell>
        </row>
        <row r="752">
          <cell r="C752">
            <v>89</v>
          </cell>
          <cell r="D752">
            <v>20</v>
          </cell>
          <cell r="E752"/>
          <cell r="F752"/>
          <cell r="G752">
            <v>2025</v>
          </cell>
          <cell r="H752" t="str">
            <v/>
          </cell>
          <cell r="I752" t="str">
            <v>Yes</v>
          </cell>
          <cell r="J752"/>
          <cell r="K752"/>
          <cell r="L752"/>
          <cell r="M752" t="str">
            <v>Schultz</v>
          </cell>
          <cell r="N752" t="str">
            <v>Other - 2025 LSL Replacement</v>
          </cell>
          <cell r="O752" t="str">
            <v>1490004-7</v>
          </cell>
          <cell r="P752" t="str">
            <v>Yes</v>
          </cell>
          <cell r="Q752">
            <v>1418</v>
          </cell>
          <cell r="R752" t="str">
            <v>LSL</v>
          </cell>
          <cell r="S752"/>
          <cell r="T752"/>
          <cell r="U752"/>
          <cell r="V752">
            <v>45449</v>
          </cell>
          <cell r="W752">
            <v>643700</v>
          </cell>
          <cell r="X752">
            <v>643700</v>
          </cell>
          <cell r="Y752" t="str">
            <v>Part B</v>
          </cell>
          <cell r="Z752"/>
          <cell r="AA752">
            <v>45809</v>
          </cell>
          <cell r="AB752">
            <v>45931</v>
          </cell>
          <cell r="AC752"/>
          <cell r="AD752">
            <v>643700</v>
          </cell>
          <cell r="AE752"/>
          <cell r="AF752">
            <v>643700</v>
          </cell>
          <cell r="AG752"/>
          <cell r="AH752"/>
          <cell r="AI752"/>
          <cell r="AJ752"/>
          <cell r="AK752"/>
          <cell r="AL752">
            <v>643700</v>
          </cell>
          <cell r="AM752">
            <v>643700</v>
          </cell>
          <cell r="AN752"/>
          <cell r="AO752">
            <v>643700</v>
          </cell>
          <cell r="AP752">
            <v>0</v>
          </cell>
          <cell r="AQ752"/>
          <cell r="AR752">
            <v>643700</v>
          </cell>
          <cell r="AS752"/>
          <cell r="AT752">
            <v>0</v>
          </cell>
          <cell r="AU752">
            <v>0</v>
          </cell>
          <cell r="AV752"/>
          <cell r="AW752"/>
          <cell r="AX752"/>
          <cell r="AY752"/>
          <cell r="AZ752"/>
          <cell r="BA752"/>
          <cell r="BB752">
            <v>0</v>
          </cell>
          <cell r="BC752">
            <v>0</v>
          </cell>
          <cell r="BD752"/>
          <cell r="BE752">
            <v>0</v>
          </cell>
          <cell r="BF752"/>
          <cell r="BG752"/>
          <cell r="BH752"/>
          <cell r="BI752"/>
          <cell r="BJ752"/>
          <cell r="BK752"/>
          <cell r="BL752"/>
          <cell r="BM752"/>
          <cell r="BN752"/>
          <cell r="BO752"/>
          <cell r="BP752">
            <v>0</v>
          </cell>
          <cell r="BQ752"/>
          <cell r="BR752"/>
          <cell r="BS752"/>
          <cell r="BT752"/>
          <cell r="BU752"/>
          <cell r="BV752"/>
          <cell r="BW752" t="str">
            <v>Schultz</v>
          </cell>
          <cell r="BX752"/>
          <cell r="BY752">
            <v>5</v>
          </cell>
        </row>
        <row r="753">
          <cell r="C753">
            <v>326</v>
          </cell>
          <cell r="D753">
            <v>10</v>
          </cell>
          <cell r="E753">
            <v>245</v>
          </cell>
          <cell r="F753">
            <v>10</v>
          </cell>
          <cell r="G753"/>
          <cell r="H753" t="str">
            <v/>
          </cell>
          <cell r="I753" t="str">
            <v/>
          </cell>
          <cell r="J753" t="str">
            <v/>
          </cell>
          <cell r="K753" t="str">
            <v>Yes</v>
          </cell>
          <cell r="L753">
            <v>0</v>
          </cell>
          <cell r="M753" t="str">
            <v>Schultz</v>
          </cell>
          <cell r="N753" t="str">
            <v>Watermain - Replace Watermain</v>
          </cell>
          <cell r="O753" t="str">
            <v>1490004-5</v>
          </cell>
          <cell r="P753" t="str">
            <v xml:space="preserve">No </v>
          </cell>
          <cell r="Q753">
            <v>1500</v>
          </cell>
          <cell r="R753" t="str">
            <v>Reg</v>
          </cell>
          <cell r="S753"/>
          <cell r="T753"/>
          <cell r="U753"/>
          <cell r="V753"/>
          <cell r="W753"/>
          <cell r="X753">
            <v>0</v>
          </cell>
          <cell r="Y753"/>
          <cell r="Z753"/>
          <cell r="AA753">
            <v>45413</v>
          </cell>
          <cell r="AB753">
            <v>45566</v>
          </cell>
          <cell r="AC753">
            <v>0</v>
          </cell>
          <cell r="AD753">
            <v>0</v>
          </cell>
          <cell r="AE753"/>
          <cell r="AF753">
            <v>638400</v>
          </cell>
          <cell r="AG753"/>
          <cell r="AH753"/>
          <cell r="AI753"/>
          <cell r="AJ753"/>
          <cell r="AK753"/>
          <cell r="AL753">
            <v>638400</v>
          </cell>
          <cell r="AM753">
            <v>0</v>
          </cell>
          <cell r="AN753"/>
          <cell r="AO753">
            <v>0</v>
          </cell>
          <cell r="AP753">
            <v>0</v>
          </cell>
          <cell r="AQ753"/>
          <cell r="AR753">
            <v>0</v>
          </cell>
          <cell r="AS753"/>
          <cell r="AT753">
            <v>0</v>
          </cell>
          <cell r="AU753">
            <v>0</v>
          </cell>
          <cell r="AV753"/>
          <cell r="AW753"/>
          <cell r="AX753"/>
          <cell r="AY753"/>
          <cell r="AZ753"/>
          <cell r="BA753"/>
          <cell r="BB753">
            <v>0</v>
          </cell>
          <cell r="BC753">
            <v>0</v>
          </cell>
          <cell r="BD753"/>
          <cell r="BE753">
            <v>0</v>
          </cell>
          <cell r="BF753"/>
          <cell r="BG753"/>
          <cell r="BH753"/>
          <cell r="BI753"/>
          <cell r="BJ753"/>
          <cell r="BK753"/>
          <cell r="BL753"/>
          <cell r="BM753"/>
          <cell r="BN753"/>
          <cell r="BO753"/>
          <cell r="BP753"/>
          <cell r="BQ753"/>
          <cell r="BR753"/>
          <cell r="BS753"/>
          <cell r="BT753"/>
          <cell r="BU753"/>
          <cell r="BV753"/>
          <cell r="BW753" t="str">
            <v>Schultz</v>
          </cell>
          <cell r="BX753"/>
          <cell r="BY753">
            <v>5</v>
          </cell>
        </row>
        <row r="754">
          <cell r="C754">
            <v>875</v>
          </cell>
          <cell r="D754">
            <v>5</v>
          </cell>
          <cell r="E754">
            <v>747</v>
          </cell>
          <cell r="F754">
            <v>5</v>
          </cell>
          <cell r="G754" t="str">
            <v/>
          </cell>
          <cell r="H754" t="str">
            <v/>
          </cell>
          <cell r="I754" t="str">
            <v/>
          </cell>
          <cell r="J754" t="str">
            <v/>
          </cell>
          <cell r="K754" t="str">
            <v/>
          </cell>
          <cell r="L754" t="str">
            <v>PER approved</v>
          </cell>
          <cell r="M754" t="str">
            <v>Barrett</v>
          </cell>
          <cell r="N754" t="str">
            <v>Storage - Recoat 70,000 Gallon Tower</v>
          </cell>
          <cell r="O754" t="str">
            <v>1730022-4</v>
          </cell>
          <cell r="P754" t="str">
            <v xml:space="preserve">No </v>
          </cell>
          <cell r="Q754">
            <v>1325</v>
          </cell>
          <cell r="R754" t="str">
            <v>Reg</v>
          </cell>
          <cell r="S754" t="str">
            <v>Exempt</v>
          </cell>
          <cell r="T754"/>
          <cell r="U754"/>
          <cell r="V754"/>
          <cell r="W754"/>
          <cell r="X754">
            <v>0</v>
          </cell>
          <cell r="Y754"/>
          <cell r="Z754"/>
          <cell r="AA754"/>
          <cell r="AB754"/>
          <cell r="AC754">
            <v>0</v>
          </cell>
          <cell r="AD754">
            <v>0</v>
          </cell>
          <cell r="AE754" t="str">
            <v>5/2019, RD extended all loan offer, city holding out for grant</v>
          </cell>
          <cell r="AF754">
            <v>92000</v>
          </cell>
          <cell r="AG754"/>
          <cell r="AH754"/>
          <cell r="AI754"/>
          <cell r="AJ754"/>
          <cell r="AK754"/>
          <cell r="AL754">
            <v>92000</v>
          </cell>
          <cell r="AM754">
            <v>0</v>
          </cell>
          <cell r="AN754"/>
          <cell r="AO754">
            <v>0</v>
          </cell>
          <cell r="AP754">
            <v>0</v>
          </cell>
          <cell r="AQ754"/>
          <cell r="AR754">
            <v>0</v>
          </cell>
          <cell r="AS754"/>
          <cell r="AT754">
            <v>0</v>
          </cell>
          <cell r="AU754">
            <v>0</v>
          </cell>
          <cell r="AV754"/>
          <cell r="AW754"/>
          <cell r="AX754"/>
          <cell r="AY754"/>
          <cell r="AZ754"/>
          <cell r="BA754"/>
          <cell r="BB754">
            <v>0</v>
          </cell>
          <cell r="BC754">
            <v>0</v>
          </cell>
          <cell r="BD754"/>
          <cell r="BE754">
            <v>0</v>
          </cell>
          <cell r="BF754" t="str">
            <v>PER approved</v>
          </cell>
          <cell r="BG754"/>
          <cell r="BH754" t="str">
            <v>5/20, RD made all loan offer, city holding out for grant</v>
          </cell>
          <cell r="BI754"/>
          <cell r="BJ754">
            <v>957000</v>
          </cell>
          <cell r="BK754"/>
          <cell r="BL754"/>
          <cell r="BM754"/>
          <cell r="BN754">
            <v>0</v>
          </cell>
          <cell r="BO754">
            <v>957000</v>
          </cell>
          <cell r="BP754">
            <v>0</v>
          </cell>
          <cell r="BQ754"/>
          <cell r="BR754"/>
          <cell r="BS754"/>
          <cell r="BT754"/>
          <cell r="BU754"/>
          <cell r="BV754"/>
          <cell r="BW754" t="str">
            <v>Barrett</v>
          </cell>
          <cell r="BX754" t="str">
            <v>Barrett</v>
          </cell>
          <cell r="BY754" t="str">
            <v>7W</v>
          </cell>
        </row>
        <row r="755">
          <cell r="C755">
            <v>34</v>
          </cell>
          <cell r="D755">
            <v>20</v>
          </cell>
          <cell r="E755">
            <v>33</v>
          </cell>
          <cell r="F755">
            <v>20</v>
          </cell>
          <cell r="G755"/>
          <cell r="H755" t="str">
            <v/>
          </cell>
          <cell r="I755" t="str">
            <v/>
          </cell>
          <cell r="J755" t="str">
            <v/>
          </cell>
          <cell r="K755" t="str">
            <v/>
          </cell>
          <cell r="L755">
            <v>0</v>
          </cell>
          <cell r="M755" t="str">
            <v>Schultz</v>
          </cell>
          <cell r="N755" t="str">
            <v>Treatment - Wellhouse &amp; Treatment Expans</v>
          </cell>
          <cell r="O755" t="str">
            <v>1180025-6</v>
          </cell>
          <cell r="P755" t="str">
            <v>Yes</v>
          </cell>
          <cell r="Q755">
            <v>152</v>
          </cell>
          <cell r="R755" t="str">
            <v>Reg</v>
          </cell>
          <cell r="S755"/>
          <cell r="T755"/>
          <cell r="U755"/>
          <cell r="V755"/>
          <cell r="W755"/>
          <cell r="X755">
            <v>0</v>
          </cell>
          <cell r="Y755"/>
          <cell r="Z755"/>
          <cell r="AA755"/>
          <cell r="AB755"/>
          <cell r="AC755">
            <v>0</v>
          </cell>
          <cell r="AD755">
            <v>0</v>
          </cell>
          <cell r="AE755"/>
          <cell r="AF755">
            <v>729000</v>
          </cell>
          <cell r="AG755"/>
          <cell r="AH755"/>
          <cell r="AI755"/>
          <cell r="AJ755"/>
          <cell r="AK755"/>
          <cell r="AL755">
            <v>729000</v>
          </cell>
          <cell r="AM755">
            <v>0</v>
          </cell>
          <cell r="AN755"/>
          <cell r="AO755">
            <v>0</v>
          </cell>
          <cell r="AP755">
            <v>0</v>
          </cell>
          <cell r="AQ755"/>
          <cell r="AR755">
            <v>0</v>
          </cell>
          <cell r="AS755"/>
          <cell r="AT755">
            <v>0</v>
          </cell>
          <cell r="AU755">
            <v>0</v>
          </cell>
          <cell r="AV755"/>
          <cell r="AW755"/>
          <cell r="AX755"/>
          <cell r="AY755"/>
          <cell r="AZ755"/>
          <cell r="BA755"/>
          <cell r="BB755">
            <v>0</v>
          </cell>
          <cell r="BC755">
            <v>0</v>
          </cell>
          <cell r="BD755"/>
          <cell r="BE755">
            <v>0</v>
          </cell>
          <cell r="BF755"/>
          <cell r="BG755"/>
          <cell r="BH755"/>
          <cell r="BI755"/>
          <cell r="BJ755"/>
          <cell r="BK755"/>
          <cell r="BL755"/>
          <cell r="BM755"/>
          <cell r="BN755"/>
          <cell r="BO755"/>
          <cell r="BP755"/>
          <cell r="BQ755"/>
          <cell r="BR755"/>
          <cell r="BS755"/>
          <cell r="BT755"/>
          <cell r="BU755"/>
          <cell r="BV755"/>
          <cell r="BW755" t="str">
            <v>Schultz</v>
          </cell>
          <cell r="BX755"/>
          <cell r="BY755">
            <v>5</v>
          </cell>
        </row>
        <row r="756">
          <cell r="C756">
            <v>401</v>
          </cell>
          <cell r="D756">
            <v>10</v>
          </cell>
          <cell r="E756">
            <v>317</v>
          </cell>
          <cell r="F756">
            <v>10</v>
          </cell>
          <cell r="G756" t="str">
            <v/>
          </cell>
          <cell r="H756" t="str">
            <v/>
          </cell>
          <cell r="I756" t="str">
            <v/>
          </cell>
          <cell r="J756" t="str">
            <v/>
          </cell>
          <cell r="K756" t="str">
            <v/>
          </cell>
          <cell r="L756" t="str">
            <v>Applied</v>
          </cell>
          <cell r="M756" t="str">
            <v>Schultz</v>
          </cell>
          <cell r="N756" t="str">
            <v>Watermain - Replace</v>
          </cell>
          <cell r="O756" t="str">
            <v>1180025-4</v>
          </cell>
          <cell r="P756" t="str">
            <v xml:space="preserve">No </v>
          </cell>
          <cell r="Q756">
            <v>114</v>
          </cell>
          <cell r="R756" t="str">
            <v>Reg</v>
          </cell>
          <cell r="S756" t="str">
            <v>Exempt</v>
          </cell>
          <cell r="T756"/>
          <cell r="U756"/>
          <cell r="V756"/>
          <cell r="W756"/>
          <cell r="X756">
            <v>0</v>
          </cell>
          <cell r="Y756"/>
          <cell r="Z756"/>
          <cell r="AA756"/>
          <cell r="AB756"/>
          <cell r="AC756">
            <v>0</v>
          </cell>
          <cell r="AD756">
            <v>0</v>
          </cell>
          <cell r="AE756"/>
          <cell r="AF756">
            <v>104000</v>
          </cell>
          <cell r="AG756"/>
          <cell r="AH756"/>
          <cell r="AI756"/>
          <cell r="AJ756"/>
          <cell r="AK756"/>
          <cell r="AL756">
            <v>104000</v>
          </cell>
          <cell r="AM756">
            <v>0</v>
          </cell>
          <cell r="AN756"/>
          <cell r="AO756">
            <v>0</v>
          </cell>
          <cell r="AP756">
            <v>0</v>
          </cell>
          <cell r="AQ756"/>
          <cell r="AR756">
            <v>0</v>
          </cell>
          <cell r="AS756"/>
          <cell r="AT756">
            <v>0</v>
          </cell>
          <cell r="AU756">
            <v>0</v>
          </cell>
          <cell r="AV756"/>
          <cell r="AW756"/>
          <cell r="AX756"/>
          <cell r="AY756"/>
          <cell r="AZ756"/>
          <cell r="BA756"/>
          <cell r="BB756"/>
          <cell r="BC756"/>
          <cell r="BD756"/>
          <cell r="BE756"/>
          <cell r="BF756" t="str">
            <v>Applied</v>
          </cell>
          <cell r="BG756"/>
          <cell r="BH756"/>
          <cell r="BI756" t="str">
            <v>search grant for PER</v>
          </cell>
          <cell r="BJ756"/>
          <cell r="BK756">
            <v>76</v>
          </cell>
          <cell r="BL756"/>
          <cell r="BM756">
            <v>46800</v>
          </cell>
          <cell r="BN756"/>
          <cell r="BO756"/>
          <cell r="BP756">
            <v>0</v>
          </cell>
          <cell r="BQ756"/>
          <cell r="BR756"/>
          <cell r="BS756"/>
          <cell r="BT756"/>
          <cell r="BU756"/>
          <cell r="BV756"/>
          <cell r="BW756" t="str">
            <v>Schultz</v>
          </cell>
          <cell r="BX756" t="str">
            <v>Lafontaine</v>
          </cell>
          <cell r="BY756">
            <v>5</v>
          </cell>
        </row>
        <row r="757">
          <cell r="C757">
            <v>184</v>
          </cell>
          <cell r="D757">
            <v>15</v>
          </cell>
          <cell r="E757"/>
          <cell r="F757"/>
          <cell r="G757">
            <v>2025</v>
          </cell>
          <cell r="H757" t="str">
            <v/>
          </cell>
          <cell r="I757" t="str">
            <v>Yes</v>
          </cell>
          <cell r="J757"/>
          <cell r="K757"/>
          <cell r="L757"/>
          <cell r="M757" t="str">
            <v>Brooksbank</v>
          </cell>
          <cell r="N757" t="str">
            <v>Other - LSL Replacement 2025</v>
          </cell>
          <cell r="O757" t="str">
            <v>1550010-3</v>
          </cell>
          <cell r="P757" t="str">
            <v>Yes</v>
          </cell>
          <cell r="Q757">
            <v>120848</v>
          </cell>
          <cell r="R757" t="str">
            <v>LSL</v>
          </cell>
          <cell r="S757"/>
          <cell r="T757"/>
          <cell r="U757"/>
          <cell r="V757">
            <v>45614</v>
          </cell>
          <cell r="W757">
            <v>375000</v>
          </cell>
          <cell r="X757">
            <v>375000</v>
          </cell>
          <cell r="Y757" t="str">
            <v>Part B</v>
          </cell>
          <cell r="Z757"/>
          <cell r="AA757"/>
          <cell r="AB757"/>
          <cell r="AC757">
            <v>0</v>
          </cell>
          <cell r="AD757">
            <v>375000</v>
          </cell>
          <cell r="AE757"/>
          <cell r="AF757">
            <v>375000</v>
          </cell>
          <cell r="AG757"/>
          <cell r="AH757"/>
          <cell r="AI757"/>
          <cell r="AJ757"/>
          <cell r="AK757"/>
          <cell r="AL757">
            <v>375000</v>
          </cell>
          <cell r="AM757">
            <v>375000</v>
          </cell>
          <cell r="AN757"/>
          <cell r="AO757">
            <v>375000</v>
          </cell>
          <cell r="AP757">
            <v>0</v>
          </cell>
          <cell r="AQ757"/>
          <cell r="AR757">
            <v>375000</v>
          </cell>
          <cell r="AS757"/>
          <cell r="AT757">
            <v>0</v>
          </cell>
          <cell r="AU757">
            <v>0</v>
          </cell>
          <cell r="AV757"/>
          <cell r="AW757"/>
          <cell r="AX757"/>
          <cell r="AY757"/>
          <cell r="AZ757"/>
          <cell r="BA757"/>
          <cell r="BB757"/>
          <cell r="BC757"/>
          <cell r="BD757"/>
          <cell r="BE757"/>
          <cell r="BF757"/>
          <cell r="BG757"/>
          <cell r="BH757"/>
          <cell r="BI757"/>
          <cell r="BJ757"/>
          <cell r="BK757"/>
          <cell r="BL757"/>
          <cell r="BM757"/>
          <cell r="BN757"/>
          <cell r="BO757"/>
          <cell r="BP757"/>
          <cell r="BQ757"/>
          <cell r="BR757"/>
          <cell r="BS757"/>
          <cell r="BT757"/>
          <cell r="BU757"/>
          <cell r="BV757"/>
          <cell r="BW757" t="str">
            <v>Brooksbank</v>
          </cell>
          <cell r="BX757"/>
          <cell r="BY757">
            <v>10</v>
          </cell>
        </row>
        <row r="758">
          <cell r="C758">
            <v>835</v>
          </cell>
          <cell r="D758">
            <v>6</v>
          </cell>
          <cell r="E758">
            <v>705</v>
          </cell>
          <cell r="F758">
            <v>6</v>
          </cell>
          <cell r="G758"/>
          <cell r="H758" t="str">
            <v/>
          </cell>
          <cell r="I758" t="str">
            <v/>
          </cell>
          <cell r="J758" t="str">
            <v/>
          </cell>
          <cell r="K758" t="str">
            <v/>
          </cell>
          <cell r="L758">
            <v>0</v>
          </cell>
          <cell r="M758" t="str">
            <v>Berrens</v>
          </cell>
          <cell r="N758" t="str">
            <v>Storage - New 500,000 Gallon Tower</v>
          </cell>
          <cell r="O758" t="str">
            <v>1670007-11</v>
          </cell>
          <cell r="P758" t="str">
            <v xml:space="preserve">No </v>
          </cell>
          <cell r="Q758">
            <v>2256</v>
          </cell>
          <cell r="R758" t="str">
            <v>Reg</v>
          </cell>
          <cell r="S758" t="str">
            <v>Exempt</v>
          </cell>
          <cell r="T758"/>
          <cell r="U758"/>
          <cell r="V758"/>
          <cell r="W758"/>
          <cell r="X758">
            <v>-1000000</v>
          </cell>
          <cell r="Y758"/>
          <cell r="Z758"/>
          <cell r="AA758"/>
          <cell r="AB758"/>
          <cell r="AC758">
            <v>0</v>
          </cell>
          <cell r="AD758">
            <v>0</v>
          </cell>
          <cell r="AE758"/>
          <cell r="AF758">
            <v>3133350</v>
          </cell>
          <cell r="AG758"/>
          <cell r="AH758"/>
          <cell r="AI758"/>
          <cell r="AJ758"/>
          <cell r="AK758"/>
          <cell r="AL758">
            <v>3133350</v>
          </cell>
          <cell r="AM758">
            <v>0</v>
          </cell>
          <cell r="AN758"/>
          <cell r="AO758">
            <v>0</v>
          </cell>
          <cell r="AP758">
            <v>0</v>
          </cell>
          <cell r="AQ758"/>
          <cell r="AR758">
            <v>0</v>
          </cell>
          <cell r="AS758"/>
          <cell r="AT758">
            <v>0</v>
          </cell>
          <cell r="AU758">
            <v>0</v>
          </cell>
          <cell r="AV758"/>
          <cell r="AW758"/>
          <cell r="AX758"/>
          <cell r="AY758"/>
          <cell r="AZ758"/>
          <cell r="BA758"/>
          <cell r="BB758">
            <v>0</v>
          </cell>
          <cell r="BC758">
            <v>0</v>
          </cell>
          <cell r="BD758"/>
          <cell r="BE758">
            <v>0</v>
          </cell>
          <cell r="BF758"/>
          <cell r="BG758"/>
          <cell r="BH758"/>
          <cell r="BI758"/>
          <cell r="BJ758"/>
          <cell r="BK758"/>
          <cell r="BL758"/>
          <cell r="BM758"/>
          <cell r="BN758"/>
          <cell r="BO758"/>
          <cell r="BP758">
            <v>0</v>
          </cell>
          <cell r="BQ758"/>
          <cell r="BR758"/>
          <cell r="BS758">
            <v>1000000</v>
          </cell>
          <cell r="BT758" t="str">
            <v>24 CDS</v>
          </cell>
          <cell r="BU758"/>
          <cell r="BV758"/>
          <cell r="BW758" t="str">
            <v>Berrens</v>
          </cell>
          <cell r="BX758"/>
          <cell r="BY758">
            <v>8</v>
          </cell>
        </row>
        <row r="759">
          <cell r="C759">
            <v>840</v>
          </cell>
          <cell r="D759">
            <v>5</v>
          </cell>
          <cell r="E759">
            <v>710</v>
          </cell>
          <cell r="F759">
            <v>5</v>
          </cell>
          <cell r="G759"/>
          <cell r="H759" t="str">
            <v/>
          </cell>
          <cell r="I759" t="str">
            <v/>
          </cell>
          <cell r="J759" t="str">
            <v/>
          </cell>
          <cell r="K759" t="str">
            <v/>
          </cell>
          <cell r="L759">
            <v>0</v>
          </cell>
          <cell r="M759" t="str">
            <v>Berrens</v>
          </cell>
          <cell r="N759" t="str">
            <v>Storage - West Tower #2</v>
          </cell>
          <cell r="O759" t="str">
            <v>1670007-12</v>
          </cell>
          <cell r="P759" t="str">
            <v xml:space="preserve">No </v>
          </cell>
          <cell r="Q759">
            <v>2919</v>
          </cell>
          <cell r="R759" t="str">
            <v>Reg</v>
          </cell>
          <cell r="S759"/>
          <cell r="T759"/>
          <cell r="U759"/>
          <cell r="V759"/>
          <cell r="W759"/>
          <cell r="X759">
            <v>0</v>
          </cell>
          <cell r="Y759"/>
          <cell r="Z759"/>
          <cell r="AA759"/>
          <cell r="AB759"/>
          <cell r="AC759">
            <v>0</v>
          </cell>
          <cell r="AD759">
            <v>0</v>
          </cell>
          <cell r="AE759"/>
          <cell r="AF759">
            <v>3129700</v>
          </cell>
          <cell r="AG759"/>
          <cell r="AH759"/>
          <cell r="AI759"/>
          <cell r="AJ759"/>
          <cell r="AK759"/>
          <cell r="AL759">
            <v>3129700</v>
          </cell>
          <cell r="AM759">
            <v>0</v>
          </cell>
          <cell r="AN759"/>
          <cell r="AO759">
            <v>0</v>
          </cell>
          <cell r="AP759">
            <v>0</v>
          </cell>
          <cell r="AQ759"/>
          <cell r="AR759">
            <v>0</v>
          </cell>
          <cell r="AS759"/>
          <cell r="AT759">
            <v>0</v>
          </cell>
          <cell r="AU759">
            <v>0</v>
          </cell>
          <cell r="AV759"/>
          <cell r="AW759"/>
          <cell r="AX759"/>
          <cell r="AY759"/>
          <cell r="AZ759"/>
          <cell r="BA759"/>
          <cell r="BB759">
            <v>0</v>
          </cell>
          <cell r="BC759">
            <v>0</v>
          </cell>
          <cell r="BD759"/>
          <cell r="BE759">
            <v>0</v>
          </cell>
          <cell r="BF759"/>
          <cell r="BG759"/>
          <cell r="BH759"/>
          <cell r="BI759"/>
          <cell r="BJ759"/>
          <cell r="BK759"/>
          <cell r="BL759"/>
          <cell r="BM759"/>
          <cell r="BN759"/>
          <cell r="BO759"/>
          <cell r="BP759"/>
          <cell r="BQ759"/>
          <cell r="BR759"/>
          <cell r="BS759"/>
          <cell r="BT759"/>
          <cell r="BU759"/>
          <cell r="BV759"/>
          <cell r="BW759" t="str">
            <v>Berrens</v>
          </cell>
          <cell r="BX759"/>
          <cell r="BY759">
            <v>8</v>
          </cell>
        </row>
        <row r="760">
          <cell r="C760">
            <v>918</v>
          </cell>
          <cell r="D760">
            <v>5</v>
          </cell>
          <cell r="E760">
            <v>790</v>
          </cell>
          <cell r="F760">
            <v>5</v>
          </cell>
          <cell r="G760"/>
          <cell r="H760" t="str">
            <v/>
          </cell>
          <cell r="I760" t="str">
            <v/>
          </cell>
          <cell r="J760" t="str">
            <v/>
          </cell>
          <cell r="K760" t="str">
            <v/>
          </cell>
          <cell r="L760">
            <v>0</v>
          </cell>
          <cell r="M760" t="str">
            <v>Berrens</v>
          </cell>
          <cell r="N760" t="str">
            <v xml:space="preserve">Storage - Move West Tower to North </v>
          </cell>
          <cell r="O760" t="str">
            <v>1670007-13</v>
          </cell>
          <cell r="P760" t="str">
            <v xml:space="preserve">No </v>
          </cell>
          <cell r="Q760">
            <v>2919</v>
          </cell>
          <cell r="R760" t="str">
            <v>Reg</v>
          </cell>
          <cell r="S760"/>
          <cell r="T760"/>
          <cell r="U760"/>
          <cell r="V760"/>
          <cell r="W760"/>
          <cell r="X760">
            <v>0</v>
          </cell>
          <cell r="Y760"/>
          <cell r="Z760"/>
          <cell r="AA760"/>
          <cell r="AB760"/>
          <cell r="AC760">
            <v>0</v>
          </cell>
          <cell r="AD760">
            <v>0</v>
          </cell>
          <cell r="AE760"/>
          <cell r="AF760">
            <v>1369300</v>
          </cell>
          <cell r="AG760"/>
          <cell r="AH760"/>
          <cell r="AI760"/>
          <cell r="AJ760"/>
          <cell r="AK760"/>
          <cell r="AL760">
            <v>1369300</v>
          </cell>
          <cell r="AM760">
            <v>0</v>
          </cell>
          <cell r="AN760"/>
          <cell r="AO760">
            <v>0</v>
          </cell>
          <cell r="AP760">
            <v>0</v>
          </cell>
          <cell r="AQ760"/>
          <cell r="AR760">
            <v>0</v>
          </cell>
          <cell r="AS760"/>
          <cell r="AT760">
            <v>0</v>
          </cell>
          <cell r="AU760">
            <v>0</v>
          </cell>
          <cell r="AV760"/>
          <cell r="AW760"/>
          <cell r="AX760"/>
          <cell r="AY760"/>
          <cell r="AZ760"/>
          <cell r="BA760"/>
          <cell r="BB760">
            <v>0</v>
          </cell>
          <cell r="BC760">
            <v>0</v>
          </cell>
          <cell r="BD760"/>
          <cell r="BE760">
            <v>0</v>
          </cell>
          <cell r="BF760"/>
          <cell r="BG760"/>
          <cell r="BH760"/>
          <cell r="BI760"/>
          <cell r="BJ760"/>
          <cell r="BK760"/>
          <cell r="BL760"/>
          <cell r="BM760"/>
          <cell r="BN760"/>
          <cell r="BO760"/>
          <cell r="BP760"/>
          <cell r="BQ760"/>
          <cell r="BR760"/>
          <cell r="BS760"/>
          <cell r="BT760"/>
          <cell r="BU760"/>
          <cell r="BV760"/>
          <cell r="BW760" t="str">
            <v>Berrens</v>
          </cell>
          <cell r="BX760"/>
          <cell r="BY760">
            <v>8</v>
          </cell>
        </row>
        <row r="761">
          <cell r="C761">
            <v>796</v>
          </cell>
          <cell r="D761">
            <v>7</v>
          </cell>
          <cell r="E761">
            <v>672</v>
          </cell>
          <cell r="F761">
            <v>7</v>
          </cell>
          <cell r="G761" t="str">
            <v/>
          </cell>
          <cell r="H761" t="str">
            <v/>
          </cell>
          <cell r="I761" t="str">
            <v/>
          </cell>
          <cell r="J761" t="str">
            <v/>
          </cell>
          <cell r="K761" t="str">
            <v/>
          </cell>
          <cell r="L761">
            <v>0</v>
          </cell>
          <cell r="M761" t="str">
            <v>Brooksbank</v>
          </cell>
          <cell r="N761" t="str">
            <v>Watermain - Looping Rolling Meadows</v>
          </cell>
          <cell r="O761" t="str">
            <v>1850008-3</v>
          </cell>
          <cell r="P761" t="str">
            <v xml:space="preserve">No </v>
          </cell>
          <cell r="Q761">
            <v>664</v>
          </cell>
          <cell r="R761" t="str">
            <v>Reg</v>
          </cell>
          <cell r="S761" t="str">
            <v>Exempt</v>
          </cell>
          <cell r="T761"/>
          <cell r="U761"/>
          <cell r="V761"/>
          <cell r="W761"/>
          <cell r="X761">
            <v>0</v>
          </cell>
          <cell r="Y761"/>
          <cell r="Z761"/>
          <cell r="AA761"/>
          <cell r="AB761"/>
          <cell r="AC761">
            <v>0</v>
          </cell>
          <cell r="AD761">
            <v>0</v>
          </cell>
          <cell r="AE761"/>
          <cell r="AF761">
            <v>164480</v>
          </cell>
          <cell r="AG761"/>
          <cell r="AH761"/>
          <cell r="AI761"/>
          <cell r="AJ761"/>
          <cell r="AK761"/>
          <cell r="AL761">
            <v>164480</v>
          </cell>
          <cell r="AM761">
            <v>0</v>
          </cell>
          <cell r="AN761"/>
          <cell r="AO761">
            <v>0</v>
          </cell>
          <cell r="AP761">
            <v>0</v>
          </cell>
          <cell r="AQ761"/>
          <cell r="AR761">
            <v>0</v>
          </cell>
          <cell r="AS761"/>
          <cell r="AT761">
            <v>0</v>
          </cell>
          <cell r="AU761">
            <v>0</v>
          </cell>
          <cell r="AV761"/>
          <cell r="AW761"/>
          <cell r="AX761"/>
          <cell r="AY761"/>
          <cell r="AZ761"/>
          <cell r="BA761"/>
          <cell r="BB761">
            <v>0</v>
          </cell>
          <cell r="BC761">
            <v>0</v>
          </cell>
          <cell r="BD761"/>
          <cell r="BE761">
            <v>0</v>
          </cell>
          <cell r="BF761"/>
          <cell r="BG761"/>
          <cell r="BH761"/>
          <cell r="BI761"/>
          <cell r="BJ761"/>
          <cell r="BK761"/>
          <cell r="BL761"/>
          <cell r="BM761"/>
          <cell r="BN761"/>
          <cell r="BO761"/>
          <cell r="BP761">
            <v>0</v>
          </cell>
          <cell r="BQ761"/>
          <cell r="BR761"/>
          <cell r="BS761"/>
          <cell r="BT761"/>
          <cell r="BU761"/>
          <cell r="BV761"/>
          <cell r="BW761" t="str">
            <v>Brooksbank</v>
          </cell>
          <cell r="BX761" t="str">
            <v>Gallentine</v>
          </cell>
          <cell r="BY761">
            <v>10</v>
          </cell>
        </row>
        <row r="762">
          <cell r="C762">
            <v>245</v>
          </cell>
          <cell r="D762">
            <v>12</v>
          </cell>
          <cell r="E762"/>
          <cell r="F762"/>
          <cell r="G762"/>
          <cell r="H762" t="str">
            <v/>
          </cell>
          <cell r="I762" t="str">
            <v/>
          </cell>
          <cell r="J762"/>
          <cell r="K762"/>
          <cell r="L762"/>
          <cell r="M762" t="str">
            <v>Barrett</v>
          </cell>
          <cell r="N762" t="str">
            <v>Source - New Well &amp; Wellhouse</v>
          </cell>
          <cell r="O762" t="str">
            <v>1730043-1</v>
          </cell>
          <cell r="P762" t="str">
            <v xml:space="preserve">No </v>
          </cell>
          <cell r="Q762">
            <v>104</v>
          </cell>
          <cell r="R762" t="str">
            <v>Reg</v>
          </cell>
          <cell r="S762"/>
          <cell r="T762"/>
          <cell r="U762"/>
          <cell r="V762">
            <v>45450</v>
          </cell>
          <cell r="W762">
            <v>2295000</v>
          </cell>
          <cell r="X762">
            <v>2295000</v>
          </cell>
          <cell r="Y762" t="str">
            <v>Refer to RD</v>
          </cell>
          <cell r="Z762"/>
          <cell r="AA762">
            <v>45778</v>
          </cell>
          <cell r="AB762">
            <v>46296</v>
          </cell>
          <cell r="AC762">
            <v>0</v>
          </cell>
          <cell r="AD762">
            <v>0</v>
          </cell>
          <cell r="AE762"/>
          <cell r="AF762">
            <v>2295000</v>
          </cell>
          <cell r="AG762"/>
          <cell r="AH762"/>
          <cell r="AI762"/>
          <cell r="AJ762"/>
          <cell r="AK762"/>
          <cell r="AL762">
            <v>2295000</v>
          </cell>
          <cell r="AM762">
            <v>0</v>
          </cell>
          <cell r="AN762"/>
          <cell r="AO762">
            <v>0</v>
          </cell>
          <cell r="AP762">
            <v>0</v>
          </cell>
          <cell r="AQ762"/>
          <cell r="AR762">
            <v>0</v>
          </cell>
          <cell r="AS762"/>
          <cell r="AT762">
            <v>0</v>
          </cell>
          <cell r="AU762">
            <v>0</v>
          </cell>
          <cell r="AV762"/>
          <cell r="AW762"/>
          <cell r="AX762"/>
          <cell r="AY762"/>
          <cell r="AZ762"/>
          <cell r="BA762"/>
          <cell r="BB762">
            <v>0</v>
          </cell>
          <cell r="BC762">
            <v>0</v>
          </cell>
          <cell r="BD762"/>
          <cell r="BE762">
            <v>0</v>
          </cell>
          <cell r="BF762"/>
          <cell r="BG762"/>
          <cell r="BH762"/>
          <cell r="BI762"/>
          <cell r="BJ762"/>
          <cell r="BK762"/>
          <cell r="BL762"/>
          <cell r="BM762"/>
          <cell r="BN762"/>
          <cell r="BO762"/>
          <cell r="BP762">
            <v>0</v>
          </cell>
          <cell r="BQ762"/>
          <cell r="BR762"/>
          <cell r="BS762"/>
          <cell r="BT762"/>
          <cell r="BU762"/>
          <cell r="BV762"/>
          <cell r="BW762" t="str">
            <v>Barrett</v>
          </cell>
          <cell r="BX762"/>
          <cell r="BY762" t="str">
            <v>7W</v>
          </cell>
        </row>
        <row r="763">
          <cell r="C763">
            <v>13</v>
          </cell>
          <cell r="D763">
            <v>23</v>
          </cell>
          <cell r="E763">
            <v>12</v>
          </cell>
          <cell r="F763">
            <v>23</v>
          </cell>
          <cell r="G763"/>
          <cell r="H763" t="str">
            <v/>
          </cell>
          <cell r="I763" t="str">
            <v/>
          </cell>
          <cell r="J763" t="str">
            <v/>
          </cell>
          <cell r="K763" t="str">
            <v/>
          </cell>
          <cell r="L763">
            <v>0</v>
          </cell>
          <cell r="M763" t="str">
            <v>Brooksbank</v>
          </cell>
          <cell r="N763" t="str">
            <v>Source - New Well</v>
          </cell>
          <cell r="O763" t="str">
            <v>1500014-1</v>
          </cell>
          <cell r="P763" t="str">
            <v>Yes</v>
          </cell>
          <cell r="Q763">
            <v>454</v>
          </cell>
          <cell r="R763" t="str">
            <v>Reg</v>
          </cell>
          <cell r="S763"/>
          <cell r="T763"/>
          <cell r="U763"/>
          <cell r="V763"/>
          <cell r="W763"/>
          <cell r="X763">
            <v>0</v>
          </cell>
          <cell r="Y763"/>
          <cell r="Z763"/>
          <cell r="AA763"/>
          <cell r="AB763"/>
          <cell r="AC763">
            <v>0</v>
          </cell>
          <cell r="AD763">
            <v>0</v>
          </cell>
          <cell r="AE763"/>
          <cell r="AF763">
            <v>2370000</v>
          </cell>
          <cell r="AG763"/>
          <cell r="AH763"/>
          <cell r="AI763"/>
          <cell r="AJ763"/>
          <cell r="AK763"/>
          <cell r="AL763">
            <v>2370000</v>
          </cell>
          <cell r="AM763">
            <v>0</v>
          </cell>
          <cell r="AN763"/>
          <cell r="AO763">
            <v>0</v>
          </cell>
          <cell r="AP763">
            <v>0</v>
          </cell>
          <cell r="AQ763"/>
          <cell r="AR763">
            <v>0</v>
          </cell>
          <cell r="AS763"/>
          <cell r="AT763">
            <v>0</v>
          </cell>
          <cell r="AU763">
            <v>0</v>
          </cell>
          <cell r="AV763"/>
          <cell r="AW763"/>
          <cell r="AX763"/>
          <cell r="AY763"/>
          <cell r="AZ763"/>
          <cell r="BA763"/>
          <cell r="BB763">
            <v>0</v>
          </cell>
          <cell r="BC763">
            <v>0</v>
          </cell>
          <cell r="BD763"/>
          <cell r="BE763">
            <v>0</v>
          </cell>
          <cell r="BF763"/>
          <cell r="BG763"/>
          <cell r="BH763"/>
          <cell r="BI763"/>
          <cell r="BJ763"/>
          <cell r="BK763"/>
          <cell r="BL763"/>
          <cell r="BM763"/>
          <cell r="BN763"/>
          <cell r="BO763"/>
          <cell r="BP763"/>
          <cell r="BQ763"/>
          <cell r="BR763"/>
          <cell r="BS763"/>
          <cell r="BT763"/>
          <cell r="BU763"/>
          <cell r="BV763"/>
          <cell r="BW763" t="str">
            <v>Brooksbank</v>
          </cell>
          <cell r="BX763" t="str">
            <v>Gallentine</v>
          </cell>
          <cell r="BY763">
            <v>10</v>
          </cell>
        </row>
        <row r="764">
          <cell r="C764">
            <v>113</v>
          </cell>
          <cell r="D764">
            <v>20</v>
          </cell>
          <cell r="E764">
            <v>90</v>
          </cell>
          <cell r="F764">
            <v>20</v>
          </cell>
          <cell r="G764"/>
          <cell r="H764" t="str">
            <v/>
          </cell>
          <cell r="I764" t="str">
            <v/>
          </cell>
          <cell r="J764" t="str">
            <v/>
          </cell>
          <cell r="K764" t="str">
            <v/>
          </cell>
          <cell r="L764">
            <v>0</v>
          </cell>
          <cell r="M764" t="str">
            <v>Brooksbank</v>
          </cell>
          <cell r="N764" t="str">
            <v>Other - LSL Replacement</v>
          </cell>
          <cell r="O764" t="str">
            <v>1500014-3</v>
          </cell>
          <cell r="P764" t="str">
            <v>Yes</v>
          </cell>
          <cell r="Q764">
            <v>454</v>
          </cell>
          <cell r="R764" t="str">
            <v>LSL</v>
          </cell>
          <cell r="S764"/>
          <cell r="T764"/>
          <cell r="U764"/>
          <cell r="V764"/>
          <cell r="W764"/>
          <cell r="X764">
            <v>0</v>
          </cell>
          <cell r="Y764"/>
          <cell r="Z764"/>
          <cell r="AA764"/>
          <cell r="AB764"/>
          <cell r="AC764">
            <v>0</v>
          </cell>
          <cell r="AD764">
            <v>0</v>
          </cell>
          <cell r="AE764"/>
          <cell r="AF764">
            <v>243000</v>
          </cell>
          <cell r="AG764"/>
          <cell r="AH764"/>
          <cell r="AI764"/>
          <cell r="AJ764"/>
          <cell r="AK764"/>
          <cell r="AL764">
            <v>243000</v>
          </cell>
          <cell r="AM764">
            <v>0</v>
          </cell>
          <cell r="AN764"/>
          <cell r="AO764">
            <v>0</v>
          </cell>
          <cell r="AP764">
            <v>0</v>
          </cell>
          <cell r="AQ764"/>
          <cell r="AR764">
            <v>0</v>
          </cell>
          <cell r="AS764"/>
          <cell r="AT764">
            <v>0</v>
          </cell>
          <cell r="AU764">
            <v>0</v>
          </cell>
          <cell r="AV764"/>
          <cell r="AW764"/>
          <cell r="AX764"/>
          <cell r="AY764"/>
          <cell r="AZ764"/>
          <cell r="BA764"/>
          <cell r="BB764">
            <v>0</v>
          </cell>
          <cell r="BC764">
            <v>0</v>
          </cell>
          <cell r="BD764"/>
          <cell r="BE764">
            <v>0</v>
          </cell>
          <cell r="BF764"/>
          <cell r="BG764"/>
          <cell r="BH764"/>
          <cell r="BI764"/>
          <cell r="BJ764"/>
          <cell r="BK764"/>
          <cell r="BL764"/>
          <cell r="BM764"/>
          <cell r="BN764"/>
          <cell r="BO764"/>
          <cell r="BP764"/>
          <cell r="BQ764"/>
          <cell r="BR764"/>
          <cell r="BS764"/>
          <cell r="BT764"/>
          <cell r="BU764"/>
          <cell r="BV764"/>
          <cell r="BW764" t="str">
            <v>Brooksbank</v>
          </cell>
          <cell r="BX764" t="str">
            <v>Gallentine</v>
          </cell>
          <cell r="BY764">
            <v>10</v>
          </cell>
        </row>
        <row r="765">
          <cell r="C765">
            <v>699</v>
          </cell>
          <cell r="D765">
            <v>10</v>
          </cell>
          <cell r="E765">
            <v>593</v>
          </cell>
          <cell r="F765">
            <v>10</v>
          </cell>
          <cell r="G765"/>
          <cell r="H765" t="str">
            <v/>
          </cell>
          <cell r="I765" t="str">
            <v/>
          </cell>
          <cell r="J765" t="str">
            <v/>
          </cell>
          <cell r="K765" t="str">
            <v/>
          </cell>
          <cell r="L765">
            <v>0</v>
          </cell>
          <cell r="M765" t="str">
            <v>Brooksbank</v>
          </cell>
          <cell r="N765" t="str">
            <v>Watermain - System Improvements</v>
          </cell>
          <cell r="O765" t="str">
            <v>1500014-2</v>
          </cell>
          <cell r="P765" t="str">
            <v xml:space="preserve">No </v>
          </cell>
          <cell r="Q765">
            <v>454</v>
          </cell>
          <cell r="R765" t="str">
            <v>Reg</v>
          </cell>
          <cell r="S765"/>
          <cell r="T765"/>
          <cell r="U765"/>
          <cell r="V765"/>
          <cell r="W765"/>
          <cell r="X765">
            <v>0</v>
          </cell>
          <cell r="Y765"/>
          <cell r="Z765"/>
          <cell r="AA765"/>
          <cell r="AB765"/>
          <cell r="AC765">
            <v>0</v>
          </cell>
          <cell r="AD765">
            <v>0</v>
          </cell>
          <cell r="AE765"/>
          <cell r="AF765">
            <v>6977000</v>
          </cell>
          <cell r="AG765"/>
          <cell r="AH765"/>
          <cell r="AI765"/>
          <cell r="AJ765"/>
          <cell r="AK765"/>
          <cell r="AL765">
            <v>6977000</v>
          </cell>
          <cell r="AM765">
            <v>0</v>
          </cell>
          <cell r="AN765"/>
          <cell r="AO765">
            <v>0</v>
          </cell>
          <cell r="AP765">
            <v>0</v>
          </cell>
          <cell r="AQ765"/>
          <cell r="AR765">
            <v>0</v>
          </cell>
          <cell r="AS765"/>
          <cell r="AT765">
            <v>0</v>
          </cell>
          <cell r="AU765">
            <v>0</v>
          </cell>
          <cell r="AV765"/>
          <cell r="AW765"/>
          <cell r="AX765"/>
          <cell r="AY765"/>
          <cell r="AZ765"/>
          <cell r="BA765"/>
          <cell r="BB765">
            <v>0</v>
          </cell>
          <cell r="BC765">
            <v>0</v>
          </cell>
          <cell r="BD765"/>
          <cell r="BE765">
            <v>0</v>
          </cell>
          <cell r="BF765"/>
          <cell r="BG765"/>
          <cell r="BH765"/>
          <cell r="BI765"/>
          <cell r="BJ765"/>
          <cell r="BK765"/>
          <cell r="BL765"/>
          <cell r="BM765"/>
          <cell r="BN765"/>
          <cell r="BO765"/>
          <cell r="BP765"/>
          <cell r="BQ765"/>
          <cell r="BR765"/>
          <cell r="BS765"/>
          <cell r="BT765"/>
          <cell r="BU765"/>
          <cell r="BV765"/>
          <cell r="BW765" t="str">
            <v>Brooksbank</v>
          </cell>
          <cell r="BX765" t="str">
            <v>Gallentine</v>
          </cell>
          <cell r="BY765">
            <v>10</v>
          </cell>
        </row>
        <row r="766">
          <cell r="C766">
            <v>621</v>
          </cell>
          <cell r="D766">
            <v>10</v>
          </cell>
          <cell r="E766">
            <v>521</v>
          </cell>
          <cell r="F766">
            <v>10</v>
          </cell>
          <cell r="G766"/>
          <cell r="H766" t="str">
            <v/>
          </cell>
          <cell r="I766" t="str">
            <v/>
          </cell>
          <cell r="J766" t="str">
            <v/>
          </cell>
          <cell r="K766" t="str">
            <v/>
          </cell>
          <cell r="L766">
            <v>0</v>
          </cell>
          <cell r="M766" t="str">
            <v>Perez</v>
          </cell>
          <cell r="N766" t="str">
            <v>Source - Well Rehab</v>
          </cell>
          <cell r="O766" t="str">
            <v>1680003-1</v>
          </cell>
          <cell r="P766" t="str">
            <v xml:space="preserve">No </v>
          </cell>
          <cell r="Q766">
            <v>2724</v>
          </cell>
          <cell r="R766" t="str">
            <v>Reg</v>
          </cell>
          <cell r="S766"/>
          <cell r="T766"/>
          <cell r="U766"/>
          <cell r="V766"/>
          <cell r="W766"/>
          <cell r="X766">
            <v>0</v>
          </cell>
          <cell r="Y766"/>
          <cell r="Z766"/>
          <cell r="AA766"/>
          <cell r="AB766"/>
          <cell r="AC766">
            <v>0</v>
          </cell>
          <cell r="AD766">
            <v>0</v>
          </cell>
          <cell r="AE766"/>
          <cell r="AF766">
            <v>440625</v>
          </cell>
          <cell r="AG766"/>
          <cell r="AH766"/>
          <cell r="AI766"/>
          <cell r="AJ766"/>
          <cell r="AK766"/>
          <cell r="AL766">
            <v>440625</v>
          </cell>
          <cell r="AM766">
            <v>0</v>
          </cell>
          <cell r="AN766"/>
          <cell r="AO766">
            <v>0</v>
          </cell>
          <cell r="AP766">
            <v>0</v>
          </cell>
          <cell r="AQ766"/>
          <cell r="AR766">
            <v>0</v>
          </cell>
          <cell r="AS766"/>
          <cell r="AT766">
            <v>0</v>
          </cell>
          <cell r="AU766">
            <v>0</v>
          </cell>
          <cell r="AV766"/>
          <cell r="AW766"/>
          <cell r="AX766"/>
          <cell r="AY766"/>
          <cell r="AZ766"/>
          <cell r="BA766"/>
          <cell r="BB766">
            <v>0</v>
          </cell>
          <cell r="BC766">
            <v>0</v>
          </cell>
          <cell r="BD766"/>
          <cell r="BE766">
            <v>0</v>
          </cell>
          <cell r="BF766"/>
          <cell r="BG766"/>
          <cell r="BH766"/>
          <cell r="BI766"/>
          <cell r="BJ766"/>
          <cell r="BK766"/>
          <cell r="BL766"/>
          <cell r="BM766"/>
          <cell r="BN766"/>
          <cell r="BO766"/>
          <cell r="BP766"/>
          <cell r="BQ766"/>
          <cell r="BR766"/>
          <cell r="BS766"/>
          <cell r="BT766"/>
          <cell r="BU766"/>
          <cell r="BV766"/>
          <cell r="BW766" t="str">
            <v>Perez</v>
          </cell>
          <cell r="BX766"/>
          <cell r="BY766">
            <v>1</v>
          </cell>
        </row>
        <row r="767">
          <cell r="C767">
            <v>622</v>
          </cell>
          <cell r="D767">
            <v>10</v>
          </cell>
          <cell r="E767">
            <v>522</v>
          </cell>
          <cell r="F767">
            <v>10</v>
          </cell>
          <cell r="G767"/>
          <cell r="H767" t="str">
            <v/>
          </cell>
          <cell r="I767" t="str">
            <v/>
          </cell>
          <cell r="J767" t="str">
            <v/>
          </cell>
          <cell r="K767" t="str">
            <v/>
          </cell>
          <cell r="L767">
            <v>0</v>
          </cell>
          <cell r="M767" t="str">
            <v>Perez</v>
          </cell>
          <cell r="N767" t="str">
            <v>Treatment - Plant Improvements</v>
          </cell>
          <cell r="O767" t="str">
            <v>1680003-2</v>
          </cell>
          <cell r="P767" t="str">
            <v xml:space="preserve">No </v>
          </cell>
          <cell r="Q767">
            <v>2724</v>
          </cell>
          <cell r="R767" t="str">
            <v>Reg</v>
          </cell>
          <cell r="S767"/>
          <cell r="T767"/>
          <cell r="U767"/>
          <cell r="V767"/>
          <cell r="W767"/>
          <cell r="X767">
            <v>0</v>
          </cell>
          <cell r="Y767"/>
          <cell r="Z767"/>
          <cell r="AA767"/>
          <cell r="AB767"/>
          <cell r="AC767">
            <v>0</v>
          </cell>
          <cell r="AD767">
            <v>0</v>
          </cell>
          <cell r="AE767"/>
          <cell r="AF767">
            <v>639630</v>
          </cell>
          <cell r="AG767"/>
          <cell r="AH767"/>
          <cell r="AI767"/>
          <cell r="AJ767"/>
          <cell r="AK767"/>
          <cell r="AL767">
            <v>639630</v>
          </cell>
          <cell r="AM767">
            <v>0</v>
          </cell>
          <cell r="AN767"/>
          <cell r="AO767">
            <v>0</v>
          </cell>
          <cell r="AP767">
            <v>0</v>
          </cell>
          <cell r="AQ767"/>
          <cell r="AR767">
            <v>0</v>
          </cell>
          <cell r="AS767"/>
          <cell r="AT767">
            <v>0</v>
          </cell>
          <cell r="AU767">
            <v>0</v>
          </cell>
          <cell r="AV767"/>
          <cell r="AW767"/>
          <cell r="AX767"/>
          <cell r="AY767"/>
          <cell r="AZ767"/>
          <cell r="BA767"/>
          <cell r="BB767">
            <v>0</v>
          </cell>
          <cell r="BC767">
            <v>0</v>
          </cell>
          <cell r="BD767"/>
          <cell r="BE767">
            <v>0</v>
          </cell>
          <cell r="BF767"/>
          <cell r="BG767"/>
          <cell r="BH767"/>
          <cell r="BI767"/>
          <cell r="BJ767"/>
          <cell r="BK767"/>
          <cell r="BL767"/>
          <cell r="BM767"/>
          <cell r="BN767"/>
          <cell r="BO767"/>
          <cell r="BP767"/>
          <cell r="BQ767"/>
          <cell r="BR767"/>
          <cell r="BS767"/>
          <cell r="BT767"/>
          <cell r="BU767"/>
          <cell r="BV767"/>
          <cell r="BW767" t="str">
            <v>Perez</v>
          </cell>
          <cell r="BX767"/>
          <cell r="BY767">
            <v>1</v>
          </cell>
        </row>
        <row r="768">
          <cell r="C768">
            <v>825</v>
          </cell>
          <cell r="D768">
            <v>7</v>
          </cell>
          <cell r="E768">
            <v>696</v>
          </cell>
          <cell r="F768">
            <v>7</v>
          </cell>
          <cell r="G768"/>
          <cell r="H768" t="str">
            <v/>
          </cell>
          <cell r="I768" t="str">
            <v>Yes</v>
          </cell>
          <cell r="J768" t="str">
            <v/>
          </cell>
          <cell r="K768" t="str">
            <v>Yes</v>
          </cell>
          <cell r="L768">
            <v>0</v>
          </cell>
          <cell r="M768" t="str">
            <v>Montoya</v>
          </cell>
          <cell r="N768" t="str">
            <v>Treatment - New Fe/Mn/Ra Plant</v>
          </cell>
          <cell r="O768" t="str">
            <v>1190019-2</v>
          </cell>
          <cell r="P768" t="str">
            <v xml:space="preserve">No </v>
          </cell>
          <cell r="Q768">
            <v>22445</v>
          </cell>
          <cell r="R768" t="str">
            <v>Reg</v>
          </cell>
          <cell r="S768" t="str">
            <v>Exempt</v>
          </cell>
          <cell r="T768"/>
          <cell r="U768">
            <v>0</v>
          </cell>
          <cell r="V768">
            <v>45450</v>
          </cell>
          <cell r="W768">
            <v>34500000</v>
          </cell>
          <cell r="X768">
            <v>34500000</v>
          </cell>
          <cell r="Y768" t="str">
            <v>Part B2</v>
          </cell>
          <cell r="Z768"/>
          <cell r="AA768">
            <v>45839</v>
          </cell>
          <cell r="AB768">
            <v>46539</v>
          </cell>
          <cell r="AC768">
            <v>0</v>
          </cell>
          <cell r="AD768">
            <v>0</v>
          </cell>
          <cell r="AE768"/>
          <cell r="AF768">
            <v>34500000</v>
          </cell>
          <cell r="AG768"/>
          <cell r="AH768"/>
          <cell r="AI768"/>
          <cell r="AJ768"/>
          <cell r="AK768"/>
          <cell r="AL768">
            <v>34500000</v>
          </cell>
          <cell r="AM768">
            <v>34500000</v>
          </cell>
          <cell r="AN768"/>
          <cell r="AO768">
            <v>0</v>
          </cell>
          <cell r="AP768">
            <v>0</v>
          </cell>
          <cell r="AQ768"/>
          <cell r="AR768">
            <v>0</v>
          </cell>
          <cell r="AS768"/>
          <cell r="AT768">
            <v>34500000</v>
          </cell>
          <cell r="AU768">
            <v>0</v>
          </cell>
          <cell r="AV768"/>
          <cell r="AW768"/>
          <cell r="AX768"/>
          <cell r="AY768"/>
          <cell r="AZ768"/>
          <cell r="BA768"/>
          <cell r="BB768">
            <v>0</v>
          </cell>
          <cell r="BC768">
            <v>0</v>
          </cell>
          <cell r="BD768"/>
          <cell r="BE768">
            <v>0</v>
          </cell>
          <cell r="BF768"/>
          <cell r="BG768"/>
          <cell r="BH768"/>
          <cell r="BI768"/>
          <cell r="BJ768"/>
          <cell r="BK768"/>
          <cell r="BL768"/>
          <cell r="BM768"/>
          <cell r="BN768"/>
          <cell r="BO768"/>
          <cell r="BP768">
            <v>0</v>
          </cell>
          <cell r="BQ768"/>
          <cell r="BR768"/>
          <cell r="BS768"/>
          <cell r="BT768"/>
          <cell r="BU768"/>
          <cell r="BV768"/>
          <cell r="BW768" t="str">
            <v>Montoya</v>
          </cell>
          <cell r="BX768"/>
          <cell r="BY768">
            <v>11</v>
          </cell>
        </row>
        <row r="769">
          <cell r="C769">
            <v>961</v>
          </cell>
          <cell r="D769">
            <v>5</v>
          </cell>
          <cell r="E769">
            <v>831</v>
          </cell>
          <cell r="F769">
            <v>5</v>
          </cell>
          <cell r="G769">
            <v>2025</v>
          </cell>
          <cell r="H769" t="str">
            <v/>
          </cell>
          <cell r="I769" t="str">
            <v/>
          </cell>
          <cell r="J769" t="str">
            <v/>
          </cell>
          <cell r="K769" t="str">
            <v/>
          </cell>
          <cell r="L769">
            <v>0</v>
          </cell>
          <cell r="M769" t="str">
            <v>Montoya</v>
          </cell>
          <cell r="N769" t="str">
            <v>Source - New Well #17</v>
          </cell>
          <cell r="O769" t="str">
            <v>1190019-1</v>
          </cell>
          <cell r="P769" t="str">
            <v xml:space="preserve">No </v>
          </cell>
          <cell r="Q769">
            <v>22445</v>
          </cell>
          <cell r="R769" t="str">
            <v>Reg</v>
          </cell>
          <cell r="S769" t="str">
            <v>Exempt</v>
          </cell>
          <cell r="T769"/>
          <cell r="U769"/>
          <cell r="V769">
            <v>45450</v>
          </cell>
          <cell r="W769">
            <v>1320000</v>
          </cell>
          <cell r="X769">
            <v>1320000</v>
          </cell>
          <cell r="Y769" t="str">
            <v>Below fundable range</v>
          </cell>
          <cell r="Z769"/>
          <cell r="AA769">
            <v>45839</v>
          </cell>
          <cell r="AB769">
            <v>46539</v>
          </cell>
          <cell r="AC769">
            <v>0</v>
          </cell>
          <cell r="AD769">
            <v>0</v>
          </cell>
          <cell r="AE769"/>
          <cell r="AF769">
            <v>1320000</v>
          </cell>
          <cell r="AG769"/>
          <cell r="AH769"/>
          <cell r="AI769"/>
          <cell r="AJ769"/>
          <cell r="AK769"/>
          <cell r="AL769">
            <v>1320000</v>
          </cell>
          <cell r="AM769">
            <v>0</v>
          </cell>
          <cell r="AN769"/>
          <cell r="AO769">
            <v>0</v>
          </cell>
          <cell r="AP769">
            <v>0</v>
          </cell>
          <cell r="AQ769"/>
          <cell r="AR769">
            <v>0</v>
          </cell>
          <cell r="AS769"/>
          <cell r="AT769">
            <v>0</v>
          </cell>
          <cell r="AU769">
            <v>0</v>
          </cell>
          <cell r="AV769"/>
          <cell r="AW769"/>
          <cell r="AX769"/>
          <cell r="AY769"/>
          <cell r="AZ769"/>
          <cell r="BA769"/>
          <cell r="BB769">
            <v>0</v>
          </cell>
          <cell r="BC769">
            <v>0</v>
          </cell>
          <cell r="BD769"/>
          <cell r="BE769">
            <v>0</v>
          </cell>
          <cell r="BF769"/>
          <cell r="BG769"/>
          <cell r="BH769"/>
          <cell r="BI769"/>
          <cell r="BJ769"/>
          <cell r="BK769"/>
          <cell r="BL769"/>
          <cell r="BM769"/>
          <cell r="BN769"/>
          <cell r="BO769"/>
          <cell r="BP769">
            <v>0</v>
          </cell>
          <cell r="BQ769"/>
          <cell r="BR769"/>
          <cell r="BS769"/>
          <cell r="BT769"/>
          <cell r="BU769"/>
          <cell r="BV769"/>
          <cell r="BW769" t="str">
            <v>Montoya</v>
          </cell>
          <cell r="BX769"/>
          <cell r="BY769">
            <v>11</v>
          </cell>
        </row>
        <row r="770">
          <cell r="C770">
            <v>962</v>
          </cell>
          <cell r="D770">
            <v>5</v>
          </cell>
          <cell r="E770">
            <v>832</v>
          </cell>
          <cell r="F770">
            <v>5</v>
          </cell>
          <cell r="G770">
            <v>2025</v>
          </cell>
          <cell r="H770" t="str">
            <v/>
          </cell>
          <cell r="I770" t="str">
            <v/>
          </cell>
          <cell r="J770" t="str">
            <v/>
          </cell>
          <cell r="K770" t="str">
            <v/>
          </cell>
          <cell r="L770">
            <v>0</v>
          </cell>
          <cell r="M770" t="str">
            <v>Montoya</v>
          </cell>
          <cell r="N770" t="str">
            <v>Watermain - Akron Ave Ext.</v>
          </cell>
          <cell r="O770" t="str">
            <v>1190019-3</v>
          </cell>
          <cell r="P770" t="str">
            <v xml:space="preserve">No </v>
          </cell>
          <cell r="Q770">
            <v>22445</v>
          </cell>
          <cell r="R770" t="str">
            <v>Reg</v>
          </cell>
          <cell r="S770" t="str">
            <v>Exempt</v>
          </cell>
          <cell r="T770"/>
          <cell r="U770"/>
          <cell r="V770">
            <v>45450</v>
          </cell>
          <cell r="W770">
            <v>382000</v>
          </cell>
          <cell r="X770">
            <v>382000</v>
          </cell>
          <cell r="Y770" t="str">
            <v>Below fundable range</v>
          </cell>
          <cell r="Z770"/>
          <cell r="AA770">
            <v>45839</v>
          </cell>
          <cell r="AB770">
            <v>46539</v>
          </cell>
          <cell r="AC770">
            <v>0</v>
          </cell>
          <cell r="AD770">
            <v>0</v>
          </cell>
          <cell r="AE770"/>
          <cell r="AF770">
            <v>382000</v>
          </cell>
          <cell r="AG770"/>
          <cell r="AH770"/>
          <cell r="AI770"/>
          <cell r="AJ770"/>
          <cell r="AK770"/>
          <cell r="AL770">
            <v>382000</v>
          </cell>
          <cell r="AM770">
            <v>0</v>
          </cell>
          <cell r="AN770"/>
          <cell r="AO770">
            <v>0</v>
          </cell>
          <cell r="AP770">
            <v>0</v>
          </cell>
          <cell r="AQ770"/>
          <cell r="AR770">
            <v>0</v>
          </cell>
          <cell r="AS770"/>
          <cell r="AT770">
            <v>0</v>
          </cell>
          <cell r="AU770">
            <v>0</v>
          </cell>
          <cell r="AV770"/>
          <cell r="AW770"/>
          <cell r="AX770"/>
          <cell r="AY770"/>
          <cell r="AZ770"/>
          <cell r="BA770"/>
          <cell r="BB770">
            <v>0</v>
          </cell>
          <cell r="BC770">
            <v>0</v>
          </cell>
          <cell r="BD770"/>
          <cell r="BE770">
            <v>0</v>
          </cell>
          <cell r="BF770"/>
          <cell r="BG770"/>
          <cell r="BH770"/>
          <cell r="BI770"/>
          <cell r="BJ770"/>
          <cell r="BK770"/>
          <cell r="BL770"/>
          <cell r="BM770"/>
          <cell r="BN770"/>
          <cell r="BO770"/>
          <cell r="BP770">
            <v>0</v>
          </cell>
          <cell r="BQ770"/>
          <cell r="BR770"/>
          <cell r="BS770"/>
          <cell r="BT770"/>
          <cell r="BU770"/>
          <cell r="BV770"/>
          <cell r="BW770" t="str">
            <v>Montoya</v>
          </cell>
          <cell r="BX770"/>
          <cell r="BY770">
            <v>11</v>
          </cell>
        </row>
        <row r="771">
          <cell r="C771">
            <v>942</v>
          </cell>
          <cell r="D771">
            <v>5</v>
          </cell>
          <cell r="E771"/>
          <cell r="F771"/>
          <cell r="G771"/>
          <cell r="H771" t="str">
            <v/>
          </cell>
          <cell r="I771" t="str">
            <v/>
          </cell>
          <cell r="J771"/>
          <cell r="K771"/>
          <cell r="L771"/>
          <cell r="M771" t="str">
            <v>Bradshaw</v>
          </cell>
          <cell r="N771" t="str">
            <v>Treatment - TP Rehab</v>
          </cell>
          <cell r="O771" t="str">
            <v>1840006-2</v>
          </cell>
          <cell r="P771" t="str">
            <v xml:space="preserve">No </v>
          </cell>
          <cell r="Q771">
            <v>509</v>
          </cell>
          <cell r="R771" t="str">
            <v>Reg</v>
          </cell>
          <cell r="S771"/>
          <cell r="T771"/>
          <cell r="U771"/>
          <cell r="V771"/>
          <cell r="W771"/>
          <cell r="X771">
            <v>0</v>
          </cell>
          <cell r="Y771"/>
          <cell r="Z771"/>
          <cell r="AA771"/>
          <cell r="AB771"/>
          <cell r="AC771">
            <v>0</v>
          </cell>
          <cell r="AD771">
            <v>0</v>
          </cell>
          <cell r="AE771"/>
          <cell r="AF771">
            <v>1625000</v>
          </cell>
          <cell r="AG771"/>
          <cell r="AH771"/>
          <cell r="AI771"/>
          <cell r="AJ771"/>
          <cell r="AK771"/>
          <cell r="AL771">
            <v>1625000</v>
          </cell>
          <cell r="AM771">
            <v>0</v>
          </cell>
          <cell r="AN771"/>
          <cell r="AO771">
            <v>0</v>
          </cell>
          <cell r="AP771">
            <v>0</v>
          </cell>
          <cell r="AQ771"/>
          <cell r="AR771">
            <v>0</v>
          </cell>
          <cell r="AS771"/>
          <cell r="AT771">
            <v>0</v>
          </cell>
          <cell r="AU771">
            <v>0</v>
          </cell>
          <cell r="AV771"/>
          <cell r="AW771"/>
          <cell r="AX771"/>
          <cell r="AY771"/>
          <cell r="AZ771"/>
          <cell r="BA771"/>
          <cell r="BB771"/>
          <cell r="BC771"/>
          <cell r="BD771"/>
          <cell r="BE771"/>
          <cell r="BF771"/>
          <cell r="BG771"/>
          <cell r="BH771"/>
          <cell r="BI771"/>
          <cell r="BJ771"/>
          <cell r="BK771"/>
          <cell r="BL771"/>
          <cell r="BM771"/>
          <cell r="BN771"/>
          <cell r="BO771"/>
          <cell r="BP771"/>
          <cell r="BQ771"/>
          <cell r="BR771"/>
          <cell r="BS771"/>
          <cell r="BT771"/>
          <cell r="BU771"/>
          <cell r="BV771"/>
          <cell r="BW771" t="str">
            <v>Bradshaw</v>
          </cell>
          <cell r="BX771"/>
          <cell r="BY771">
            <v>4</v>
          </cell>
        </row>
        <row r="772">
          <cell r="C772">
            <v>943</v>
          </cell>
          <cell r="D772">
            <v>5</v>
          </cell>
          <cell r="E772"/>
          <cell r="F772"/>
          <cell r="G772"/>
          <cell r="H772" t="str">
            <v/>
          </cell>
          <cell r="I772" t="str">
            <v/>
          </cell>
          <cell r="J772"/>
          <cell r="K772"/>
          <cell r="L772"/>
          <cell r="M772" t="str">
            <v>Bradshaw</v>
          </cell>
          <cell r="N772" t="str">
            <v>Storage - Tower Rehab</v>
          </cell>
          <cell r="O772" t="str">
            <v>1840006-3</v>
          </cell>
          <cell r="P772" t="str">
            <v xml:space="preserve">No </v>
          </cell>
          <cell r="Q772">
            <v>509</v>
          </cell>
          <cell r="R772" t="str">
            <v>Reg</v>
          </cell>
          <cell r="S772"/>
          <cell r="T772"/>
          <cell r="U772"/>
          <cell r="V772"/>
          <cell r="W772"/>
          <cell r="X772">
            <v>0</v>
          </cell>
          <cell r="Y772"/>
          <cell r="Z772"/>
          <cell r="AA772"/>
          <cell r="AB772"/>
          <cell r="AC772">
            <v>0</v>
          </cell>
          <cell r="AD772">
            <v>0</v>
          </cell>
          <cell r="AE772"/>
          <cell r="AF772">
            <v>562500</v>
          </cell>
          <cell r="AG772"/>
          <cell r="AH772"/>
          <cell r="AI772"/>
          <cell r="AJ772"/>
          <cell r="AK772"/>
          <cell r="AL772">
            <v>562500</v>
          </cell>
          <cell r="AM772">
            <v>0</v>
          </cell>
          <cell r="AN772"/>
          <cell r="AO772">
            <v>0</v>
          </cell>
          <cell r="AP772">
            <v>0</v>
          </cell>
          <cell r="AQ772"/>
          <cell r="AR772">
            <v>0</v>
          </cell>
          <cell r="AS772"/>
          <cell r="AT772">
            <v>0</v>
          </cell>
          <cell r="AU772">
            <v>0</v>
          </cell>
          <cell r="AV772"/>
          <cell r="AW772"/>
          <cell r="AX772"/>
          <cell r="AY772"/>
          <cell r="AZ772"/>
          <cell r="BA772"/>
          <cell r="BB772"/>
          <cell r="BC772"/>
          <cell r="BD772"/>
          <cell r="BE772"/>
          <cell r="BF772"/>
          <cell r="BG772"/>
          <cell r="BH772"/>
          <cell r="BI772"/>
          <cell r="BJ772"/>
          <cell r="BK772"/>
          <cell r="BL772"/>
          <cell r="BM772"/>
          <cell r="BN772"/>
          <cell r="BO772"/>
          <cell r="BP772"/>
          <cell r="BQ772"/>
          <cell r="BR772"/>
          <cell r="BS772"/>
          <cell r="BT772"/>
          <cell r="BU772"/>
          <cell r="BV772"/>
          <cell r="BW772" t="str">
            <v>Bradshaw</v>
          </cell>
          <cell r="BX772"/>
          <cell r="BY772">
            <v>4</v>
          </cell>
        </row>
        <row r="773">
          <cell r="C773">
            <v>68</v>
          </cell>
          <cell r="D773">
            <v>20</v>
          </cell>
          <cell r="E773">
            <v>58</v>
          </cell>
          <cell r="F773">
            <v>20</v>
          </cell>
          <cell r="G773">
            <v>2025</v>
          </cell>
          <cell r="H773" t="str">
            <v/>
          </cell>
          <cell r="I773" t="str">
            <v>Yes</v>
          </cell>
          <cell r="J773" t="str">
            <v/>
          </cell>
          <cell r="K773" t="str">
            <v>Yes</v>
          </cell>
          <cell r="L773">
            <v>0</v>
          </cell>
          <cell r="M773" t="str">
            <v>Schultz</v>
          </cell>
          <cell r="N773" t="str">
            <v>Other - LSL Replacement</v>
          </cell>
          <cell r="O773" t="str">
            <v>1490006-8</v>
          </cell>
          <cell r="P773" t="str">
            <v>Yes</v>
          </cell>
          <cell r="Q773">
            <v>1236</v>
          </cell>
          <cell r="R773" t="str">
            <v>LSL</v>
          </cell>
          <cell r="S773" t="str">
            <v>Exempt</v>
          </cell>
          <cell r="T773"/>
          <cell r="U773">
            <v>0</v>
          </cell>
          <cell r="V773">
            <v>45406</v>
          </cell>
          <cell r="W773">
            <v>300000</v>
          </cell>
          <cell r="X773">
            <v>300000</v>
          </cell>
          <cell r="Y773" t="str">
            <v>Part B</v>
          </cell>
          <cell r="Z773"/>
          <cell r="AA773">
            <v>45809</v>
          </cell>
          <cell r="AB773">
            <v>45931</v>
          </cell>
          <cell r="AC773">
            <v>75000</v>
          </cell>
          <cell r="AD773">
            <v>225000</v>
          </cell>
          <cell r="AE773" t="str">
            <v>Project delayed to 2024</v>
          </cell>
          <cell r="AF773">
            <v>300000</v>
          </cell>
          <cell r="AG773"/>
          <cell r="AH773"/>
          <cell r="AI773"/>
          <cell r="AJ773"/>
          <cell r="AK773"/>
          <cell r="AL773">
            <v>300000</v>
          </cell>
          <cell r="AM773">
            <v>300000</v>
          </cell>
          <cell r="AN773"/>
          <cell r="AO773">
            <v>225000</v>
          </cell>
          <cell r="AP773">
            <v>0</v>
          </cell>
          <cell r="AQ773"/>
          <cell r="AR773">
            <v>225000</v>
          </cell>
          <cell r="AS773"/>
          <cell r="AT773">
            <v>75000</v>
          </cell>
          <cell r="AU773">
            <v>75000</v>
          </cell>
          <cell r="AV773"/>
          <cell r="AW773"/>
          <cell r="AX773"/>
          <cell r="AY773"/>
          <cell r="AZ773"/>
          <cell r="BA773"/>
          <cell r="BB773">
            <v>0</v>
          </cell>
          <cell r="BC773">
            <v>0</v>
          </cell>
          <cell r="BD773"/>
          <cell r="BE773">
            <v>0</v>
          </cell>
          <cell r="BF773"/>
          <cell r="BG773"/>
          <cell r="BH773"/>
          <cell r="BI773"/>
          <cell r="BJ773"/>
          <cell r="BK773"/>
          <cell r="BL773"/>
          <cell r="BM773"/>
          <cell r="BN773"/>
          <cell r="BO773"/>
          <cell r="BP773">
            <v>0</v>
          </cell>
          <cell r="BQ773"/>
          <cell r="BR773"/>
          <cell r="BS773"/>
          <cell r="BT773"/>
          <cell r="BU773"/>
          <cell r="BV773"/>
          <cell r="BW773" t="str">
            <v>Schultz</v>
          </cell>
          <cell r="BX773"/>
          <cell r="BY773">
            <v>5</v>
          </cell>
        </row>
        <row r="774">
          <cell r="C774">
            <v>591</v>
          </cell>
          <cell r="D774">
            <v>10</v>
          </cell>
          <cell r="E774"/>
          <cell r="F774"/>
          <cell r="G774"/>
          <cell r="H774" t="str">
            <v/>
          </cell>
          <cell r="I774" t="str">
            <v>Yes</v>
          </cell>
          <cell r="J774"/>
          <cell r="K774"/>
          <cell r="L774"/>
          <cell r="M774" t="str">
            <v>Schultz</v>
          </cell>
          <cell r="N774" t="str">
            <v>Storage - Tower Rehab</v>
          </cell>
          <cell r="O774" t="str">
            <v>1490006-10</v>
          </cell>
          <cell r="P774" t="str">
            <v xml:space="preserve">No </v>
          </cell>
          <cell r="Q774">
            <v>1179</v>
          </cell>
          <cell r="R774" t="str">
            <v>Reg</v>
          </cell>
          <cell r="S774"/>
          <cell r="T774"/>
          <cell r="U774"/>
          <cell r="V774">
            <v>45405</v>
          </cell>
          <cell r="W774">
            <v>650000</v>
          </cell>
          <cell r="X774">
            <v>650000</v>
          </cell>
          <cell r="Y774" t="str">
            <v>Part B2</v>
          </cell>
          <cell r="Z774"/>
          <cell r="AA774">
            <v>45809</v>
          </cell>
          <cell r="AB774">
            <v>45901</v>
          </cell>
          <cell r="AC774">
            <v>0</v>
          </cell>
          <cell r="AD774">
            <v>0</v>
          </cell>
          <cell r="AE774"/>
          <cell r="AF774">
            <v>650000</v>
          </cell>
          <cell r="AG774"/>
          <cell r="AH774"/>
          <cell r="AI774"/>
          <cell r="AJ774"/>
          <cell r="AK774"/>
          <cell r="AL774">
            <v>650000</v>
          </cell>
          <cell r="AM774">
            <v>650000</v>
          </cell>
          <cell r="AN774"/>
          <cell r="AO774">
            <v>0</v>
          </cell>
          <cell r="AP774">
            <v>0</v>
          </cell>
          <cell r="AQ774"/>
          <cell r="AR774">
            <v>0</v>
          </cell>
          <cell r="AS774"/>
          <cell r="AT774">
            <v>650000</v>
          </cell>
          <cell r="AU774">
            <v>0</v>
          </cell>
          <cell r="AV774"/>
          <cell r="AW774"/>
          <cell r="AX774"/>
          <cell r="AY774"/>
          <cell r="AZ774"/>
          <cell r="BA774"/>
          <cell r="BB774">
            <v>0</v>
          </cell>
          <cell r="BC774">
            <v>0</v>
          </cell>
          <cell r="BD774"/>
          <cell r="BE774">
            <v>0</v>
          </cell>
          <cell r="BF774"/>
          <cell r="BG774"/>
          <cell r="BH774"/>
          <cell r="BI774"/>
          <cell r="BJ774"/>
          <cell r="BK774"/>
          <cell r="BL774"/>
          <cell r="BM774"/>
          <cell r="BN774"/>
          <cell r="BO774"/>
          <cell r="BP774">
            <v>0</v>
          </cell>
          <cell r="BQ774"/>
          <cell r="BR774"/>
          <cell r="BS774"/>
          <cell r="BT774"/>
          <cell r="BU774"/>
          <cell r="BV774"/>
          <cell r="BW774" t="str">
            <v>Schultz</v>
          </cell>
          <cell r="BX774"/>
          <cell r="BY774">
            <v>5</v>
          </cell>
        </row>
        <row r="775">
          <cell r="C775">
            <v>613</v>
          </cell>
          <cell r="D775">
            <v>10</v>
          </cell>
          <cell r="E775">
            <v>513</v>
          </cell>
          <cell r="F775">
            <v>10</v>
          </cell>
          <cell r="G775"/>
          <cell r="H775" t="str">
            <v/>
          </cell>
          <cell r="I775" t="str">
            <v>Yes</v>
          </cell>
          <cell r="J775" t="str">
            <v/>
          </cell>
          <cell r="K775" t="str">
            <v>Yes</v>
          </cell>
          <cell r="L775">
            <v>0</v>
          </cell>
          <cell r="M775" t="str">
            <v>Schultz</v>
          </cell>
          <cell r="N775" t="str">
            <v>Watermain - Improvements &amp; Looping</v>
          </cell>
          <cell r="O775" t="str">
            <v>1490006-9</v>
          </cell>
          <cell r="P775" t="str">
            <v xml:space="preserve">No </v>
          </cell>
          <cell r="Q775">
            <v>1172</v>
          </cell>
          <cell r="R775" t="str">
            <v>Reg</v>
          </cell>
          <cell r="S775" t="str">
            <v>Exempt</v>
          </cell>
          <cell r="T775"/>
          <cell r="U775"/>
          <cell r="V775">
            <v>45406</v>
          </cell>
          <cell r="W775">
            <v>1340600</v>
          </cell>
          <cell r="X775">
            <v>1340600</v>
          </cell>
          <cell r="Y775" t="str">
            <v>Part B2</v>
          </cell>
          <cell r="Z775"/>
          <cell r="AA775">
            <v>45809</v>
          </cell>
          <cell r="AB775">
            <v>45931</v>
          </cell>
          <cell r="AC775">
            <v>0</v>
          </cell>
          <cell r="AD775">
            <v>0</v>
          </cell>
          <cell r="AE775" t="str">
            <v>Project delayed to 2024</v>
          </cell>
          <cell r="AF775">
            <v>1340600</v>
          </cell>
          <cell r="AG775"/>
          <cell r="AH775"/>
          <cell r="AI775"/>
          <cell r="AJ775"/>
          <cell r="AK775"/>
          <cell r="AL775">
            <v>1340600</v>
          </cell>
          <cell r="AM775">
            <v>1340600</v>
          </cell>
          <cell r="AN775"/>
          <cell r="AO775">
            <v>0</v>
          </cell>
          <cell r="AP775">
            <v>0</v>
          </cell>
          <cell r="AQ775"/>
          <cell r="AR775">
            <v>0</v>
          </cell>
          <cell r="AS775"/>
          <cell r="AT775">
            <v>1340600</v>
          </cell>
          <cell r="AU775">
            <v>0</v>
          </cell>
          <cell r="AV775"/>
          <cell r="AW775"/>
          <cell r="AX775"/>
          <cell r="AY775"/>
          <cell r="AZ775"/>
          <cell r="BA775"/>
          <cell r="BB775">
            <v>0</v>
          </cell>
          <cell r="BC775">
            <v>1072480</v>
          </cell>
          <cell r="BD775"/>
          <cell r="BE775">
            <v>0</v>
          </cell>
          <cell r="BF775"/>
          <cell r="BG775"/>
          <cell r="BH775"/>
          <cell r="BI775"/>
          <cell r="BJ775"/>
          <cell r="BK775"/>
          <cell r="BL775"/>
          <cell r="BM775"/>
          <cell r="BN775"/>
          <cell r="BO775"/>
          <cell r="BP775">
            <v>0</v>
          </cell>
          <cell r="BQ775"/>
          <cell r="BR775"/>
          <cell r="BS775"/>
          <cell r="BT775"/>
          <cell r="BU775"/>
          <cell r="BV775"/>
          <cell r="BW775" t="str">
            <v>Schultz</v>
          </cell>
          <cell r="BX775"/>
          <cell r="BY775">
            <v>5</v>
          </cell>
        </row>
        <row r="776">
          <cell r="C776">
            <v>6</v>
          </cell>
          <cell r="D776">
            <v>30</v>
          </cell>
          <cell r="E776">
            <v>6</v>
          </cell>
          <cell r="F776">
            <v>30</v>
          </cell>
          <cell r="G776"/>
          <cell r="H776" t="str">
            <v/>
          </cell>
          <cell r="I776" t="str">
            <v/>
          </cell>
          <cell r="J776" t="str">
            <v/>
          </cell>
          <cell r="K776" t="str">
            <v>Yes</v>
          </cell>
          <cell r="L776">
            <v>0</v>
          </cell>
          <cell r="M776" t="str">
            <v>Montoya</v>
          </cell>
          <cell r="N776" t="str">
            <v>Treatment - Plant Upgrade</v>
          </cell>
          <cell r="O776" t="str">
            <v>1130013-7</v>
          </cell>
          <cell r="P776" t="str">
            <v>Yes</v>
          </cell>
          <cell r="Q776">
            <v>3175</v>
          </cell>
          <cell r="R776" t="str">
            <v>Reg</v>
          </cell>
          <cell r="S776" t="str">
            <v>Exempt</v>
          </cell>
          <cell r="T776"/>
          <cell r="U776"/>
          <cell r="V776"/>
          <cell r="W776"/>
          <cell r="X776">
            <v>0</v>
          </cell>
          <cell r="Y776"/>
          <cell r="Z776"/>
          <cell r="AA776">
            <v>45231</v>
          </cell>
          <cell r="AB776">
            <v>45413</v>
          </cell>
          <cell r="AC776">
            <v>0</v>
          </cell>
          <cell r="AD776">
            <v>0</v>
          </cell>
          <cell r="AE776"/>
          <cell r="AF776">
            <v>287503</v>
          </cell>
          <cell r="AG776"/>
          <cell r="AH776"/>
          <cell r="AI776"/>
          <cell r="AJ776"/>
          <cell r="AK776"/>
          <cell r="AL776">
            <v>287503</v>
          </cell>
          <cell r="AM776">
            <v>0</v>
          </cell>
          <cell r="AN776"/>
          <cell r="AO776">
            <v>0</v>
          </cell>
          <cell r="AP776">
            <v>0</v>
          </cell>
          <cell r="AQ776"/>
          <cell r="AR776">
            <v>0</v>
          </cell>
          <cell r="AS776"/>
          <cell r="AT776">
            <v>0</v>
          </cell>
          <cell r="AU776">
            <v>0</v>
          </cell>
          <cell r="AV776"/>
          <cell r="AW776"/>
          <cell r="AX776"/>
          <cell r="AY776"/>
          <cell r="AZ776"/>
          <cell r="BA776"/>
          <cell r="BB776">
            <v>0</v>
          </cell>
          <cell r="BC776">
            <v>0</v>
          </cell>
          <cell r="BD776"/>
          <cell r="BE776">
            <v>0</v>
          </cell>
          <cell r="BF776"/>
          <cell r="BG776"/>
          <cell r="BH776"/>
          <cell r="BI776"/>
          <cell r="BJ776"/>
          <cell r="BK776"/>
          <cell r="BL776"/>
          <cell r="BM776"/>
          <cell r="BN776"/>
          <cell r="BO776"/>
          <cell r="BP776">
            <v>0</v>
          </cell>
          <cell r="BQ776"/>
          <cell r="BR776"/>
          <cell r="BS776"/>
          <cell r="BT776"/>
          <cell r="BU776"/>
          <cell r="BV776"/>
          <cell r="BW776" t="str">
            <v>Montoya</v>
          </cell>
          <cell r="BX776" t="str">
            <v>Barrett</v>
          </cell>
          <cell r="BY776" t="str">
            <v>7E</v>
          </cell>
        </row>
        <row r="777">
          <cell r="C777">
            <v>270</v>
          </cell>
          <cell r="D777">
            <v>12</v>
          </cell>
          <cell r="E777">
            <v>196</v>
          </cell>
          <cell r="F777">
            <v>12</v>
          </cell>
          <cell r="G777"/>
          <cell r="H777" t="str">
            <v/>
          </cell>
          <cell r="I777" t="str">
            <v/>
          </cell>
          <cell r="J777" t="str">
            <v/>
          </cell>
          <cell r="K777" t="str">
            <v/>
          </cell>
          <cell r="L777" t="str">
            <v>PER submitted</v>
          </cell>
          <cell r="M777" t="str">
            <v>Berrens</v>
          </cell>
          <cell r="N777" t="str">
            <v>Treatment - New IE &amp; RO Plant</v>
          </cell>
          <cell r="O777" t="str">
            <v>1530009-6</v>
          </cell>
          <cell r="P777" t="str">
            <v xml:space="preserve">No </v>
          </cell>
          <cell r="Q777">
            <v>342</v>
          </cell>
          <cell r="R777" t="str">
            <v>Reg</v>
          </cell>
          <cell r="S777" t="str">
            <v>Exempt</v>
          </cell>
          <cell r="T777"/>
          <cell r="U777"/>
          <cell r="V777"/>
          <cell r="W777"/>
          <cell r="X777">
            <v>0</v>
          </cell>
          <cell r="Y777"/>
          <cell r="Z777"/>
          <cell r="AA777"/>
          <cell r="AB777"/>
          <cell r="AC777">
            <v>0</v>
          </cell>
          <cell r="AD777">
            <v>0</v>
          </cell>
          <cell r="AE777" t="str">
            <v>Also working w/RD</v>
          </cell>
          <cell r="AF777">
            <v>2282000</v>
          </cell>
          <cell r="AG777"/>
          <cell r="AH777"/>
          <cell r="AI777"/>
          <cell r="AJ777"/>
          <cell r="AK777"/>
          <cell r="AL777">
            <v>2282000</v>
          </cell>
          <cell r="AM777">
            <v>0</v>
          </cell>
          <cell r="AN777"/>
          <cell r="AO777">
            <v>0</v>
          </cell>
          <cell r="AP777">
            <v>0</v>
          </cell>
          <cell r="AQ777"/>
          <cell r="AR777">
            <v>0</v>
          </cell>
          <cell r="AS777"/>
          <cell r="AT777">
            <v>0</v>
          </cell>
          <cell r="AU777">
            <v>0</v>
          </cell>
          <cell r="AV777"/>
          <cell r="AW777"/>
          <cell r="AX777"/>
          <cell r="AY777"/>
          <cell r="AZ777"/>
          <cell r="BA777"/>
          <cell r="BB777">
            <v>0</v>
          </cell>
          <cell r="BC777">
            <v>0</v>
          </cell>
          <cell r="BD777"/>
          <cell r="BE777"/>
          <cell r="BF777" t="str">
            <v>PER submitted</v>
          </cell>
          <cell r="BG777"/>
          <cell r="BH777"/>
          <cell r="BI777"/>
          <cell r="BJ777"/>
          <cell r="BK777">
            <v>162</v>
          </cell>
          <cell r="BL777">
            <v>17</v>
          </cell>
          <cell r="BM777">
            <v>1026900</v>
          </cell>
          <cell r="BN777"/>
          <cell r="BO777"/>
          <cell r="BP777">
            <v>0</v>
          </cell>
          <cell r="BQ777"/>
          <cell r="BR777"/>
          <cell r="BS777"/>
          <cell r="BT777"/>
          <cell r="BU777"/>
          <cell r="BV777"/>
          <cell r="BW777" t="str">
            <v>Berrens</v>
          </cell>
          <cell r="BX777" t="str">
            <v>Gallentine</v>
          </cell>
          <cell r="BY777">
            <v>8</v>
          </cell>
        </row>
        <row r="778">
          <cell r="C778">
            <v>415</v>
          </cell>
          <cell r="D778">
            <v>10</v>
          </cell>
          <cell r="E778">
            <v>330</v>
          </cell>
          <cell r="F778">
            <v>10</v>
          </cell>
          <cell r="G778"/>
          <cell r="H778" t="str">
            <v/>
          </cell>
          <cell r="I778" t="str">
            <v/>
          </cell>
          <cell r="J778" t="str">
            <v/>
          </cell>
          <cell r="K778" t="str">
            <v/>
          </cell>
          <cell r="L778" t="str">
            <v>RD Commit</v>
          </cell>
          <cell r="M778" t="str">
            <v>Berrens</v>
          </cell>
          <cell r="N778" t="str">
            <v>Watermain - Connection to LPRWS</v>
          </cell>
          <cell r="O778" t="str">
            <v>1530009-4</v>
          </cell>
          <cell r="P778" t="str">
            <v xml:space="preserve">No </v>
          </cell>
          <cell r="Q778">
            <v>342</v>
          </cell>
          <cell r="R778" t="str">
            <v>Reg</v>
          </cell>
          <cell r="S778" t="str">
            <v>Exempt</v>
          </cell>
          <cell r="T778"/>
          <cell r="U778"/>
          <cell r="V778"/>
          <cell r="W778"/>
          <cell r="X778">
            <v>0</v>
          </cell>
          <cell r="Y778"/>
          <cell r="Z778"/>
          <cell r="AA778"/>
          <cell r="AB778"/>
          <cell r="AC778">
            <v>0</v>
          </cell>
          <cell r="AD778">
            <v>0</v>
          </cell>
          <cell r="AE778" t="str">
            <v>RD referral-again</v>
          </cell>
          <cell r="AF778">
            <v>2910000</v>
          </cell>
          <cell r="AG778"/>
          <cell r="AH778"/>
          <cell r="AI778"/>
          <cell r="AJ778"/>
          <cell r="AK778"/>
          <cell r="AL778">
            <v>2910000</v>
          </cell>
          <cell r="AM778">
            <v>0</v>
          </cell>
          <cell r="AN778"/>
          <cell r="AO778">
            <v>0</v>
          </cell>
          <cell r="AP778">
            <v>0</v>
          </cell>
          <cell r="AQ778"/>
          <cell r="AR778">
            <v>0</v>
          </cell>
          <cell r="AS778"/>
          <cell r="AT778">
            <v>0</v>
          </cell>
          <cell r="AU778">
            <v>0</v>
          </cell>
          <cell r="AV778"/>
          <cell r="AW778"/>
          <cell r="AX778"/>
          <cell r="AY778"/>
          <cell r="AZ778"/>
          <cell r="BA778"/>
          <cell r="BB778">
            <v>0</v>
          </cell>
          <cell r="BC778"/>
          <cell r="BD778"/>
          <cell r="BE778">
            <v>486850</v>
          </cell>
          <cell r="BF778" t="str">
            <v>RD Commit</v>
          </cell>
          <cell r="BG778"/>
          <cell r="BH778">
            <v>44469</v>
          </cell>
          <cell r="BI778"/>
          <cell r="BJ778"/>
          <cell r="BK778">
            <v>162</v>
          </cell>
          <cell r="BL778">
            <v>17</v>
          </cell>
          <cell r="BM778">
            <v>749000</v>
          </cell>
          <cell r="BN778">
            <v>749000</v>
          </cell>
          <cell r="BO778">
            <v>2161000</v>
          </cell>
          <cell r="BP778">
            <v>2910000</v>
          </cell>
          <cell r="BQ778"/>
          <cell r="BR778"/>
          <cell r="BS778"/>
          <cell r="BT778"/>
          <cell r="BU778"/>
          <cell r="BV778"/>
          <cell r="BW778" t="str">
            <v>Berrens</v>
          </cell>
          <cell r="BX778" t="str">
            <v>Gallentine</v>
          </cell>
          <cell r="BY778">
            <v>8</v>
          </cell>
        </row>
        <row r="779">
          <cell r="C779">
            <v>416</v>
          </cell>
          <cell r="D779">
            <v>10</v>
          </cell>
          <cell r="E779">
            <v>331</v>
          </cell>
          <cell r="F779">
            <v>10</v>
          </cell>
          <cell r="G779"/>
          <cell r="H779" t="str">
            <v/>
          </cell>
          <cell r="I779" t="str">
            <v/>
          </cell>
          <cell r="J779" t="str">
            <v/>
          </cell>
          <cell r="K779" t="str">
            <v/>
          </cell>
          <cell r="L779" t="str">
            <v>PER submitted</v>
          </cell>
          <cell r="M779" t="str">
            <v>Berrens</v>
          </cell>
          <cell r="N779" t="str">
            <v>Storage - New 50,000 Gal Tower</v>
          </cell>
          <cell r="O779" t="str">
            <v>1530009-5</v>
          </cell>
          <cell r="P779" t="str">
            <v xml:space="preserve">No </v>
          </cell>
          <cell r="Q779">
            <v>342</v>
          </cell>
          <cell r="R779" t="str">
            <v>Reg</v>
          </cell>
          <cell r="S779" t="str">
            <v>Exempt</v>
          </cell>
          <cell r="T779"/>
          <cell r="U779"/>
          <cell r="V779"/>
          <cell r="W779"/>
          <cell r="X779">
            <v>0</v>
          </cell>
          <cell r="Y779"/>
          <cell r="Z779"/>
          <cell r="AA779"/>
          <cell r="AB779"/>
          <cell r="AC779">
            <v>0</v>
          </cell>
          <cell r="AD779">
            <v>0</v>
          </cell>
          <cell r="AE779" t="str">
            <v>RD referral-again</v>
          </cell>
          <cell r="AF779">
            <v>1363000</v>
          </cell>
          <cell r="AG779"/>
          <cell r="AH779"/>
          <cell r="AI779"/>
          <cell r="AJ779"/>
          <cell r="AK779"/>
          <cell r="AL779">
            <v>1363000</v>
          </cell>
          <cell r="AM779">
            <v>0</v>
          </cell>
          <cell r="AN779"/>
          <cell r="AO779">
            <v>0</v>
          </cell>
          <cell r="AP779">
            <v>0</v>
          </cell>
          <cell r="AQ779"/>
          <cell r="AR779">
            <v>0</v>
          </cell>
          <cell r="AS779"/>
          <cell r="AT779">
            <v>0</v>
          </cell>
          <cell r="AU779">
            <v>0</v>
          </cell>
          <cell r="AV779"/>
          <cell r="AW779"/>
          <cell r="AX779"/>
          <cell r="AY779"/>
          <cell r="AZ779"/>
          <cell r="BA779"/>
          <cell r="BB779">
            <v>0</v>
          </cell>
          <cell r="BC779"/>
          <cell r="BD779"/>
          <cell r="BE779"/>
          <cell r="BF779" t="str">
            <v>PER submitted</v>
          </cell>
          <cell r="BG779"/>
          <cell r="BH779"/>
          <cell r="BI779"/>
          <cell r="BJ779"/>
          <cell r="BK779">
            <v>162</v>
          </cell>
          <cell r="BL779">
            <v>17</v>
          </cell>
          <cell r="BM779">
            <v>613350</v>
          </cell>
          <cell r="BN779"/>
          <cell r="BO779"/>
          <cell r="BP779">
            <v>0</v>
          </cell>
          <cell r="BQ779"/>
          <cell r="BR779"/>
          <cell r="BS779"/>
          <cell r="BT779"/>
          <cell r="BU779"/>
          <cell r="BV779"/>
          <cell r="BW779" t="str">
            <v>Berrens</v>
          </cell>
          <cell r="BX779" t="str">
            <v>Gallentine</v>
          </cell>
          <cell r="BY779">
            <v>8</v>
          </cell>
        </row>
        <row r="780">
          <cell r="C780">
            <v>72</v>
          </cell>
          <cell r="D780">
            <v>20</v>
          </cell>
          <cell r="E780">
            <v>62</v>
          </cell>
          <cell r="F780">
            <v>20</v>
          </cell>
          <cell r="G780"/>
          <cell r="H780" t="str">
            <v/>
          </cell>
          <cell r="I780" t="str">
            <v/>
          </cell>
          <cell r="J780" t="str">
            <v/>
          </cell>
          <cell r="K780" t="str">
            <v/>
          </cell>
          <cell r="L780">
            <v>0</v>
          </cell>
          <cell r="M780" t="str">
            <v>Berrens</v>
          </cell>
          <cell r="N780" t="str">
            <v>Other - LSL Replacement Phase 1</v>
          </cell>
          <cell r="O780" t="str">
            <v>1420008-6</v>
          </cell>
          <cell r="P780" t="str">
            <v>Yes</v>
          </cell>
          <cell r="Q780">
            <v>312</v>
          </cell>
          <cell r="R780" t="str">
            <v>LSL</v>
          </cell>
          <cell r="S780" t="str">
            <v>Exempt</v>
          </cell>
          <cell r="T780"/>
          <cell r="U780"/>
          <cell r="V780"/>
          <cell r="W780"/>
          <cell r="X780">
            <v>0</v>
          </cell>
          <cell r="Y780"/>
          <cell r="Z780"/>
          <cell r="AA780"/>
          <cell r="AB780"/>
          <cell r="AC780">
            <v>0</v>
          </cell>
          <cell r="AD780">
            <v>0</v>
          </cell>
          <cell r="AE780"/>
          <cell r="AF780">
            <v>69000</v>
          </cell>
          <cell r="AG780"/>
          <cell r="AH780"/>
          <cell r="AI780"/>
          <cell r="AJ780"/>
          <cell r="AK780"/>
          <cell r="AL780">
            <v>69000</v>
          </cell>
          <cell r="AM780">
            <v>0</v>
          </cell>
          <cell r="AN780"/>
          <cell r="AO780">
            <v>0</v>
          </cell>
          <cell r="AP780">
            <v>0</v>
          </cell>
          <cell r="AQ780"/>
          <cell r="AR780">
            <v>0</v>
          </cell>
          <cell r="AS780"/>
          <cell r="AT780">
            <v>0</v>
          </cell>
          <cell r="AU780">
            <v>0</v>
          </cell>
          <cell r="AV780"/>
          <cell r="AW780"/>
          <cell r="AX780"/>
          <cell r="AY780"/>
          <cell r="AZ780"/>
          <cell r="BA780"/>
          <cell r="BB780">
            <v>0</v>
          </cell>
          <cell r="BC780">
            <v>0</v>
          </cell>
          <cell r="BD780"/>
          <cell r="BE780">
            <v>0</v>
          </cell>
          <cell r="BF780"/>
          <cell r="BG780"/>
          <cell r="BH780"/>
          <cell r="BI780"/>
          <cell r="BJ780"/>
          <cell r="BK780"/>
          <cell r="BL780"/>
          <cell r="BM780"/>
          <cell r="BN780"/>
          <cell r="BO780"/>
          <cell r="BP780">
            <v>0</v>
          </cell>
          <cell r="BQ780"/>
          <cell r="BR780"/>
          <cell r="BS780"/>
          <cell r="BT780"/>
          <cell r="BU780"/>
          <cell r="BV780"/>
          <cell r="BW780" t="str">
            <v>Berrens</v>
          </cell>
          <cell r="BX780"/>
          <cell r="BY780">
            <v>8</v>
          </cell>
        </row>
        <row r="781">
          <cell r="C781">
            <v>73</v>
          </cell>
          <cell r="D781">
            <v>20</v>
          </cell>
          <cell r="E781">
            <v>63</v>
          </cell>
          <cell r="F781">
            <v>20</v>
          </cell>
          <cell r="G781"/>
          <cell r="H781" t="str">
            <v/>
          </cell>
          <cell r="I781" t="str">
            <v/>
          </cell>
          <cell r="J781" t="str">
            <v/>
          </cell>
          <cell r="K781" t="str">
            <v/>
          </cell>
          <cell r="L781">
            <v>0</v>
          </cell>
          <cell r="M781" t="str">
            <v>Berrens</v>
          </cell>
          <cell r="N781" t="str">
            <v>Other - LSL Replacement Phase 2</v>
          </cell>
          <cell r="O781" t="str">
            <v>1420008-7</v>
          </cell>
          <cell r="P781" t="str">
            <v>Yes</v>
          </cell>
          <cell r="Q781">
            <v>312</v>
          </cell>
          <cell r="R781" t="str">
            <v>LSL</v>
          </cell>
          <cell r="S781" t="str">
            <v>Exempt</v>
          </cell>
          <cell r="T781"/>
          <cell r="U781"/>
          <cell r="V781"/>
          <cell r="W781"/>
          <cell r="X781">
            <v>0</v>
          </cell>
          <cell r="Y781"/>
          <cell r="Z781"/>
          <cell r="AA781"/>
          <cell r="AB781"/>
          <cell r="AC781">
            <v>0</v>
          </cell>
          <cell r="AD781">
            <v>0</v>
          </cell>
          <cell r="AE781"/>
          <cell r="AF781">
            <v>84000</v>
          </cell>
          <cell r="AG781"/>
          <cell r="AH781"/>
          <cell r="AI781"/>
          <cell r="AJ781"/>
          <cell r="AK781"/>
          <cell r="AL781">
            <v>84000</v>
          </cell>
          <cell r="AM781">
            <v>0</v>
          </cell>
          <cell r="AN781"/>
          <cell r="AO781">
            <v>0</v>
          </cell>
          <cell r="AP781">
            <v>0</v>
          </cell>
          <cell r="AQ781"/>
          <cell r="AR781">
            <v>0</v>
          </cell>
          <cell r="AS781"/>
          <cell r="AT781">
            <v>0</v>
          </cell>
          <cell r="AU781">
            <v>0</v>
          </cell>
          <cell r="AV781"/>
          <cell r="AW781"/>
          <cell r="AX781"/>
          <cell r="AY781"/>
          <cell r="AZ781"/>
          <cell r="BA781"/>
          <cell r="BB781">
            <v>0</v>
          </cell>
          <cell r="BC781">
            <v>0</v>
          </cell>
          <cell r="BD781"/>
          <cell r="BE781">
            <v>0</v>
          </cell>
          <cell r="BF781"/>
          <cell r="BG781"/>
          <cell r="BH781"/>
          <cell r="BI781"/>
          <cell r="BJ781"/>
          <cell r="BK781"/>
          <cell r="BL781"/>
          <cell r="BM781"/>
          <cell r="BN781"/>
          <cell r="BO781"/>
          <cell r="BP781">
            <v>0</v>
          </cell>
          <cell r="BQ781"/>
          <cell r="BR781"/>
          <cell r="BS781"/>
          <cell r="BT781"/>
          <cell r="BU781"/>
          <cell r="BV781"/>
          <cell r="BW781" t="str">
            <v>Berrens</v>
          </cell>
          <cell r="BX781"/>
          <cell r="BY781">
            <v>8</v>
          </cell>
        </row>
        <row r="782">
          <cell r="C782">
            <v>578</v>
          </cell>
          <cell r="D782">
            <v>10</v>
          </cell>
          <cell r="E782">
            <v>479</v>
          </cell>
          <cell r="F782">
            <v>10</v>
          </cell>
          <cell r="G782"/>
          <cell r="H782" t="str">
            <v/>
          </cell>
          <cell r="I782" t="str">
            <v/>
          </cell>
          <cell r="J782" t="str">
            <v/>
          </cell>
          <cell r="K782" t="str">
            <v/>
          </cell>
          <cell r="L782">
            <v>0</v>
          </cell>
          <cell r="M782" t="str">
            <v>Berrens</v>
          </cell>
          <cell r="N782" t="str">
            <v>Watermain - Replacement Phase 1</v>
          </cell>
          <cell r="O782" t="str">
            <v>1420008-4</v>
          </cell>
          <cell r="P782" t="str">
            <v xml:space="preserve">No </v>
          </cell>
          <cell r="Q782">
            <v>312</v>
          </cell>
          <cell r="R782" t="str">
            <v>Reg</v>
          </cell>
          <cell r="S782" t="str">
            <v>Exempt</v>
          </cell>
          <cell r="T782"/>
          <cell r="U782"/>
          <cell r="V782"/>
          <cell r="W782"/>
          <cell r="X782">
            <v>0</v>
          </cell>
          <cell r="Y782"/>
          <cell r="Z782"/>
          <cell r="AA782"/>
          <cell r="AB782"/>
          <cell r="AC782">
            <v>0</v>
          </cell>
          <cell r="AD782">
            <v>0</v>
          </cell>
          <cell r="AE782"/>
          <cell r="AF782">
            <v>3804000</v>
          </cell>
          <cell r="AG782"/>
          <cell r="AH782"/>
          <cell r="AI782"/>
          <cell r="AJ782"/>
          <cell r="AK782"/>
          <cell r="AL782">
            <v>3804000</v>
          </cell>
          <cell r="AM782">
            <v>0</v>
          </cell>
          <cell r="AN782"/>
          <cell r="AO782">
            <v>0</v>
          </cell>
          <cell r="AP782">
            <v>0</v>
          </cell>
          <cell r="AQ782"/>
          <cell r="AR782">
            <v>0</v>
          </cell>
          <cell r="AS782"/>
          <cell r="AT782">
            <v>0</v>
          </cell>
          <cell r="AU782">
            <v>0</v>
          </cell>
          <cell r="AV782"/>
          <cell r="AW782"/>
          <cell r="AX782"/>
          <cell r="AY782"/>
          <cell r="AZ782"/>
          <cell r="BA782"/>
          <cell r="BB782">
            <v>0</v>
          </cell>
          <cell r="BC782">
            <v>0</v>
          </cell>
          <cell r="BD782"/>
          <cell r="BE782">
            <v>0</v>
          </cell>
          <cell r="BF782"/>
          <cell r="BG782"/>
          <cell r="BH782"/>
          <cell r="BI782"/>
          <cell r="BJ782"/>
          <cell r="BK782"/>
          <cell r="BL782"/>
          <cell r="BM782"/>
          <cell r="BN782"/>
          <cell r="BO782"/>
          <cell r="BP782">
            <v>0</v>
          </cell>
          <cell r="BQ782"/>
          <cell r="BR782"/>
          <cell r="BS782"/>
          <cell r="BT782"/>
          <cell r="BU782"/>
          <cell r="BV782"/>
          <cell r="BW782" t="str">
            <v>Berrens</v>
          </cell>
          <cell r="BX782"/>
          <cell r="BY782">
            <v>8</v>
          </cell>
        </row>
        <row r="783">
          <cell r="C783">
            <v>631</v>
          </cell>
          <cell r="D783">
            <v>10</v>
          </cell>
          <cell r="E783">
            <v>532</v>
          </cell>
          <cell r="F783">
            <v>10</v>
          </cell>
          <cell r="G783"/>
          <cell r="H783" t="str">
            <v/>
          </cell>
          <cell r="I783" t="str">
            <v/>
          </cell>
          <cell r="J783" t="str">
            <v/>
          </cell>
          <cell r="K783" t="str">
            <v/>
          </cell>
          <cell r="L783">
            <v>0</v>
          </cell>
          <cell r="M783" t="str">
            <v>Berrens</v>
          </cell>
          <cell r="N783" t="str">
            <v>Watermain - Replacement Phase 2</v>
          </cell>
          <cell r="O783" t="str">
            <v>1420008-5</v>
          </cell>
          <cell r="P783" t="str">
            <v xml:space="preserve">No </v>
          </cell>
          <cell r="Q783">
            <v>312</v>
          </cell>
          <cell r="R783" t="str">
            <v>Reg</v>
          </cell>
          <cell r="S783" t="str">
            <v>Exempt</v>
          </cell>
          <cell r="T783"/>
          <cell r="U783"/>
          <cell r="V783"/>
          <cell r="W783"/>
          <cell r="X783">
            <v>0</v>
          </cell>
          <cell r="Y783"/>
          <cell r="Z783"/>
          <cell r="AA783"/>
          <cell r="AB783"/>
          <cell r="AC783">
            <v>0</v>
          </cell>
          <cell r="AD783">
            <v>0</v>
          </cell>
          <cell r="AE783"/>
          <cell r="AF783">
            <v>6296000</v>
          </cell>
          <cell r="AG783"/>
          <cell r="AH783"/>
          <cell r="AI783"/>
          <cell r="AJ783"/>
          <cell r="AK783"/>
          <cell r="AL783">
            <v>6296000</v>
          </cell>
          <cell r="AM783">
            <v>0</v>
          </cell>
          <cell r="AN783"/>
          <cell r="AO783">
            <v>0</v>
          </cell>
          <cell r="AP783">
            <v>0</v>
          </cell>
          <cell r="AQ783"/>
          <cell r="AR783">
            <v>0</v>
          </cell>
          <cell r="AS783"/>
          <cell r="AT783">
            <v>0</v>
          </cell>
          <cell r="AU783">
            <v>0</v>
          </cell>
          <cell r="AV783"/>
          <cell r="AW783"/>
          <cell r="AX783"/>
          <cell r="AY783"/>
          <cell r="AZ783"/>
          <cell r="BA783"/>
          <cell r="BB783">
            <v>0</v>
          </cell>
          <cell r="BC783">
            <v>0</v>
          </cell>
          <cell r="BD783"/>
          <cell r="BE783">
            <v>0</v>
          </cell>
          <cell r="BF783"/>
          <cell r="BG783"/>
          <cell r="BH783"/>
          <cell r="BI783"/>
          <cell r="BJ783"/>
          <cell r="BK783"/>
          <cell r="BL783"/>
          <cell r="BM783"/>
          <cell r="BN783"/>
          <cell r="BO783"/>
          <cell r="BP783">
            <v>0</v>
          </cell>
          <cell r="BQ783"/>
          <cell r="BR783"/>
          <cell r="BS783"/>
          <cell r="BT783"/>
          <cell r="BU783"/>
          <cell r="BV783"/>
          <cell r="BW783" t="str">
            <v>Berrens</v>
          </cell>
          <cell r="BX783"/>
          <cell r="BY783">
            <v>8</v>
          </cell>
        </row>
        <row r="784">
          <cell r="C784">
            <v>248</v>
          </cell>
          <cell r="D784">
            <v>12</v>
          </cell>
          <cell r="E784">
            <v>177</v>
          </cell>
          <cell r="F784">
            <v>12</v>
          </cell>
          <cell r="G784"/>
          <cell r="H784" t="str">
            <v/>
          </cell>
          <cell r="I784" t="str">
            <v/>
          </cell>
          <cell r="J784" t="str">
            <v/>
          </cell>
          <cell r="K784" t="str">
            <v/>
          </cell>
          <cell r="L784">
            <v>0</v>
          </cell>
          <cell r="M784" t="str">
            <v>Berrens</v>
          </cell>
          <cell r="N784" t="str">
            <v>Treatment - Fe, Mn</v>
          </cell>
          <cell r="O784" t="str">
            <v>1590007-1</v>
          </cell>
          <cell r="P784" t="str">
            <v xml:space="preserve">No </v>
          </cell>
          <cell r="Q784">
            <v>282</v>
          </cell>
          <cell r="R784" t="str">
            <v>Reg</v>
          </cell>
          <cell r="S784"/>
          <cell r="T784"/>
          <cell r="U784"/>
          <cell r="V784"/>
          <cell r="W784"/>
          <cell r="X784">
            <v>0</v>
          </cell>
          <cell r="Y784"/>
          <cell r="Z784"/>
          <cell r="AA784"/>
          <cell r="AB784"/>
          <cell r="AC784">
            <v>0</v>
          </cell>
          <cell r="AD784">
            <v>0</v>
          </cell>
          <cell r="AE784"/>
          <cell r="AF784">
            <v>5024000</v>
          </cell>
          <cell r="AG784"/>
          <cell r="AH784"/>
          <cell r="AI784"/>
          <cell r="AJ784"/>
          <cell r="AK784"/>
          <cell r="AL784">
            <v>5024000</v>
          </cell>
          <cell r="AM784">
            <v>0</v>
          </cell>
          <cell r="AN784"/>
          <cell r="AO784">
            <v>0</v>
          </cell>
          <cell r="AP784">
            <v>0</v>
          </cell>
          <cell r="AQ784"/>
          <cell r="AR784">
            <v>0</v>
          </cell>
          <cell r="AS784"/>
          <cell r="AT784">
            <v>0</v>
          </cell>
          <cell r="AU784">
            <v>0</v>
          </cell>
          <cell r="AV784"/>
          <cell r="AW784"/>
          <cell r="AX784"/>
          <cell r="AY784"/>
          <cell r="AZ784"/>
          <cell r="BA784"/>
          <cell r="BB784">
            <v>0</v>
          </cell>
          <cell r="BC784">
            <v>0</v>
          </cell>
          <cell r="BD784"/>
          <cell r="BE784">
            <v>0</v>
          </cell>
          <cell r="BF784"/>
          <cell r="BG784"/>
          <cell r="BH784"/>
          <cell r="BI784"/>
          <cell r="BJ784"/>
          <cell r="BK784"/>
          <cell r="BL784"/>
          <cell r="BM784"/>
          <cell r="BN784"/>
          <cell r="BO784"/>
          <cell r="BP784"/>
          <cell r="BQ784"/>
          <cell r="BR784"/>
          <cell r="BS784"/>
          <cell r="BT784"/>
          <cell r="BU784"/>
          <cell r="BV784"/>
          <cell r="BW784" t="str">
            <v>Berrens</v>
          </cell>
          <cell r="BX784"/>
          <cell r="BY784">
            <v>8</v>
          </cell>
        </row>
        <row r="785">
          <cell r="C785">
            <v>249</v>
          </cell>
          <cell r="D785">
            <v>12</v>
          </cell>
          <cell r="E785">
            <v>178</v>
          </cell>
          <cell r="F785">
            <v>12</v>
          </cell>
          <cell r="G785"/>
          <cell r="H785" t="str">
            <v/>
          </cell>
          <cell r="I785" t="str">
            <v/>
          </cell>
          <cell r="J785" t="str">
            <v/>
          </cell>
          <cell r="K785" t="str">
            <v/>
          </cell>
          <cell r="L785">
            <v>0</v>
          </cell>
          <cell r="M785" t="str">
            <v>Berrens</v>
          </cell>
          <cell r="N785" t="str">
            <v>Watermain - Looping</v>
          </cell>
          <cell r="O785" t="str">
            <v>1590007-3</v>
          </cell>
          <cell r="P785" t="str">
            <v xml:space="preserve">No </v>
          </cell>
          <cell r="Q785">
            <v>282</v>
          </cell>
          <cell r="R785" t="str">
            <v>Reg</v>
          </cell>
          <cell r="S785"/>
          <cell r="T785"/>
          <cell r="U785"/>
          <cell r="V785"/>
          <cell r="W785"/>
          <cell r="X785">
            <v>0</v>
          </cell>
          <cell r="Y785"/>
          <cell r="Z785"/>
          <cell r="AA785"/>
          <cell r="AB785"/>
          <cell r="AC785">
            <v>0</v>
          </cell>
          <cell r="AD785">
            <v>0</v>
          </cell>
          <cell r="AE785"/>
          <cell r="AF785">
            <v>1836000</v>
          </cell>
          <cell r="AG785"/>
          <cell r="AH785"/>
          <cell r="AI785"/>
          <cell r="AJ785"/>
          <cell r="AK785"/>
          <cell r="AL785">
            <v>1836000</v>
          </cell>
          <cell r="AM785">
            <v>0</v>
          </cell>
          <cell r="AN785"/>
          <cell r="AO785">
            <v>0</v>
          </cell>
          <cell r="AP785">
            <v>0</v>
          </cell>
          <cell r="AQ785"/>
          <cell r="AR785">
            <v>0</v>
          </cell>
          <cell r="AS785"/>
          <cell r="AT785">
            <v>0</v>
          </cell>
          <cell r="AU785">
            <v>0</v>
          </cell>
          <cell r="AV785"/>
          <cell r="AW785"/>
          <cell r="AX785"/>
          <cell r="AY785"/>
          <cell r="AZ785"/>
          <cell r="BA785"/>
          <cell r="BB785">
            <v>0</v>
          </cell>
          <cell r="BC785">
            <v>0</v>
          </cell>
          <cell r="BD785"/>
          <cell r="BE785">
            <v>0</v>
          </cell>
          <cell r="BF785"/>
          <cell r="BG785"/>
          <cell r="BH785"/>
          <cell r="BI785"/>
          <cell r="BJ785"/>
          <cell r="BK785"/>
          <cell r="BL785"/>
          <cell r="BM785"/>
          <cell r="BN785"/>
          <cell r="BO785"/>
          <cell r="BP785"/>
          <cell r="BQ785"/>
          <cell r="BR785"/>
          <cell r="BS785"/>
          <cell r="BT785"/>
          <cell r="BU785"/>
          <cell r="BV785"/>
          <cell r="BW785" t="str">
            <v>Berrens</v>
          </cell>
          <cell r="BX785"/>
          <cell r="BY785">
            <v>8</v>
          </cell>
        </row>
        <row r="786">
          <cell r="C786">
            <v>466</v>
          </cell>
          <cell r="D786">
            <v>10</v>
          </cell>
          <cell r="E786">
            <v>380</v>
          </cell>
          <cell r="F786">
            <v>10</v>
          </cell>
          <cell r="G786"/>
          <cell r="H786" t="str">
            <v/>
          </cell>
          <cell r="I786" t="str">
            <v/>
          </cell>
          <cell r="J786" t="str">
            <v/>
          </cell>
          <cell r="K786" t="str">
            <v/>
          </cell>
          <cell r="L786">
            <v>0</v>
          </cell>
          <cell r="M786" t="str">
            <v>Berrens</v>
          </cell>
          <cell r="N786" t="str">
            <v>Storage - New 50,000 Gal Tower</v>
          </cell>
          <cell r="O786" t="str">
            <v>1590007-2</v>
          </cell>
          <cell r="P786" t="str">
            <v xml:space="preserve">No </v>
          </cell>
          <cell r="Q786">
            <v>282</v>
          </cell>
          <cell r="R786" t="str">
            <v>Reg</v>
          </cell>
          <cell r="S786"/>
          <cell r="T786"/>
          <cell r="U786"/>
          <cell r="V786"/>
          <cell r="W786"/>
          <cell r="X786">
            <v>-600000</v>
          </cell>
          <cell r="Y786"/>
          <cell r="Z786"/>
          <cell r="AA786"/>
          <cell r="AB786"/>
          <cell r="AC786">
            <v>0</v>
          </cell>
          <cell r="AD786">
            <v>0</v>
          </cell>
          <cell r="AE786"/>
          <cell r="AF786">
            <v>1986000</v>
          </cell>
          <cell r="AG786"/>
          <cell r="AH786"/>
          <cell r="AI786"/>
          <cell r="AJ786"/>
          <cell r="AK786"/>
          <cell r="AL786">
            <v>1986000</v>
          </cell>
          <cell r="AM786">
            <v>0</v>
          </cell>
          <cell r="AN786"/>
          <cell r="AO786">
            <v>0</v>
          </cell>
          <cell r="AP786">
            <v>0</v>
          </cell>
          <cell r="AQ786"/>
          <cell r="AR786">
            <v>0</v>
          </cell>
          <cell r="AS786"/>
          <cell r="AT786">
            <v>0</v>
          </cell>
          <cell r="AU786">
            <v>0</v>
          </cell>
          <cell r="AV786"/>
          <cell r="AW786"/>
          <cell r="AX786"/>
          <cell r="AY786"/>
          <cell r="AZ786"/>
          <cell r="BA786"/>
          <cell r="BB786">
            <v>0</v>
          </cell>
          <cell r="BC786">
            <v>0</v>
          </cell>
          <cell r="BD786"/>
          <cell r="BE786">
            <v>0</v>
          </cell>
          <cell r="BF786"/>
          <cell r="BG786"/>
          <cell r="BH786"/>
          <cell r="BI786"/>
          <cell r="BJ786"/>
          <cell r="BK786"/>
          <cell r="BL786"/>
          <cell r="BM786"/>
          <cell r="BN786"/>
          <cell r="BO786"/>
          <cell r="BP786"/>
          <cell r="BQ786">
            <v>600000</v>
          </cell>
          <cell r="BR786" t="str">
            <v>24 SCDP</v>
          </cell>
          <cell r="BS786"/>
          <cell r="BT786"/>
          <cell r="BU786"/>
          <cell r="BV786"/>
          <cell r="BW786" t="str">
            <v>Berrens</v>
          </cell>
          <cell r="BX786"/>
          <cell r="BY786">
            <v>8</v>
          </cell>
        </row>
        <row r="787">
          <cell r="C787">
            <v>573</v>
          </cell>
          <cell r="D787">
            <v>10</v>
          </cell>
          <cell r="E787">
            <v>476</v>
          </cell>
          <cell r="F787">
            <v>10</v>
          </cell>
          <cell r="G787"/>
          <cell r="H787" t="str">
            <v/>
          </cell>
          <cell r="I787" t="str">
            <v/>
          </cell>
          <cell r="J787" t="str">
            <v/>
          </cell>
          <cell r="K787" t="str">
            <v/>
          </cell>
          <cell r="L787" t="str">
            <v>PER submitted</v>
          </cell>
          <cell r="M787" t="str">
            <v>Barrett</v>
          </cell>
          <cell r="N787" t="str">
            <v xml:space="preserve">Treatment - RO to Address Chlorides </v>
          </cell>
          <cell r="O787" t="str">
            <v>1650013-3</v>
          </cell>
          <cell r="P787" t="str">
            <v xml:space="preserve">No </v>
          </cell>
          <cell r="Q787">
            <v>555</v>
          </cell>
          <cell r="R787" t="str">
            <v>Reg</v>
          </cell>
          <cell r="S787" t="str">
            <v>Exempt</v>
          </cell>
          <cell r="T787"/>
          <cell r="U787"/>
          <cell r="V787"/>
          <cell r="W787"/>
          <cell r="X787">
            <v>0</v>
          </cell>
          <cell r="Y787"/>
          <cell r="Z787"/>
          <cell r="AA787">
            <v>45245</v>
          </cell>
          <cell r="AB787">
            <v>45823</v>
          </cell>
          <cell r="AC787">
            <v>0</v>
          </cell>
          <cell r="AD787">
            <v>0</v>
          </cell>
          <cell r="AE787" t="str">
            <v xml:space="preserve">on DW &amp; CW </v>
          </cell>
          <cell r="AF787">
            <v>8617000</v>
          </cell>
          <cell r="AG787"/>
          <cell r="AH787"/>
          <cell r="AI787"/>
          <cell r="AJ787"/>
          <cell r="AK787"/>
          <cell r="AL787">
            <v>8617000</v>
          </cell>
          <cell r="AM787">
            <v>0</v>
          </cell>
          <cell r="AN787"/>
          <cell r="AO787">
            <v>0</v>
          </cell>
          <cell r="AP787">
            <v>0</v>
          </cell>
          <cell r="AQ787"/>
          <cell r="AR787">
            <v>0</v>
          </cell>
          <cell r="AS787"/>
          <cell r="AT787">
            <v>0</v>
          </cell>
          <cell r="AU787">
            <v>0</v>
          </cell>
          <cell r="AV787"/>
          <cell r="AW787"/>
          <cell r="AX787"/>
          <cell r="AY787"/>
          <cell r="AZ787"/>
          <cell r="BA787"/>
          <cell r="BB787">
            <v>0</v>
          </cell>
          <cell r="BC787">
            <v>0</v>
          </cell>
          <cell r="BD787"/>
          <cell r="BE787"/>
          <cell r="BF787" t="str">
            <v>PER submitted</v>
          </cell>
          <cell r="BG787" t="str">
            <v>PSIG</v>
          </cell>
          <cell r="BH787"/>
          <cell r="BI787"/>
          <cell r="BJ787"/>
          <cell r="BK787">
            <v>282</v>
          </cell>
          <cell r="BL787"/>
          <cell r="BM787">
            <v>7273000</v>
          </cell>
          <cell r="BN787">
            <v>705000</v>
          </cell>
          <cell r="BO787">
            <v>1344000</v>
          </cell>
          <cell r="BP787">
            <v>2049000</v>
          </cell>
          <cell r="BQ787"/>
          <cell r="BR787"/>
          <cell r="BS787"/>
          <cell r="BT787"/>
          <cell r="BU787">
            <v>6893600</v>
          </cell>
          <cell r="BV787" t="str">
            <v>PSIG</v>
          </cell>
          <cell r="BW787" t="str">
            <v>Barrett</v>
          </cell>
          <cell r="BX787" t="str">
            <v>Barrett</v>
          </cell>
          <cell r="BY787" t="str">
            <v>6E</v>
          </cell>
        </row>
        <row r="788">
          <cell r="C788">
            <v>574</v>
          </cell>
          <cell r="D788">
            <v>10</v>
          </cell>
          <cell r="E788">
            <v>477</v>
          </cell>
          <cell r="F788">
            <v>10</v>
          </cell>
          <cell r="G788"/>
          <cell r="H788" t="str">
            <v/>
          </cell>
          <cell r="I788" t="str">
            <v/>
          </cell>
          <cell r="J788" t="str">
            <v/>
          </cell>
          <cell r="K788" t="str">
            <v/>
          </cell>
          <cell r="L788" t="str">
            <v>PER submitted</v>
          </cell>
          <cell r="M788" t="str">
            <v>Barrett</v>
          </cell>
          <cell r="N788" t="str">
            <v>Storage - Tower Rehab</v>
          </cell>
          <cell r="O788" t="str">
            <v>1650013-5</v>
          </cell>
          <cell r="P788" t="str">
            <v xml:space="preserve">No </v>
          </cell>
          <cell r="Q788">
            <v>555</v>
          </cell>
          <cell r="R788" t="str">
            <v>Reg</v>
          </cell>
          <cell r="S788" t="str">
            <v>Exempt</v>
          </cell>
          <cell r="T788"/>
          <cell r="U788"/>
          <cell r="V788"/>
          <cell r="W788"/>
          <cell r="X788">
            <v>-600000</v>
          </cell>
          <cell r="Y788"/>
          <cell r="Z788"/>
          <cell r="AA788">
            <v>45245</v>
          </cell>
          <cell r="AB788">
            <v>45580</v>
          </cell>
          <cell r="AC788">
            <v>0</v>
          </cell>
          <cell r="AD788">
            <v>0</v>
          </cell>
          <cell r="AE788"/>
          <cell r="AF788">
            <v>1298000</v>
          </cell>
          <cell r="AG788"/>
          <cell r="AH788"/>
          <cell r="AI788"/>
          <cell r="AJ788"/>
          <cell r="AK788"/>
          <cell r="AL788">
            <v>1298000</v>
          </cell>
          <cell r="AM788">
            <v>0</v>
          </cell>
          <cell r="AN788"/>
          <cell r="AO788">
            <v>0</v>
          </cell>
          <cell r="AP788">
            <v>0</v>
          </cell>
          <cell r="AQ788"/>
          <cell r="AR788">
            <v>0</v>
          </cell>
          <cell r="AS788"/>
          <cell r="AT788">
            <v>0</v>
          </cell>
          <cell r="AU788">
            <v>0</v>
          </cell>
          <cell r="AV788"/>
          <cell r="AW788"/>
          <cell r="AX788"/>
          <cell r="AY788"/>
          <cell r="AZ788"/>
          <cell r="BA788"/>
          <cell r="BB788">
            <v>0</v>
          </cell>
          <cell r="BC788">
            <v>0</v>
          </cell>
          <cell r="BD788"/>
          <cell r="BE788">
            <v>0</v>
          </cell>
          <cell r="BF788" t="str">
            <v>PER submitted</v>
          </cell>
          <cell r="BG788"/>
          <cell r="BH788"/>
          <cell r="BI788"/>
          <cell r="BJ788"/>
          <cell r="BK788"/>
          <cell r="BL788"/>
          <cell r="BM788"/>
          <cell r="BN788"/>
          <cell r="BO788">
            <v>698000</v>
          </cell>
          <cell r="BP788">
            <v>0</v>
          </cell>
          <cell r="BQ788">
            <v>600000</v>
          </cell>
          <cell r="BR788" t="str">
            <v>2023 award</v>
          </cell>
          <cell r="BS788"/>
          <cell r="BT788"/>
          <cell r="BU788"/>
          <cell r="BV788"/>
          <cell r="BW788" t="str">
            <v>Barrett</v>
          </cell>
          <cell r="BX788" t="str">
            <v>Barrett</v>
          </cell>
          <cell r="BY788" t="str">
            <v>6E</v>
          </cell>
        </row>
        <row r="789">
          <cell r="C789">
            <v>814</v>
          </cell>
          <cell r="D789">
            <v>7</v>
          </cell>
          <cell r="E789">
            <v>690</v>
          </cell>
          <cell r="F789">
            <v>7</v>
          </cell>
          <cell r="G789"/>
          <cell r="H789" t="str">
            <v/>
          </cell>
          <cell r="I789" t="str">
            <v/>
          </cell>
          <cell r="J789" t="str">
            <v/>
          </cell>
          <cell r="K789" t="str">
            <v/>
          </cell>
          <cell r="L789">
            <v>0</v>
          </cell>
          <cell r="M789" t="str">
            <v>Barrett</v>
          </cell>
          <cell r="N789" t="str">
            <v>Treatment - New Fe/Mn Plant &amp; Wells</v>
          </cell>
          <cell r="O789" t="str">
            <v>1730063-6</v>
          </cell>
          <cell r="P789" t="str">
            <v xml:space="preserve">No </v>
          </cell>
          <cell r="Q789">
            <v>1425</v>
          </cell>
          <cell r="R789" t="str">
            <v>Reg</v>
          </cell>
          <cell r="S789" t="str">
            <v>Exempt</v>
          </cell>
          <cell r="T789"/>
          <cell r="U789"/>
          <cell r="V789"/>
          <cell r="W789"/>
          <cell r="X789">
            <v>0</v>
          </cell>
          <cell r="Y789"/>
          <cell r="Z789"/>
          <cell r="AA789">
            <v>44682</v>
          </cell>
          <cell r="AB789">
            <v>44834</v>
          </cell>
          <cell r="AC789">
            <v>0</v>
          </cell>
          <cell r="AD789">
            <v>0</v>
          </cell>
          <cell r="AE789" t="str">
            <v>want SPAP</v>
          </cell>
          <cell r="AF789">
            <v>7548900</v>
          </cell>
          <cell r="AG789"/>
          <cell r="AH789"/>
          <cell r="AI789"/>
          <cell r="AJ789"/>
          <cell r="AK789"/>
          <cell r="AL789">
            <v>7548900</v>
          </cell>
          <cell r="AM789">
            <v>0</v>
          </cell>
          <cell r="AN789"/>
          <cell r="AO789">
            <v>0</v>
          </cell>
          <cell r="AP789">
            <v>0</v>
          </cell>
          <cell r="AQ789"/>
          <cell r="AR789">
            <v>0</v>
          </cell>
          <cell r="AS789"/>
          <cell r="AT789">
            <v>0</v>
          </cell>
          <cell r="AU789">
            <v>0</v>
          </cell>
          <cell r="AV789"/>
          <cell r="AW789"/>
          <cell r="AX789"/>
          <cell r="AY789"/>
          <cell r="AZ789"/>
          <cell r="BA789"/>
          <cell r="BB789">
            <v>0</v>
          </cell>
          <cell r="BC789">
            <v>0</v>
          </cell>
          <cell r="BD789"/>
          <cell r="BE789">
            <v>0</v>
          </cell>
          <cell r="BF789"/>
          <cell r="BG789"/>
          <cell r="BH789"/>
          <cell r="BI789"/>
          <cell r="BJ789"/>
          <cell r="BK789"/>
          <cell r="BL789"/>
          <cell r="BM789"/>
          <cell r="BN789"/>
          <cell r="BO789"/>
          <cell r="BP789">
            <v>0</v>
          </cell>
          <cell r="BQ789"/>
          <cell r="BR789"/>
          <cell r="BS789"/>
          <cell r="BT789"/>
          <cell r="BU789"/>
          <cell r="BV789"/>
          <cell r="BW789" t="str">
            <v>Barrett</v>
          </cell>
          <cell r="BX789" t="str">
            <v>Barrett</v>
          </cell>
          <cell r="BY789" t="str">
            <v>7W</v>
          </cell>
        </row>
        <row r="790">
          <cell r="C790">
            <v>838</v>
          </cell>
          <cell r="D790">
            <v>6</v>
          </cell>
          <cell r="E790">
            <v>708</v>
          </cell>
          <cell r="F790">
            <v>6</v>
          </cell>
          <cell r="G790" t="str">
            <v/>
          </cell>
          <cell r="H790" t="str">
            <v/>
          </cell>
          <cell r="I790" t="str">
            <v/>
          </cell>
          <cell r="J790" t="str">
            <v/>
          </cell>
          <cell r="K790" t="str">
            <v/>
          </cell>
          <cell r="L790">
            <v>0</v>
          </cell>
          <cell r="M790" t="str">
            <v>Barrett</v>
          </cell>
          <cell r="N790" t="str">
            <v>Storage - New 150,000 Gal Tower</v>
          </cell>
          <cell r="O790" t="str">
            <v>1730063-7</v>
          </cell>
          <cell r="P790" t="str">
            <v xml:space="preserve">No </v>
          </cell>
          <cell r="Q790">
            <v>1425</v>
          </cell>
          <cell r="R790" t="str">
            <v>Reg</v>
          </cell>
          <cell r="S790" t="str">
            <v>Exempt</v>
          </cell>
          <cell r="T790"/>
          <cell r="U790"/>
          <cell r="V790"/>
          <cell r="W790"/>
          <cell r="X790">
            <v>0</v>
          </cell>
          <cell r="Y790"/>
          <cell r="Z790"/>
          <cell r="AA790">
            <v>44682</v>
          </cell>
          <cell r="AB790">
            <v>44834</v>
          </cell>
          <cell r="AC790">
            <v>0</v>
          </cell>
          <cell r="AD790">
            <v>0</v>
          </cell>
          <cell r="AE790" t="str">
            <v>want SPAP</v>
          </cell>
          <cell r="AF790">
            <v>1292000</v>
          </cell>
          <cell r="AG790"/>
          <cell r="AH790"/>
          <cell r="AI790"/>
          <cell r="AJ790"/>
          <cell r="AK790"/>
          <cell r="AL790">
            <v>1292000</v>
          </cell>
          <cell r="AM790">
            <v>0</v>
          </cell>
          <cell r="AN790"/>
          <cell r="AO790">
            <v>0</v>
          </cell>
          <cell r="AP790">
            <v>0</v>
          </cell>
          <cell r="AQ790"/>
          <cell r="AR790">
            <v>0</v>
          </cell>
          <cell r="AS790"/>
          <cell r="AT790">
            <v>0</v>
          </cell>
          <cell r="AU790">
            <v>0</v>
          </cell>
          <cell r="AV790"/>
          <cell r="AW790"/>
          <cell r="AX790"/>
          <cell r="AY790"/>
          <cell r="AZ790"/>
          <cell r="BA790"/>
          <cell r="BB790">
            <v>0</v>
          </cell>
          <cell r="BC790">
            <v>0</v>
          </cell>
          <cell r="BD790"/>
          <cell r="BE790">
            <v>0</v>
          </cell>
          <cell r="BF790"/>
          <cell r="BG790"/>
          <cell r="BH790"/>
          <cell r="BI790"/>
          <cell r="BJ790"/>
          <cell r="BK790"/>
          <cell r="BL790"/>
          <cell r="BM790"/>
          <cell r="BN790"/>
          <cell r="BO790"/>
          <cell r="BP790">
            <v>0</v>
          </cell>
          <cell r="BQ790"/>
          <cell r="BR790"/>
          <cell r="BS790"/>
          <cell r="BT790"/>
          <cell r="BU790"/>
          <cell r="BV790"/>
          <cell r="BW790" t="str">
            <v>Barrett</v>
          </cell>
          <cell r="BX790" t="str">
            <v>Barrett</v>
          </cell>
          <cell r="BY790" t="str">
            <v>7W</v>
          </cell>
        </row>
        <row r="791">
          <cell r="C791">
            <v>67</v>
          </cell>
          <cell r="D791">
            <v>20</v>
          </cell>
          <cell r="E791">
            <v>57</v>
          </cell>
          <cell r="F791">
            <v>20</v>
          </cell>
          <cell r="G791">
            <v>2024</v>
          </cell>
          <cell r="H791" t="str">
            <v>Yes</v>
          </cell>
          <cell r="I791" t="str">
            <v/>
          </cell>
          <cell r="J791" t="str">
            <v/>
          </cell>
          <cell r="K791" t="str">
            <v>Yes</v>
          </cell>
          <cell r="L791">
            <v>0</v>
          </cell>
          <cell r="M791" t="str">
            <v>Barrett</v>
          </cell>
          <cell r="N791" t="str">
            <v xml:space="preserve">Other - LSL Repl (Pantown Neighborhood) </v>
          </cell>
          <cell r="O791" t="str">
            <v>1730027-27</v>
          </cell>
          <cell r="P791" t="str">
            <v>Yes</v>
          </cell>
          <cell r="Q791">
            <v>54937</v>
          </cell>
          <cell r="R791" t="str">
            <v>LSL</v>
          </cell>
          <cell r="S791"/>
          <cell r="T791"/>
          <cell r="U791">
            <v>45470</v>
          </cell>
          <cell r="V791" t="str">
            <v>certified</v>
          </cell>
          <cell r="W791">
            <v>141760</v>
          </cell>
          <cell r="X791">
            <v>141760</v>
          </cell>
          <cell r="Y791" t="str">
            <v>24 Carryover</v>
          </cell>
          <cell r="Z791"/>
          <cell r="AA791">
            <v>45413</v>
          </cell>
          <cell r="AB791" t="str">
            <v>10*/1/25</v>
          </cell>
          <cell r="AC791">
            <v>0</v>
          </cell>
          <cell r="AD791">
            <v>141760</v>
          </cell>
          <cell r="AE791"/>
          <cell r="AF791">
            <v>141760</v>
          </cell>
          <cell r="AG791">
            <v>45429</v>
          </cell>
          <cell r="AH791">
            <v>45471</v>
          </cell>
          <cell r="AI791"/>
          <cell r="AJ791">
            <v>141760</v>
          </cell>
          <cell r="AK791"/>
          <cell r="AL791">
            <v>141760</v>
          </cell>
          <cell r="AM791">
            <v>141760</v>
          </cell>
          <cell r="AN791"/>
          <cell r="AO791">
            <v>141760</v>
          </cell>
          <cell r="AP791">
            <v>0</v>
          </cell>
          <cell r="AQ791"/>
          <cell r="AR791">
            <v>141760</v>
          </cell>
          <cell r="AS791"/>
          <cell r="AT791">
            <v>0</v>
          </cell>
          <cell r="AU791">
            <v>0</v>
          </cell>
          <cell r="AV791"/>
          <cell r="AW791"/>
          <cell r="AX791"/>
          <cell r="AY791"/>
          <cell r="AZ791"/>
          <cell r="BA791"/>
          <cell r="BB791">
            <v>0</v>
          </cell>
          <cell r="BC791">
            <v>0</v>
          </cell>
          <cell r="BD791"/>
          <cell r="BE791">
            <v>0</v>
          </cell>
          <cell r="BF791"/>
          <cell r="BG791"/>
          <cell r="BH791"/>
          <cell r="BI791"/>
          <cell r="BJ791"/>
          <cell r="BK791"/>
          <cell r="BL791"/>
          <cell r="BM791"/>
          <cell r="BN791"/>
          <cell r="BO791"/>
          <cell r="BP791"/>
          <cell r="BQ791"/>
          <cell r="BR791"/>
          <cell r="BS791"/>
          <cell r="BT791"/>
          <cell r="BU791"/>
          <cell r="BV791"/>
          <cell r="BW791" t="str">
            <v>Barrett</v>
          </cell>
          <cell r="BX791"/>
          <cell r="BY791" t="str">
            <v>7W</v>
          </cell>
        </row>
        <row r="792">
          <cell r="C792">
            <v>92</v>
          </cell>
          <cell r="D792">
            <v>20</v>
          </cell>
          <cell r="E792"/>
          <cell r="F792"/>
          <cell r="G792">
            <v>2025</v>
          </cell>
          <cell r="H792" t="str">
            <v/>
          </cell>
          <cell r="I792" t="str">
            <v>Yes</v>
          </cell>
          <cell r="J792"/>
          <cell r="K792"/>
          <cell r="L792"/>
          <cell r="M792" t="str">
            <v>Barrett</v>
          </cell>
          <cell r="N792" t="str">
            <v>Other - LSL Pan Park Phase 4</v>
          </cell>
          <cell r="O792" t="str">
            <v>1730027-28</v>
          </cell>
          <cell r="P792" t="str">
            <v>Yes</v>
          </cell>
          <cell r="Q792">
            <v>68910</v>
          </cell>
          <cell r="R792" t="str">
            <v>LSL</v>
          </cell>
          <cell r="S792"/>
          <cell r="T792"/>
          <cell r="U792"/>
          <cell r="V792">
            <v>45415</v>
          </cell>
          <cell r="W792">
            <v>155940</v>
          </cell>
          <cell r="X792">
            <v>155940</v>
          </cell>
          <cell r="Y792" t="str">
            <v>Part B</v>
          </cell>
          <cell r="Z792" t="str">
            <v>12 LSL Lines</v>
          </cell>
          <cell r="AA792">
            <v>45809</v>
          </cell>
          <cell r="AB792">
            <v>45931</v>
          </cell>
          <cell r="AC792"/>
          <cell r="AD792">
            <v>155940</v>
          </cell>
          <cell r="AE792"/>
          <cell r="AF792">
            <v>155940</v>
          </cell>
          <cell r="AG792"/>
          <cell r="AH792"/>
          <cell r="AI792"/>
          <cell r="AJ792"/>
          <cell r="AK792"/>
          <cell r="AL792">
            <v>155940</v>
          </cell>
          <cell r="AM792">
            <v>155940</v>
          </cell>
          <cell r="AN792"/>
          <cell r="AO792">
            <v>155940</v>
          </cell>
          <cell r="AP792">
            <v>0</v>
          </cell>
          <cell r="AQ792"/>
          <cell r="AR792">
            <v>155940</v>
          </cell>
          <cell r="AS792"/>
          <cell r="AT792">
            <v>0</v>
          </cell>
          <cell r="AU792">
            <v>0</v>
          </cell>
          <cell r="AV792"/>
          <cell r="AW792"/>
          <cell r="AX792"/>
          <cell r="AY792"/>
          <cell r="AZ792"/>
          <cell r="BA792"/>
          <cell r="BB792">
            <v>0</v>
          </cell>
          <cell r="BC792">
            <v>0</v>
          </cell>
          <cell r="BD792"/>
          <cell r="BE792">
            <v>0</v>
          </cell>
          <cell r="BF792"/>
          <cell r="BG792"/>
          <cell r="BH792"/>
          <cell r="BI792"/>
          <cell r="BJ792"/>
          <cell r="BK792"/>
          <cell r="BL792"/>
          <cell r="BM792"/>
          <cell r="BN792"/>
          <cell r="BO792"/>
          <cell r="BP792">
            <v>0</v>
          </cell>
          <cell r="BQ792"/>
          <cell r="BR792"/>
          <cell r="BS792"/>
          <cell r="BT792"/>
          <cell r="BU792"/>
          <cell r="BV792"/>
          <cell r="BW792" t="str">
            <v>Barrett</v>
          </cell>
          <cell r="BX792"/>
          <cell r="BY792" t="str">
            <v>7W</v>
          </cell>
        </row>
        <row r="793">
          <cell r="C793">
            <v>93</v>
          </cell>
          <cell r="D793">
            <v>20</v>
          </cell>
          <cell r="E793"/>
          <cell r="F793"/>
          <cell r="G793">
            <v>2025</v>
          </cell>
          <cell r="H793" t="str">
            <v/>
          </cell>
          <cell r="I793" t="str">
            <v>Yes</v>
          </cell>
          <cell r="J793"/>
          <cell r="K793"/>
          <cell r="L793"/>
          <cell r="M793" t="str">
            <v>Barrett</v>
          </cell>
          <cell r="N793" t="str">
            <v>Other - LSL Lincoln Ave</v>
          </cell>
          <cell r="O793" t="str">
            <v>1730027-29</v>
          </cell>
          <cell r="P793" t="str">
            <v>Yes</v>
          </cell>
          <cell r="Q793">
            <v>68910</v>
          </cell>
          <cell r="R793" t="str">
            <v>LSL</v>
          </cell>
          <cell r="S793"/>
          <cell r="T793"/>
          <cell r="U793"/>
          <cell r="V793">
            <v>45415</v>
          </cell>
          <cell r="W793">
            <v>90965</v>
          </cell>
          <cell r="X793">
            <v>90965</v>
          </cell>
          <cell r="Y793" t="str">
            <v>Part B</v>
          </cell>
          <cell r="Z793" t="str">
            <v>7 LSL Lines</v>
          </cell>
          <cell r="AA793">
            <v>45809</v>
          </cell>
          <cell r="AB793">
            <v>45931</v>
          </cell>
          <cell r="AC793"/>
          <cell r="AD793">
            <v>90965</v>
          </cell>
          <cell r="AE793"/>
          <cell r="AF793">
            <v>90965</v>
          </cell>
          <cell r="AG793"/>
          <cell r="AH793"/>
          <cell r="AI793"/>
          <cell r="AJ793"/>
          <cell r="AK793"/>
          <cell r="AL793">
            <v>90965</v>
          </cell>
          <cell r="AM793">
            <v>90965</v>
          </cell>
          <cell r="AN793"/>
          <cell r="AO793">
            <v>90965</v>
          </cell>
          <cell r="AP793">
            <v>0</v>
          </cell>
          <cell r="AQ793"/>
          <cell r="AR793">
            <v>90965</v>
          </cell>
          <cell r="AS793"/>
          <cell r="AT793">
            <v>0</v>
          </cell>
          <cell r="AU793">
            <v>0</v>
          </cell>
          <cell r="AV793"/>
          <cell r="AW793"/>
          <cell r="AX793"/>
          <cell r="AY793"/>
          <cell r="AZ793"/>
          <cell r="BA793"/>
          <cell r="BB793">
            <v>0</v>
          </cell>
          <cell r="BC793">
            <v>0</v>
          </cell>
          <cell r="BD793"/>
          <cell r="BE793">
            <v>0</v>
          </cell>
          <cell r="BF793"/>
          <cell r="BG793"/>
          <cell r="BH793"/>
          <cell r="BI793"/>
          <cell r="BJ793"/>
          <cell r="BK793"/>
          <cell r="BL793"/>
          <cell r="BM793"/>
          <cell r="BN793"/>
          <cell r="BO793"/>
          <cell r="BP793">
            <v>0</v>
          </cell>
          <cell r="BQ793"/>
          <cell r="BR793"/>
          <cell r="BS793"/>
          <cell r="BT793"/>
          <cell r="BU793"/>
          <cell r="BV793"/>
          <cell r="BW793" t="str">
            <v>Barrett</v>
          </cell>
          <cell r="BX793"/>
          <cell r="BY793" t="str">
            <v>7W</v>
          </cell>
        </row>
        <row r="794">
          <cell r="C794">
            <v>94</v>
          </cell>
          <cell r="D794">
            <v>20</v>
          </cell>
          <cell r="E794"/>
          <cell r="F794"/>
          <cell r="G794">
            <v>2025</v>
          </cell>
          <cell r="H794" t="str">
            <v/>
          </cell>
          <cell r="I794" t="str">
            <v>Yes</v>
          </cell>
          <cell r="J794"/>
          <cell r="K794"/>
          <cell r="L794"/>
          <cell r="M794" t="str">
            <v>Barrett</v>
          </cell>
          <cell r="N794" t="str">
            <v>Other - LSL University Dr</v>
          </cell>
          <cell r="O794" t="str">
            <v>1730027-30</v>
          </cell>
          <cell r="P794" t="str">
            <v>Yes</v>
          </cell>
          <cell r="Q794">
            <v>68910</v>
          </cell>
          <cell r="R794" t="str">
            <v>LSL</v>
          </cell>
          <cell r="S794"/>
          <cell r="T794"/>
          <cell r="U794"/>
          <cell r="V794">
            <v>45414</v>
          </cell>
          <cell r="W794">
            <v>141760</v>
          </cell>
          <cell r="X794">
            <v>141760</v>
          </cell>
          <cell r="Y794" t="str">
            <v>Part B</v>
          </cell>
          <cell r="Z794" t="str">
            <v>9 LSL Lines</v>
          </cell>
          <cell r="AA794">
            <v>45444</v>
          </cell>
          <cell r="AB794">
            <v>45566</v>
          </cell>
          <cell r="AC794"/>
          <cell r="AD794">
            <v>141760</v>
          </cell>
          <cell r="AE794" t="str">
            <v xml:space="preserve">Not on 2024 PPL, but oroject occuring then, </v>
          </cell>
          <cell r="AF794">
            <v>141760</v>
          </cell>
          <cell r="AG794"/>
          <cell r="AH794"/>
          <cell r="AI794"/>
          <cell r="AJ794"/>
          <cell r="AK794"/>
          <cell r="AL794">
            <v>141760</v>
          </cell>
          <cell r="AM794">
            <v>141760</v>
          </cell>
          <cell r="AN794"/>
          <cell r="AO794">
            <v>141760</v>
          </cell>
          <cell r="AP794">
            <v>0</v>
          </cell>
          <cell r="AQ794"/>
          <cell r="AR794">
            <v>141760</v>
          </cell>
          <cell r="AS794"/>
          <cell r="AT794">
            <v>0</v>
          </cell>
          <cell r="AU794">
            <v>0</v>
          </cell>
          <cell r="AV794"/>
          <cell r="AW794"/>
          <cell r="AX794"/>
          <cell r="AY794"/>
          <cell r="AZ794"/>
          <cell r="BA794"/>
          <cell r="BB794">
            <v>0</v>
          </cell>
          <cell r="BC794">
            <v>0</v>
          </cell>
          <cell r="BD794"/>
          <cell r="BE794">
            <v>0</v>
          </cell>
          <cell r="BF794"/>
          <cell r="BG794"/>
          <cell r="BH794"/>
          <cell r="BI794"/>
          <cell r="BJ794"/>
          <cell r="BK794"/>
          <cell r="BL794"/>
          <cell r="BM794"/>
          <cell r="BN794"/>
          <cell r="BO794"/>
          <cell r="BP794">
            <v>0</v>
          </cell>
          <cell r="BQ794"/>
          <cell r="BR794"/>
          <cell r="BS794"/>
          <cell r="BT794"/>
          <cell r="BU794"/>
          <cell r="BV794"/>
          <cell r="BW794" t="str">
            <v>Barrett</v>
          </cell>
          <cell r="BX794"/>
          <cell r="BY794" t="str">
            <v>7W</v>
          </cell>
        </row>
        <row r="795">
          <cell r="C795">
            <v>95</v>
          </cell>
          <cell r="D795">
            <v>20</v>
          </cell>
          <cell r="E795"/>
          <cell r="F795"/>
          <cell r="G795">
            <v>2025</v>
          </cell>
          <cell r="H795" t="str">
            <v/>
          </cell>
          <cell r="I795" t="str">
            <v>Yes</v>
          </cell>
          <cell r="J795"/>
          <cell r="K795"/>
          <cell r="L795"/>
          <cell r="M795" t="str">
            <v>Barrett</v>
          </cell>
          <cell r="N795" t="str">
            <v>Other - LSL Park Addition</v>
          </cell>
          <cell r="O795" t="str">
            <v>1730027-31</v>
          </cell>
          <cell r="P795" t="str">
            <v>Yes</v>
          </cell>
          <cell r="Q795">
            <v>68910</v>
          </cell>
          <cell r="R795" t="str">
            <v>LSL</v>
          </cell>
          <cell r="S795"/>
          <cell r="T795"/>
          <cell r="U795"/>
          <cell r="V795">
            <v>45414</v>
          </cell>
          <cell r="W795">
            <v>1667250</v>
          </cell>
          <cell r="X795">
            <v>1667250</v>
          </cell>
          <cell r="Y795" t="str">
            <v>Part B</v>
          </cell>
          <cell r="Z795" t="str">
            <v>130 LSL Lines</v>
          </cell>
          <cell r="AA795">
            <v>45809</v>
          </cell>
          <cell r="AB795">
            <v>45901</v>
          </cell>
          <cell r="AC795"/>
          <cell r="AD795">
            <v>1667250</v>
          </cell>
          <cell r="AE795"/>
          <cell r="AF795">
            <v>1667250</v>
          </cell>
          <cell r="AG795"/>
          <cell r="AH795"/>
          <cell r="AI795"/>
          <cell r="AJ795"/>
          <cell r="AK795"/>
          <cell r="AL795">
            <v>1667250</v>
          </cell>
          <cell r="AM795">
            <v>1667250</v>
          </cell>
          <cell r="AN795"/>
          <cell r="AO795">
            <v>1667250</v>
          </cell>
          <cell r="AP795">
            <v>0</v>
          </cell>
          <cell r="AQ795"/>
          <cell r="AR795">
            <v>1667250</v>
          </cell>
          <cell r="AS795"/>
          <cell r="AT795">
            <v>0</v>
          </cell>
          <cell r="AU795">
            <v>0</v>
          </cell>
          <cell r="AV795"/>
          <cell r="AW795"/>
          <cell r="AX795"/>
          <cell r="AY795"/>
          <cell r="AZ795"/>
          <cell r="BA795"/>
          <cell r="BB795">
            <v>0</v>
          </cell>
          <cell r="BC795">
            <v>0</v>
          </cell>
          <cell r="BD795"/>
          <cell r="BE795">
            <v>0</v>
          </cell>
          <cell r="BF795"/>
          <cell r="BG795"/>
          <cell r="BH795"/>
          <cell r="BI795"/>
          <cell r="BJ795"/>
          <cell r="BK795"/>
          <cell r="BL795"/>
          <cell r="BM795"/>
          <cell r="BN795"/>
          <cell r="BO795"/>
          <cell r="BP795">
            <v>0</v>
          </cell>
          <cell r="BQ795"/>
          <cell r="BR795"/>
          <cell r="BS795"/>
          <cell r="BT795"/>
          <cell r="BU795"/>
          <cell r="BV795"/>
          <cell r="BW795" t="str">
            <v>Barrett</v>
          </cell>
          <cell r="BX795"/>
          <cell r="BY795" t="str">
            <v>7W</v>
          </cell>
        </row>
        <row r="796">
          <cell r="C796">
            <v>96</v>
          </cell>
          <cell r="D796">
            <v>20</v>
          </cell>
          <cell r="E796"/>
          <cell r="F796"/>
          <cell r="G796">
            <v>2025</v>
          </cell>
          <cell r="H796" t="str">
            <v/>
          </cell>
          <cell r="I796" t="str">
            <v>Yes</v>
          </cell>
          <cell r="J796"/>
          <cell r="K796"/>
          <cell r="L796"/>
          <cell r="M796" t="str">
            <v>Barrett</v>
          </cell>
          <cell r="N796" t="str">
            <v>Other - LSL Emergency Replacement</v>
          </cell>
          <cell r="O796" t="str">
            <v>1730027-32</v>
          </cell>
          <cell r="P796" t="str">
            <v>Yes</v>
          </cell>
          <cell r="Q796">
            <v>68910</v>
          </cell>
          <cell r="R796" t="str">
            <v>LSL</v>
          </cell>
          <cell r="S796"/>
          <cell r="T796"/>
          <cell r="U796"/>
          <cell r="V796">
            <v>45446</v>
          </cell>
          <cell r="W796">
            <v>604700</v>
          </cell>
          <cell r="X796">
            <v>604700</v>
          </cell>
          <cell r="Y796" t="str">
            <v>Part B</v>
          </cell>
          <cell r="Z796"/>
          <cell r="AA796">
            <v>45809</v>
          </cell>
          <cell r="AB796">
            <v>45901</v>
          </cell>
          <cell r="AC796"/>
          <cell r="AD796">
            <v>604700</v>
          </cell>
          <cell r="AE796"/>
          <cell r="AF796">
            <v>604700</v>
          </cell>
          <cell r="AG796"/>
          <cell r="AH796"/>
          <cell r="AI796"/>
          <cell r="AJ796"/>
          <cell r="AK796"/>
          <cell r="AL796">
            <v>604700</v>
          </cell>
          <cell r="AM796">
            <v>604700</v>
          </cell>
          <cell r="AN796"/>
          <cell r="AO796">
            <v>604700</v>
          </cell>
          <cell r="AP796">
            <v>0</v>
          </cell>
          <cell r="AQ796"/>
          <cell r="AR796">
            <v>604700</v>
          </cell>
          <cell r="AS796"/>
          <cell r="AT796">
            <v>0</v>
          </cell>
          <cell r="AU796">
            <v>0</v>
          </cell>
          <cell r="AV796"/>
          <cell r="AW796"/>
          <cell r="AX796"/>
          <cell r="AY796"/>
          <cell r="AZ796"/>
          <cell r="BA796"/>
          <cell r="BB796">
            <v>0</v>
          </cell>
          <cell r="BC796">
            <v>0</v>
          </cell>
          <cell r="BD796"/>
          <cell r="BE796">
            <v>0</v>
          </cell>
          <cell r="BF796"/>
          <cell r="BG796"/>
          <cell r="BH796"/>
          <cell r="BI796"/>
          <cell r="BJ796"/>
          <cell r="BK796"/>
          <cell r="BL796"/>
          <cell r="BM796"/>
          <cell r="BN796"/>
          <cell r="BO796"/>
          <cell r="BP796">
            <v>0</v>
          </cell>
          <cell r="BQ796"/>
          <cell r="BR796"/>
          <cell r="BS796"/>
          <cell r="BT796"/>
          <cell r="BU796"/>
          <cell r="BV796"/>
          <cell r="BW796" t="str">
            <v>Barrett</v>
          </cell>
          <cell r="BX796"/>
          <cell r="BY796" t="str">
            <v>7W</v>
          </cell>
        </row>
        <row r="797">
          <cell r="C797">
            <v>527</v>
          </cell>
          <cell r="D797">
            <v>10</v>
          </cell>
          <cell r="E797">
            <v>440</v>
          </cell>
          <cell r="F797">
            <v>10</v>
          </cell>
          <cell r="G797">
            <v>2023</v>
          </cell>
          <cell r="H797" t="str">
            <v>Yes</v>
          </cell>
          <cell r="I797" t="str">
            <v/>
          </cell>
          <cell r="J797" t="str">
            <v>Yes</v>
          </cell>
          <cell r="K797" t="str">
            <v/>
          </cell>
          <cell r="L797">
            <v>0</v>
          </cell>
          <cell r="M797" t="str">
            <v>Barrett</v>
          </cell>
          <cell r="N797" t="str">
            <v>Other - LSL Replacement Wilson Ave</v>
          </cell>
          <cell r="O797" t="str">
            <v>1730027-10</v>
          </cell>
          <cell r="P797" t="str">
            <v xml:space="preserve">No </v>
          </cell>
          <cell r="Q797">
            <v>40112</v>
          </cell>
          <cell r="R797" t="str">
            <v>LSL</v>
          </cell>
          <cell r="S797" t="str">
            <v>Exempt</v>
          </cell>
          <cell r="T797"/>
          <cell r="U797"/>
          <cell r="V797" t="str">
            <v>certified</v>
          </cell>
          <cell r="W797">
            <v>10625</v>
          </cell>
          <cell r="X797">
            <v>10625</v>
          </cell>
          <cell r="Y797" t="str">
            <v>23 Carryover</v>
          </cell>
          <cell r="Z797"/>
          <cell r="AA797">
            <v>45139</v>
          </cell>
          <cell r="AB797">
            <v>45200</v>
          </cell>
          <cell r="AC797">
            <v>0</v>
          </cell>
          <cell r="AD797">
            <v>10625</v>
          </cell>
          <cell r="AE797"/>
          <cell r="AF797">
            <v>10625</v>
          </cell>
          <cell r="AG797">
            <v>45457</v>
          </cell>
          <cell r="AH797">
            <v>45107</v>
          </cell>
          <cell r="AI797"/>
          <cell r="AJ797">
            <v>364000</v>
          </cell>
          <cell r="AK797"/>
          <cell r="AL797">
            <v>10625</v>
          </cell>
          <cell r="AM797">
            <v>10625</v>
          </cell>
          <cell r="AN797"/>
          <cell r="AO797">
            <v>10625</v>
          </cell>
          <cell r="AP797">
            <v>0</v>
          </cell>
          <cell r="AQ797"/>
          <cell r="AR797">
            <v>10625</v>
          </cell>
          <cell r="AS797"/>
          <cell r="AT797">
            <v>0</v>
          </cell>
          <cell r="AU797">
            <v>0</v>
          </cell>
          <cell r="AV797"/>
          <cell r="AW797"/>
          <cell r="AX797"/>
          <cell r="AY797"/>
          <cell r="AZ797"/>
          <cell r="BA797"/>
          <cell r="BB797">
            <v>0</v>
          </cell>
          <cell r="BC797">
            <v>0</v>
          </cell>
          <cell r="BD797"/>
          <cell r="BE797">
            <v>0</v>
          </cell>
          <cell r="BF797"/>
          <cell r="BG797"/>
          <cell r="BH797"/>
          <cell r="BI797"/>
          <cell r="BJ797"/>
          <cell r="BK797"/>
          <cell r="BL797"/>
          <cell r="BM797"/>
          <cell r="BN797"/>
          <cell r="BO797"/>
          <cell r="BP797">
            <v>0</v>
          </cell>
          <cell r="BQ797"/>
          <cell r="BR797"/>
          <cell r="BS797"/>
          <cell r="BT797"/>
          <cell r="BU797"/>
          <cell r="BV797"/>
          <cell r="BW797" t="str">
            <v>Barrett</v>
          </cell>
          <cell r="BX797"/>
          <cell r="BY797" t="str">
            <v>7W</v>
          </cell>
        </row>
        <row r="798">
          <cell r="C798">
            <v>528</v>
          </cell>
          <cell r="D798">
            <v>10</v>
          </cell>
          <cell r="E798">
            <v>441</v>
          </cell>
          <cell r="F798">
            <v>10</v>
          </cell>
          <cell r="G798">
            <v>2023</v>
          </cell>
          <cell r="H798" t="str">
            <v>Yes</v>
          </cell>
          <cell r="I798" t="str">
            <v/>
          </cell>
          <cell r="J798" t="str">
            <v>Yes</v>
          </cell>
          <cell r="K798" t="str">
            <v/>
          </cell>
          <cell r="L798">
            <v>0</v>
          </cell>
          <cell r="M798" t="str">
            <v>Barrett</v>
          </cell>
          <cell r="N798" t="str">
            <v>Other - LSL Replacement Germain St</v>
          </cell>
          <cell r="O798" t="str">
            <v>1730027-12</v>
          </cell>
          <cell r="P798" t="str">
            <v xml:space="preserve">No </v>
          </cell>
          <cell r="Q798">
            <v>40112</v>
          </cell>
          <cell r="R798" t="str">
            <v>LSL</v>
          </cell>
          <cell r="S798" t="str">
            <v>Exempt</v>
          </cell>
          <cell r="T798"/>
          <cell r="U798"/>
          <cell r="V798" t="str">
            <v>certified</v>
          </cell>
          <cell r="W798">
            <v>8355</v>
          </cell>
          <cell r="X798">
            <v>8355</v>
          </cell>
          <cell r="Y798" t="str">
            <v>23 Carryover</v>
          </cell>
          <cell r="Z798"/>
          <cell r="AA798">
            <v>45108</v>
          </cell>
          <cell r="AB798">
            <v>45170</v>
          </cell>
          <cell r="AC798">
            <v>0</v>
          </cell>
          <cell r="AD798">
            <v>8355</v>
          </cell>
          <cell r="AE798"/>
          <cell r="AF798">
            <v>8355</v>
          </cell>
          <cell r="AG798">
            <v>45356</v>
          </cell>
          <cell r="AH798">
            <v>45107</v>
          </cell>
          <cell r="AI798"/>
          <cell r="AJ798">
            <v>56000</v>
          </cell>
          <cell r="AK798"/>
          <cell r="AL798">
            <v>8355</v>
          </cell>
          <cell r="AM798">
            <v>8355</v>
          </cell>
          <cell r="AN798"/>
          <cell r="AO798">
            <v>8355</v>
          </cell>
          <cell r="AP798">
            <v>0</v>
          </cell>
          <cell r="AQ798"/>
          <cell r="AR798">
            <v>8355</v>
          </cell>
          <cell r="AS798"/>
          <cell r="AT798">
            <v>0</v>
          </cell>
          <cell r="AU798">
            <v>0</v>
          </cell>
          <cell r="AV798"/>
          <cell r="AW798"/>
          <cell r="AX798"/>
          <cell r="AY798"/>
          <cell r="AZ798"/>
          <cell r="BA798"/>
          <cell r="BB798">
            <v>0</v>
          </cell>
          <cell r="BC798">
            <v>0</v>
          </cell>
          <cell r="BD798"/>
          <cell r="BE798">
            <v>0</v>
          </cell>
          <cell r="BF798"/>
          <cell r="BG798"/>
          <cell r="BH798"/>
          <cell r="BI798"/>
          <cell r="BJ798"/>
          <cell r="BK798"/>
          <cell r="BL798"/>
          <cell r="BM798"/>
          <cell r="BN798"/>
          <cell r="BO798"/>
          <cell r="BP798">
            <v>0</v>
          </cell>
          <cell r="BQ798"/>
          <cell r="BR798"/>
          <cell r="BS798"/>
          <cell r="BT798"/>
          <cell r="BU798"/>
          <cell r="BV798"/>
          <cell r="BW798" t="str">
            <v>Barrett</v>
          </cell>
          <cell r="BX798"/>
          <cell r="BY798" t="str">
            <v>7W</v>
          </cell>
        </row>
        <row r="799">
          <cell r="C799">
            <v>598</v>
          </cell>
          <cell r="D799">
            <v>10</v>
          </cell>
          <cell r="E799">
            <v>498</v>
          </cell>
          <cell r="F799">
            <v>10</v>
          </cell>
          <cell r="G799"/>
          <cell r="H799" t="str">
            <v/>
          </cell>
          <cell r="I799" t="str">
            <v/>
          </cell>
          <cell r="J799" t="str">
            <v/>
          </cell>
          <cell r="K799" t="str">
            <v/>
          </cell>
          <cell r="L799">
            <v>0</v>
          </cell>
          <cell r="M799" t="str">
            <v>Barrett</v>
          </cell>
          <cell r="N799" t="str">
            <v>Watermain - CSAH 75-33rd St. S to 38th S</v>
          </cell>
          <cell r="O799" t="str">
            <v>1730027-13</v>
          </cell>
          <cell r="P799" t="str">
            <v xml:space="preserve">No </v>
          </cell>
          <cell r="Q799">
            <v>54937</v>
          </cell>
          <cell r="R799" t="str">
            <v>Reg</v>
          </cell>
          <cell r="S799"/>
          <cell r="T799"/>
          <cell r="U799"/>
          <cell r="V799"/>
          <cell r="W799"/>
          <cell r="X799">
            <v>0</v>
          </cell>
          <cell r="Y799"/>
          <cell r="Z799"/>
          <cell r="AA799"/>
          <cell r="AB799"/>
          <cell r="AC799">
            <v>0</v>
          </cell>
          <cell r="AD799">
            <v>0</v>
          </cell>
          <cell r="AE799"/>
          <cell r="AF799">
            <v>3000000</v>
          </cell>
          <cell r="AG799"/>
          <cell r="AH799"/>
          <cell r="AI799"/>
          <cell r="AJ799"/>
          <cell r="AK799"/>
          <cell r="AL799">
            <v>3000000</v>
          </cell>
          <cell r="AM799">
            <v>0</v>
          </cell>
          <cell r="AN799"/>
          <cell r="AO799">
            <v>0</v>
          </cell>
          <cell r="AP799">
            <v>0</v>
          </cell>
          <cell r="AQ799"/>
          <cell r="AR799">
            <v>0</v>
          </cell>
          <cell r="AS799"/>
          <cell r="AT799">
            <v>0</v>
          </cell>
          <cell r="AU799">
            <v>0</v>
          </cell>
          <cell r="AV799"/>
          <cell r="AW799"/>
          <cell r="AX799"/>
          <cell r="AY799"/>
          <cell r="AZ799"/>
          <cell r="BA799"/>
          <cell r="BB799">
            <v>0</v>
          </cell>
          <cell r="BC799">
            <v>0</v>
          </cell>
          <cell r="BD799"/>
          <cell r="BE799">
            <v>0</v>
          </cell>
          <cell r="BF799"/>
          <cell r="BG799"/>
          <cell r="BH799"/>
          <cell r="BI799"/>
          <cell r="BJ799"/>
          <cell r="BK799"/>
          <cell r="BL799"/>
          <cell r="BM799"/>
          <cell r="BN799"/>
          <cell r="BO799"/>
          <cell r="BP799"/>
          <cell r="BQ799"/>
          <cell r="BR799"/>
          <cell r="BS799"/>
          <cell r="BT799"/>
          <cell r="BU799"/>
          <cell r="BV799"/>
          <cell r="BW799" t="str">
            <v>Barrett</v>
          </cell>
          <cell r="BX799"/>
          <cell r="BY799" t="str">
            <v>7W</v>
          </cell>
        </row>
        <row r="800">
          <cell r="C800">
            <v>599</v>
          </cell>
          <cell r="D800">
            <v>10</v>
          </cell>
          <cell r="E800">
            <v>499</v>
          </cell>
          <cell r="F800">
            <v>10</v>
          </cell>
          <cell r="G800"/>
          <cell r="H800" t="str">
            <v/>
          </cell>
          <cell r="I800" t="str">
            <v/>
          </cell>
          <cell r="J800" t="str">
            <v/>
          </cell>
          <cell r="K800" t="str">
            <v/>
          </cell>
          <cell r="L800">
            <v>0</v>
          </cell>
          <cell r="M800" t="str">
            <v>Barrett</v>
          </cell>
          <cell r="N800" t="str">
            <v>Watermain - CSAH 75-38th St. S to S Towe</v>
          </cell>
          <cell r="O800" t="str">
            <v>1730027-14</v>
          </cell>
          <cell r="P800" t="str">
            <v xml:space="preserve">No </v>
          </cell>
          <cell r="Q800">
            <v>54937</v>
          </cell>
          <cell r="R800" t="str">
            <v>Reg</v>
          </cell>
          <cell r="S800"/>
          <cell r="T800"/>
          <cell r="U800"/>
          <cell r="V800"/>
          <cell r="W800"/>
          <cell r="X800">
            <v>0</v>
          </cell>
          <cell r="Y800"/>
          <cell r="Z800"/>
          <cell r="AA800"/>
          <cell r="AB800"/>
          <cell r="AC800">
            <v>0</v>
          </cell>
          <cell r="AD800">
            <v>0</v>
          </cell>
          <cell r="AE800"/>
          <cell r="AF800">
            <v>2110000</v>
          </cell>
          <cell r="AG800"/>
          <cell r="AH800"/>
          <cell r="AI800"/>
          <cell r="AJ800"/>
          <cell r="AK800"/>
          <cell r="AL800">
            <v>2110000</v>
          </cell>
          <cell r="AM800">
            <v>0</v>
          </cell>
          <cell r="AN800"/>
          <cell r="AO800">
            <v>0</v>
          </cell>
          <cell r="AP800">
            <v>0</v>
          </cell>
          <cell r="AQ800"/>
          <cell r="AR800">
            <v>0</v>
          </cell>
          <cell r="AS800"/>
          <cell r="AT800">
            <v>0</v>
          </cell>
          <cell r="AU800">
            <v>0</v>
          </cell>
          <cell r="AV800"/>
          <cell r="AW800"/>
          <cell r="AX800"/>
          <cell r="AY800"/>
          <cell r="AZ800"/>
          <cell r="BA800"/>
          <cell r="BB800">
            <v>0</v>
          </cell>
          <cell r="BC800">
            <v>0</v>
          </cell>
          <cell r="BD800"/>
          <cell r="BE800">
            <v>0</v>
          </cell>
          <cell r="BF800"/>
          <cell r="BG800"/>
          <cell r="BH800"/>
          <cell r="BI800"/>
          <cell r="BJ800"/>
          <cell r="BK800"/>
          <cell r="BL800"/>
          <cell r="BM800"/>
          <cell r="BN800"/>
          <cell r="BO800"/>
          <cell r="BP800"/>
          <cell r="BQ800"/>
          <cell r="BR800"/>
          <cell r="BS800"/>
          <cell r="BT800"/>
          <cell r="BU800"/>
          <cell r="BV800"/>
          <cell r="BW800" t="str">
            <v>Barrett</v>
          </cell>
          <cell r="BX800"/>
          <cell r="BY800" t="str">
            <v>7W</v>
          </cell>
        </row>
        <row r="801">
          <cell r="C801">
            <v>600</v>
          </cell>
          <cell r="D801">
            <v>10</v>
          </cell>
          <cell r="E801">
            <v>500</v>
          </cell>
          <cell r="F801">
            <v>10</v>
          </cell>
          <cell r="G801"/>
          <cell r="H801" t="str">
            <v/>
          </cell>
          <cell r="I801" t="str">
            <v/>
          </cell>
          <cell r="J801" t="str">
            <v/>
          </cell>
          <cell r="K801" t="str">
            <v/>
          </cell>
          <cell r="L801">
            <v>0</v>
          </cell>
          <cell r="M801" t="str">
            <v>Barrett</v>
          </cell>
          <cell r="N801" t="str">
            <v>Watermain - 255th St. S to Clearwater Rd</v>
          </cell>
          <cell r="O801" t="str">
            <v>1730027-15</v>
          </cell>
          <cell r="P801" t="str">
            <v xml:space="preserve">No </v>
          </cell>
          <cell r="Q801">
            <v>54937</v>
          </cell>
          <cell r="R801" t="str">
            <v>Reg</v>
          </cell>
          <cell r="S801"/>
          <cell r="T801"/>
          <cell r="U801"/>
          <cell r="V801"/>
          <cell r="W801"/>
          <cell r="X801">
            <v>0</v>
          </cell>
          <cell r="Y801"/>
          <cell r="Z801"/>
          <cell r="AA801"/>
          <cell r="AB801"/>
          <cell r="AC801">
            <v>0</v>
          </cell>
          <cell r="AD801">
            <v>0</v>
          </cell>
          <cell r="AE801"/>
          <cell r="AF801">
            <v>1509000</v>
          </cell>
          <cell r="AG801"/>
          <cell r="AH801"/>
          <cell r="AI801"/>
          <cell r="AJ801"/>
          <cell r="AK801"/>
          <cell r="AL801">
            <v>1509000</v>
          </cell>
          <cell r="AM801">
            <v>0</v>
          </cell>
          <cell r="AN801"/>
          <cell r="AO801">
            <v>0</v>
          </cell>
          <cell r="AP801">
            <v>0</v>
          </cell>
          <cell r="AQ801"/>
          <cell r="AR801">
            <v>0</v>
          </cell>
          <cell r="AS801"/>
          <cell r="AT801">
            <v>0</v>
          </cell>
          <cell r="AU801">
            <v>0</v>
          </cell>
          <cell r="AV801"/>
          <cell r="AW801"/>
          <cell r="AX801"/>
          <cell r="AY801"/>
          <cell r="AZ801"/>
          <cell r="BA801"/>
          <cell r="BB801">
            <v>0</v>
          </cell>
          <cell r="BC801">
            <v>0</v>
          </cell>
          <cell r="BD801"/>
          <cell r="BE801">
            <v>0</v>
          </cell>
          <cell r="BF801"/>
          <cell r="BG801"/>
          <cell r="BH801"/>
          <cell r="BI801"/>
          <cell r="BJ801"/>
          <cell r="BK801"/>
          <cell r="BL801"/>
          <cell r="BM801"/>
          <cell r="BN801"/>
          <cell r="BO801"/>
          <cell r="BP801"/>
          <cell r="BQ801"/>
          <cell r="BR801"/>
          <cell r="BS801"/>
          <cell r="BT801"/>
          <cell r="BU801"/>
          <cell r="BV801"/>
          <cell r="BW801" t="str">
            <v>Barrett</v>
          </cell>
          <cell r="BX801"/>
          <cell r="BY801" t="str">
            <v>7W</v>
          </cell>
        </row>
        <row r="802">
          <cell r="C802">
            <v>601</v>
          </cell>
          <cell r="D802">
            <v>10</v>
          </cell>
          <cell r="E802">
            <v>501</v>
          </cell>
          <cell r="F802">
            <v>10</v>
          </cell>
          <cell r="G802"/>
          <cell r="H802" t="str">
            <v/>
          </cell>
          <cell r="I802" t="str">
            <v/>
          </cell>
          <cell r="J802" t="str">
            <v/>
          </cell>
          <cell r="K802" t="str">
            <v/>
          </cell>
          <cell r="L802">
            <v>0</v>
          </cell>
          <cell r="M802" t="str">
            <v>Barrett</v>
          </cell>
          <cell r="N802" t="str">
            <v xml:space="preserve">Watermain - 2nd/3rd St. N-10th Ave. N </v>
          </cell>
          <cell r="O802" t="str">
            <v>1730027-16</v>
          </cell>
          <cell r="P802" t="str">
            <v xml:space="preserve">No </v>
          </cell>
          <cell r="Q802">
            <v>54937</v>
          </cell>
          <cell r="R802" t="str">
            <v>Reg</v>
          </cell>
          <cell r="S802"/>
          <cell r="T802"/>
          <cell r="U802"/>
          <cell r="V802"/>
          <cell r="W802"/>
          <cell r="X802">
            <v>0</v>
          </cell>
          <cell r="Y802"/>
          <cell r="Z802"/>
          <cell r="AA802"/>
          <cell r="AB802"/>
          <cell r="AC802">
            <v>0</v>
          </cell>
          <cell r="AD802">
            <v>0</v>
          </cell>
          <cell r="AE802"/>
          <cell r="AF802">
            <v>2200000</v>
          </cell>
          <cell r="AG802"/>
          <cell r="AH802"/>
          <cell r="AI802"/>
          <cell r="AJ802"/>
          <cell r="AK802"/>
          <cell r="AL802">
            <v>2200000</v>
          </cell>
          <cell r="AM802">
            <v>0</v>
          </cell>
          <cell r="AN802"/>
          <cell r="AO802">
            <v>0</v>
          </cell>
          <cell r="AP802">
            <v>0</v>
          </cell>
          <cell r="AQ802"/>
          <cell r="AR802">
            <v>0</v>
          </cell>
          <cell r="AS802"/>
          <cell r="AT802">
            <v>0</v>
          </cell>
          <cell r="AU802">
            <v>0</v>
          </cell>
          <cell r="AV802"/>
          <cell r="AW802"/>
          <cell r="AX802"/>
          <cell r="AY802"/>
          <cell r="AZ802"/>
          <cell r="BA802"/>
          <cell r="BB802">
            <v>0</v>
          </cell>
          <cell r="BC802">
            <v>0</v>
          </cell>
          <cell r="BD802"/>
          <cell r="BE802">
            <v>0</v>
          </cell>
          <cell r="BF802"/>
          <cell r="BG802"/>
          <cell r="BH802"/>
          <cell r="BI802"/>
          <cell r="BJ802"/>
          <cell r="BK802"/>
          <cell r="BL802"/>
          <cell r="BM802"/>
          <cell r="BN802"/>
          <cell r="BO802"/>
          <cell r="BP802"/>
          <cell r="BQ802"/>
          <cell r="BR802"/>
          <cell r="BS802"/>
          <cell r="BT802"/>
          <cell r="BU802"/>
          <cell r="BV802"/>
          <cell r="BW802" t="str">
            <v>Barrett</v>
          </cell>
          <cell r="BX802"/>
          <cell r="BY802" t="str">
            <v>7W</v>
          </cell>
        </row>
        <row r="803">
          <cell r="C803">
            <v>602</v>
          </cell>
          <cell r="D803">
            <v>10</v>
          </cell>
          <cell r="E803">
            <v>502</v>
          </cell>
          <cell r="F803">
            <v>10</v>
          </cell>
          <cell r="G803"/>
          <cell r="H803" t="str">
            <v/>
          </cell>
          <cell r="I803" t="str">
            <v/>
          </cell>
          <cell r="J803" t="str">
            <v/>
          </cell>
          <cell r="K803" t="str">
            <v/>
          </cell>
          <cell r="L803">
            <v>0</v>
          </cell>
          <cell r="M803" t="str">
            <v>Barrett</v>
          </cell>
          <cell r="N803" t="str">
            <v>Watermain - CSAH 75-Washington Mem Dr.</v>
          </cell>
          <cell r="O803" t="str">
            <v>1730027-17</v>
          </cell>
          <cell r="P803" t="str">
            <v xml:space="preserve">No </v>
          </cell>
          <cell r="Q803">
            <v>54937</v>
          </cell>
          <cell r="R803" t="str">
            <v>Reg</v>
          </cell>
          <cell r="S803"/>
          <cell r="T803"/>
          <cell r="U803"/>
          <cell r="V803"/>
          <cell r="W803"/>
          <cell r="X803">
            <v>0</v>
          </cell>
          <cell r="Y803"/>
          <cell r="Z803"/>
          <cell r="AA803"/>
          <cell r="AB803"/>
          <cell r="AC803">
            <v>0</v>
          </cell>
          <cell r="AD803">
            <v>0</v>
          </cell>
          <cell r="AE803"/>
          <cell r="AF803">
            <v>2135000</v>
          </cell>
          <cell r="AG803"/>
          <cell r="AH803"/>
          <cell r="AI803"/>
          <cell r="AJ803"/>
          <cell r="AK803"/>
          <cell r="AL803">
            <v>2135000</v>
          </cell>
          <cell r="AM803">
            <v>0</v>
          </cell>
          <cell r="AN803"/>
          <cell r="AO803">
            <v>0</v>
          </cell>
          <cell r="AP803">
            <v>0</v>
          </cell>
          <cell r="AQ803"/>
          <cell r="AR803">
            <v>0</v>
          </cell>
          <cell r="AS803"/>
          <cell r="AT803">
            <v>0</v>
          </cell>
          <cell r="AU803">
            <v>0</v>
          </cell>
          <cell r="AV803"/>
          <cell r="AW803"/>
          <cell r="AX803"/>
          <cell r="AY803"/>
          <cell r="AZ803"/>
          <cell r="BA803"/>
          <cell r="BB803">
            <v>0</v>
          </cell>
          <cell r="BC803">
            <v>0</v>
          </cell>
          <cell r="BD803"/>
          <cell r="BE803">
            <v>0</v>
          </cell>
          <cell r="BF803"/>
          <cell r="BG803"/>
          <cell r="BH803"/>
          <cell r="BI803"/>
          <cell r="BJ803"/>
          <cell r="BK803"/>
          <cell r="BL803"/>
          <cell r="BM803"/>
          <cell r="BN803"/>
          <cell r="BO803"/>
          <cell r="BP803"/>
          <cell r="BQ803"/>
          <cell r="BR803"/>
          <cell r="BS803"/>
          <cell r="BT803"/>
          <cell r="BU803"/>
          <cell r="BV803"/>
          <cell r="BW803" t="str">
            <v>Barrett</v>
          </cell>
          <cell r="BX803"/>
          <cell r="BY803" t="str">
            <v>7W</v>
          </cell>
        </row>
        <row r="804">
          <cell r="C804">
            <v>603</v>
          </cell>
          <cell r="D804">
            <v>10</v>
          </cell>
          <cell r="E804">
            <v>503</v>
          </cell>
          <cell r="F804">
            <v>10</v>
          </cell>
          <cell r="G804"/>
          <cell r="H804" t="str">
            <v/>
          </cell>
          <cell r="I804" t="str">
            <v/>
          </cell>
          <cell r="J804" t="str">
            <v/>
          </cell>
          <cell r="K804" t="str">
            <v/>
          </cell>
          <cell r="L804">
            <v>0</v>
          </cell>
          <cell r="M804" t="str">
            <v>Barrett</v>
          </cell>
          <cell r="N804" t="str">
            <v xml:space="preserve">Watermain - 22nd St. S-CR 136 to Cooper </v>
          </cell>
          <cell r="O804" t="str">
            <v>1730027-19</v>
          </cell>
          <cell r="P804" t="str">
            <v xml:space="preserve">No </v>
          </cell>
          <cell r="Q804">
            <v>54937</v>
          </cell>
          <cell r="R804" t="str">
            <v>Reg</v>
          </cell>
          <cell r="S804"/>
          <cell r="T804"/>
          <cell r="U804"/>
          <cell r="V804"/>
          <cell r="W804"/>
          <cell r="X804">
            <v>0</v>
          </cell>
          <cell r="Y804"/>
          <cell r="Z804"/>
          <cell r="AA804"/>
          <cell r="AB804"/>
          <cell r="AC804">
            <v>0</v>
          </cell>
          <cell r="AD804">
            <v>0</v>
          </cell>
          <cell r="AE804"/>
          <cell r="AF804">
            <v>1997000</v>
          </cell>
          <cell r="AG804"/>
          <cell r="AH804"/>
          <cell r="AI804"/>
          <cell r="AJ804"/>
          <cell r="AK804"/>
          <cell r="AL804">
            <v>1997000</v>
          </cell>
          <cell r="AM804">
            <v>0</v>
          </cell>
          <cell r="AN804"/>
          <cell r="AO804">
            <v>0</v>
          </cell>
          <cell r="AP804">
            <v>0</v>
          </cell>
          <cell r="AQ804"/>
          <cell r="AR804">
            <v>0</v>
          </cell>
          <cell r="AS804"/>
          <cell r="AT804">
            <v>0</v>
          </cell>
          <cell r="AU804">
            <v>0</v>
          </cell>
          <cell r="AV804"/>
          <cell r="AW804"/>
          <cell r="AX804"/>
          <cell r="AY804"/>
          <cell r="AZ804"/>
          <cell r="BA804"/>
          <cell r="BB804">
            <v>0</v>
          </cell>
          <cell r="BC804">
            <v>0</v>
          </cell>
          <cell r="BD804"/>
          <cell r="BE804">
            <v>0</v>
          </cell>
          <cell r="BF804"/>
          <cell r="BG804"/>
          <cell r="BH804"/>
          <cell r="BI804"/>
          <cell r="BJ804"/>
          <cell r="BK804"/>
          <cell r="BL804"/>
          <cell r="BM804"/>
          <cell r="BN804"/>
          <cell r="BO804"/>
          <cell r="BP804"/>
          <cell r="BQ804"/>
          <cell r="BR804"/>
          <cell r="BS804"/>
          <cell r="BT804"/>
          <cell r="BU804"/>
          <cell r="BV804"/>
          <cell r="BW804" t="str">
            <v>Barrett</v>
          </cell>
          <cell r="BX804"/>
          <cell r="BY804" t="str">
            <v>7W</v>
          </cell>
        </row>
        <row r="805">
          <cell r="C805">
            <v>604</v>
          </cell>
          <cell r="D805">
            <v>10</v>
          </cell>
          <cell r="E805">
            <v>504</v>
          </cell>
          <cell r="F805">
            <v>10</v>
          </cell>
          <cell r="G805"/>
          <cell r="H805" t="str">
            <v/>
          </cell>
          <cell r="I805" t="str">
            <v/>
          </cell>
          <cell r="J805" t="str">
            <v/>
          </cell>
          <cell r="K805" t="str">
            <v/>
          </cell>
          <cell r="L805">
            <v>0</v>
          </cell>
          <cell r="M805" t="str">
            <v>Barrett</v>
          </cell>
          <cell r="N805" t="str">
            <v>Watermain - CR 136 Phase 1</v>
          </cell>
          <cell r="O805" t="str">
            <v>1730027-20</v>
          </cell>
          <cell r="P805" t="str">
            <v xml:space="preserve">No </v>
          </cell>
          <cell r="Q805">
            <v>54937</v>
          </cell>
          <cell r="R805" t="str">
            <v>Reg</v>
          </cell>
          <cell r="S805"/>
          <cell r="T805"/>
          <cell r="U805"/>
          <cell r="V805"/>
          <cell r="W805"/>
          <cell r="X805">
            <v>0</v>
          </cell>
          <cell r="Y805"/>
          <cell r="Z805"/>
          <cell r="AA805"/>
          <cell r="AB805"/>
          <cell r="AC805">
            <v>0</v>
          </cell>
          <cell r="AD805">
            <v>0</v>
          </cell>
          <cell r="AE805"/>
          <cell r="AF805">
            <v>6000000</v>
          </cell>
          <cell r="AG805"/>
          <cell r="AH805"/>
          <cell r="AI805"/>
          <cell r="AJ805"/>
          <cell r="AK805"/>
          <cell r="AL805">
            <v>6000000</v>
          </cell>
          <cell r="AM805">
            <v>0</v>
          </cell>
          <cell r="AN805"/>
          <cell r="AO805">
            <v>0</v>
          </cell>
          <cell r="AP805">
            <v>0</v>
          </cell>
          <cell r="AQ805"/>
          <cell r="AR805">
            <v>0</v>
          </cell>
          <cell r="AS805"/>
          <cell r="AT805">
            <v>0</v>
          </cell>
          <cell r="AU805">
            <v>0</v>
          </cell>
          <cell r="AV805"/>
          <cell r="AW805"/>
          <cell r="AX805"/>
          <cell r="AY805"/>
          <cell r="AZ805"/>
          <cell r="BA805"/>
          <cell r="BB805">
            <v>0</v>
          </cell>
          <cell r="BC805">
            <v>0</v>
          </cell>
          <cell r="BD805"/>
          <cell r="BE805">
            <v>0</v>
          </cell>
          <cell r="BF805"/>
          <cell r="BG805"/>
          <cell r="BH805"/>
          <cell r="BI805"/>
          <cell r="BJ805"/>
          <cell r="BK805"/>
          <cell r="BL805"/>
          <cell r="BM805"/>
          <cell r="BN805"/>
          <cell r="BO805"/>
          <cell r="BP805"/>
          <cell r="BQ805"/>
          <cell r="BR805"/>
          <cell r="BS805"/>
          <cell r="BT805"/>
          <cell r="BU805"/>
          <cell r="BV805"/>
          <cell r="BW805" t="str">
            <v>Barrett</v>
          </cell>
          <cell r="BX805"/>
          <cell r="BY805" t="str">
            <v>7W</v>
          </cell>
        </row>
        <row r="806">
          <cell r="C806">
            <v>605</v>
          </cell>
          <cell r="D806">
            <v>10</v>
          </cell>
          <cell r="E806">
            <v>505</v>
          </cell>
          <cell r="F806">
            <v>10</v>
          </cell>
          <cell r="G806"/>
          <cell r="H806" t="str">
            <v/>
          </cell>
          <cell r="I806" t="str">
            <v/>
          </cell>
          <cell r="J806" t="str">
            <v/>
          </cell>
          <cell r="K806" t="str">
            <v/>
          </cell>
          <cell r="L806">
            <v>0</v>
          </cell>
          <cell r="M806" t="str">
            <v>Barrett</v>
          </cell>
          <cell r="N806" t="str">
            <v>Watermain - CR 136 Phase 2</v>
          </cell>
          <cell r="O806" t="str">
            <v>1730027-21</v>
          </cell>
          <cell r="P806" t="str">
            <v xml:space="preserve">No </v>
          </cell>
          <cell r="Q806">
            <v>54937</v>
          </cell>
          <cell r="R806" t="str">
            <v>Reg</v>
          </cell>
          <cell r="S806"/>
          <cell r="T806"/>
          <cell r="U806"/>
          <cell r="V806"/>
          <cell r="W806"/>
          <cell r="X806">
            <v>0</v>
          </cell>
          <cell r="Y806"/>
          <cell r="Z806"/>
          <cell r="AA806"/>
          <cell r="AB806"/>
          <cell r="AC806">
            <v>0</v>
          </cell>
          <cell r="AD806">
            <v>0</v>
          </cell>
          <cell r="AE806"/>
          <cell r="AF806">
            <v>6000000</v>
          </cell>
          <cell r="AG806"/>
          <cell r="AH806"/>
          <cell r="AI806"/>
          <cell r="AJ806"/>
          <cell r="AK806"/>
          <cell r="AL806">
            <v>6000000</v>
          </cell>
          <cell r="AM806">
            <v>0</v>
          </cell>
          <cell r="AN806"/>
          <cell r="AO806">
            <v>0</v>
          </cell>
          <cell r="AP806">
            <v>0</v>
          </cell>
          <cell r="AQ806"/>
          <cell r="AR806">
            <v>0</v>
          </cell>
          <cell r="AS806"/>
          <cell r="AT806">
            <v>0</v>
          </cell>
          <cell r="AU806">
            <v>0</v>
          </cell>
          <cell r="AV806"/>
          <cell r="AW806"/>
          <cell r="AX806"/>
          <cell r="AY806"/>
          <cell r="AZ806"/>
          <cell r="BA806"/>
          <cell r="BB806">
            <v>0</v>
          </cell>
          <cell r="BC806">
            <v>0</v>
          </cell>
          <cell r="BD806"/>
          <cell r="BE806">
            <v>0</v>
          </cell>
          <cell r="BF806"/>
          <cell r="BG806"/>
          <cell r="BH806"/>
          <cell r="BI806"/>
          <cell r="BJ806"/>
          <cell r="BK806"/>
          <cell r="BL806"/>
          <cell r="BM806"/>
          <cell r="BN806"/>
          <cell r="BO806"/>
          <cell r="BP806"/>
          <cell r="BQ806"/>
          <cell r="BR806"/>
          <cell r="BS806"/>
          <cell r="BT806"/>
          <cell r="BU806"/>
          <cell r="BV806"/>
          <cell r="BW806" t="str">
            <v>Barrett</v>
          </cell>
          <cell r="BX806"/>
          <cell r="BY806" t="str">
            <v>7W</v>
          </cell>
        </row>
        <row r="807">
          <cell r="C807">
            <v>606</v>
          </cell>
          <cell r="D807">
            <v>10</v>
          </cell>
          <cell r="E807">
            <v>506</v>
          </cell>
          <cell r="F807">
            <v>10</v>
          </cell>
          <cell r="G807"/>
          <cell r="H807" t="str">
            <v/>
          </cell>
          <cell r="I807" t="str">
            <v>Yes</v>
          </cell>
          <cell r="J807" t="str">
            <v/>
          </cell>
          <cell r="K807" t="str">
            <v/>
          </cell>
          <cell r="L807">
            <v>0</v>
          </cell>
          <cell r="M807" t="str">
            <v>Barrett</v>
          </cell>
          <cell r="N807" t="str">
            <v>Storage - South 2MG Ground Storage Reser</v>
          </cell>
          <cell r="O807" t="str">
            <v>1730027-22</v>
          </cell>
          <cell r="P807" t="str">
            <v xml:space="preserve">No </v>
          </cell>
          <cell r="Q807">
            <v>54937</v>
          </cell>
          <cell r="R807" t="str">
            <v>Reg</v>
          </cell>
          <cell r="S807"/>
          <cell r="T807"/>
          <cell r="U807"/>
          <cell r="V807">
            <v>45449</v>
          </cell>
          <cell r="W807">
            <v>800000</v>
          </cell>
          <cell r="X807">
            <v>800000</v>
          </cell>
          <cell r="Y807" t="str">
            <v>Part B2</v>
          </cell>
          <cell r="Z807"/>
          <cell r="AA807">
            <v>45689</v>
          </cell>
          <cell r="AB807"/>
          <cell r="AC807">
            <v>0</v>
          </cell>
          <cell r="AD807">
            <v>0</v>
          </cell>
          <cell r="AE807"/>
          <cell r="AF807">
            <v>800000</v>
          </cell>
          <cell r="AG807"/>
          <cell r="AH807"/>
          <cell r="AI807"/>
          <cell r="AJ807"/>
          <cell r="AK807"/>
          <cell r="AL807">
            <v>800000</v>
          </cell>
          <cell r="AM807">
            <v>800000</v>
          </cell>
          <cell r="AN807"/>
          <cell r="AO807">
            <v>0</v>
          </cell>
          <cell r="AP807">
            <v>0</v>
          </cell>
          <cell r="AQ807"/>
          <cell r="AR807">
            <v>0</v>
          </cell>
          <cell r="AS807"/>
          <cell r="AT807">
            <v>800000</v>
          </cell>
          <cell r="AU807">
            <v>0</v>
          </cell>
          <cell r="AV807"/>
          <cell r="AW807"/>
          <cell r="AX807"/>
          <cell r="AY807"/>
          <cell r="AZ807"/>
          <cell r="BA807"/>
          <cell r="BB807">
            <v>0</v>
          </cell>
          <cell r="BC807">
            <v>0</v>
          </cell>
          <cell r="BD807"/>
          <cell r="BE807">
            <v>0</v>
          </cell>
          <cell r="BF807"/>
          <cell r="BG807"/>
          <cell r="BH807"/>
          <cell r="BI807"/>
          <cell r="BJ807"/>
          <cell r="BK807"/>
          <cell r="BL807"/>
          <cell r="BM807"/>
          <cell r="BN807"/>
          <cell r="BO807"/>
          <cell r="BP807"/>
          <cell r="BQ807"/>
          <cell r="BR807"/>
          <cell r="BS807"/>
          <cell r="BT807"/>
          <cell r="BU807"/>
          <cell r="BV807"/>
          <cell r="BW807" t="str">
            <v>Barrett</v>
          </cell>
          <cell r="BX807"/>
          <cell r="BY807" t="str">
            <v>7W</v>
          </cell>
        </row>
        <row r="808">
          <cell r="C808">
            <v>607</v>
          </cell>
          <cell r="D808">
            <v>10</v>
          </cell>
          <cell r="E808">
            <v>507</v>
          </cell>
          <cell r="F808">
            <v>10</v>
          </cell>
          <cell r="G808"/>
          <cell r="H808" t="str">
            <v/>
          </cell>
          <cell r="I808" t="str">
            <v/>
          </cell>
          <cell r="J808" t="str">
            <v/>
          </cell>
          <cell r="K808" t="str">
            <v/>
          </cell>
          <cell r="L808">
            <v>0</v>
          </cell>
          <cell r="M808" t="str">
            <v>Barrett</v>
          </cell>
          <cell r="N808" t="str">
            <v xml:space="preserve">Watermain - CR74 Looping </v>
          </cell>
          <cell r="O808" t="str">
            <v>1730027-23</v>
          </cell>
          <cell r="P808" t="str">
            <v xml:space="preserve">No </v>
          </cell>
          <cell r="Q808">
            <v>54937</v>
          </cell>
          <cell r="R808" t="str">
            <v>Reg</v>
          </cell>
          <cell r="S808"/>
          <cell r="T808"/>
          <cell r="U808"/>
          <cell r="V808"/>
          <cell r="W808"/>
          <cell r="X808">
            <v>0</v>
          </cell>
          <cell r="Y808"/>
          <cell r="Z808"/>
          <cell r="AA808"/>
          <cell r="AB808"/>
          <cell r="AC808">
            <v>0</v>
          </cell>
          <cell r="AD808">
            <v>0</v>
          </cell>
          <cell r="AE808"/>
          <cell r="AF808">
            <v>2092000</v>
          </cell>
          <cell r="AG808"/>
          <cell r="AH808"/>
          <cell r="AI808"/>
          <cell r="AJ808"/>
          <cell r="AK808"/>
          <cell r="AL808">
            <v>2092000</v>
          </cell>
          <cell r="AM808">
            <v>0</v>
          </cell>
          <cell r="AN808"/>
          <cell r="AO808">
            <v>0</v>
          </cell>
          <cell r="AP808">
            <v>0</v>
          </cell>
          <cell r="AQ808"/>
          <cell r="AR808">
            <v>0</v>
          </cell>
          <cell r="AS808"/>
          <cell r="AT808">
            <v>0</v>
          </cell>
          <cell r="AU808">
            <v>0</v>
          </cell>
          <cell r="AV808"/>
          <cell r="AW808"/>
          <cell r="AX808"/>
          <cell r="AY808"/>
          <cell r="AZ808"/>
          <cell r="BA808"/>
          <cell r="BB808">
            <v>0</v>
          </cell>
          <cell r="BC808">
            <v>0</v>
          </cell>
          <cell r="BD808"/>
          <cell r="BE808">
            <v>0</v>
          </cell>
          <cell r="BF808"/>
          <cell r="BG808"/>
          <cell r="BH808"/>
          <cell r="BI808"/>
          <cell r="BJ808"/>
          <cell r="BK808"/>
          <cell r="BL808"/>
          <cell r="BM808"/>
          <cell r="BN808"/>
          <cell r="BO808"/>
          <cell r="BP808"/>
          <cell r="BQ808"/>
          <cell r="BR808"/>
          <cell r="BS808"/>
          <cell r="BT808"/>
          <cell r="BU808"/>
          <cell r="BV808"/>
          <cell r="BW808" t="str">
            <v>Barrett</v>
          </cell>
          <cell r="BX808"/>
          <cell r="BY808" t="str">
            <v>7W</v>
          </cell>
        </row>
        <row r="809">
          <cell r="C809">
            <v>608</v>
          </cell>
          <cell r="D809">
            <v>10</v>
          </cell>
          <cell r="E809">
            <v>508</v>
          </cell>
          <cell r="F809">
            <v>10</v>
          </cell>
          <cell r="G809"/>
          <cell r="H809" t="str">
            <v/>
          </cell>
          <cell r="I809" t="str">
            <v/>
          </cell>
          <cell r="J809" t="str">
            <v/>
          </cell>
          <cell r="K809" t="str">
            <v/>
          </cell>
          <cell r="L809">
            <v>0</v>
          </cell>
          <cell r="M809" t="str">
            <v>Barrett</v>
          </cell>
          <cell r="N809" t="str">
            <v>Storage - Calvary Hill Tower Rehab</v>
          </cell>
          <cell r="O809" t="str">
            <v>1730027-24</v>
          </cell>
          <cell r="P809" t="str">
            <v xml:space="preserve">No </v>
          </cell>
          <cell r="Q809">
            <v>54937</v>
          </cell>
          <cell r="R809" t="str">
            <v>Reg</v>
          </cell>
          <cell r="S809"/>
          <cell r="T809"/>
          <cell r="U809"/>
          <cell r="V809"/>
          <cell r="W809"/>
          <cell r="X809">
            <v>0</v>
          </cell>
          <cell r="Y809"/>
          <cell r="Z809"/>
          <cell r="AA809"/>
          <cell r="AB809"/>
          <cell r="AC809">
            <v>0</v>
          </cell>
          <cell r="AD809">
            <v>0</v>
          </cell>
          <cell r="AE809"/>
          <cell r="AF809">
            <v>1600000</v>
          </cell>
          <cell r="AG809"/>
          <cell r="AH809"/>
          <cell r="AI809"/>
          <cell r="AJ809"/>
          <cell r="AK809"/>
          <cell r="AL809">
            <v>1600000</v>
          </cell>
          <cell r="AM809">
            <v>0</v>
          </cell>
          <cell r="AN809"/>
          <cell r="AO809">
            <v>0</v>
          </cell>
          <cell r="AP809">
            <v>0</v>
          </cell>
          <cell r="AQ809"/>
          <cell r="AR809">
            <v>0</v>
          </cell>
          <cell r="AS809"/>
          <cell r="AT809">
            <v>0</v>
          </cell>
          <cell r="AU809">
            <v>0</v>
          </cell>
          <cell r="AV809"/>
          <cell r="AW809"/>
          <cell r="AX809"/>
          <cell r="AY809"/>
          <cell r="AZ809"/>
          <cell r="BA809"/>
          <cell r="BB809">
            <v>0</v>
          </cell>
          <cell r="BC809">
            <v>0</v>
          </cell>
          <cell r="BD809"/>
          <cell r="BE809">
            <v>0</v>
          </cell>
          <cell r="BF809"/>
          <cell r="BG809"/>
          <cell r="BH809"/>
          <cell r="BI809"/>
          <cell r="BJ809"/>
          <cell r="BK809"/>
          <cell r="BL809"/>
          <cell r="BM809"/>
          <cell r="BN809"/>
          <cell r="BO809"/>
          <cell r="BP809"/>
          <cell r="BQ809"/>
          <cell r="BR809"/>
          <cell r="BS809"/>
          <cell r="BT809"/>
          <cell r="BU809"/>
          <cell r="BV809"/>
          <cell r="BW809" t="str">
            <v>Barrett</v>
          </cell>
          <cell r="BX809"/>
          <cell r="BY809" t="str">
            <v>7W</v>
          </cell>
        </row>
        <row r="810">
          <cell r="C810">
            <v>609</v>
          </cell>
          <cell r="D810">
            <v>10</v>
          </cell>
          <cell r="E810">
            <v>509</v>
          </cell>
          <cell r="F810">
            <v>10</v>
          </cell>
          <cell r="G810"/>
          <cell r="H810" t="str">
            <v/>
          </cell>
          <cell r="I810" t="str">
            <v/>
          </cell>
          <cell r="J810" t="str">
            <v/>
          </cell>
          <cell r="K810" t="str">
            <v/>
          </cell>
          <cell r="L810">
            <v>0</v>
          </cell>
          <cell r="M810" t="str">
            <v>Barrett</v>
          </cell>
          <cell r="N810" t="str">
            <v>Storage - Calvary Hill Ground Res Rehab</v>
          </cell>
          <cell r="O810" t="str">
            <v>1730027-25</v>
          </cell>
          <cell r="P810" t="str">
            <v xml:space="preserve">No </v>
          </cell>
          <cell r="Q810">
            <v>54937</v>
          </cell>
          <cell r="R810" t="str">
            <v>Reg</v>
          </cell>
          <cell r="S810"/>
          <cell r="T810"/>
          <cell r="U810"/>
          <cell r="V810"/>
          <cell r="W810"/>
          <cell r="X810">
            <v>0</v>
          </cell>
          <cell r="Y810"/>
          <cell r="Z810"/>
          <cell r="AA810"/>
          <cell r="AB810"/>
          <cell r="AC810">
            <v>0</v>
          </cell>
          <cell r="AD810">
            <v>0</v>
          </cell>
          <cell r="AE810"/>
          <cell r="AF810">
            <v>1800000</v>
          </cell>
          <cell r="AG810"/>
          <cell r="AH810"/>
          <cell r="AI810"/>
          <cell r="AJ810"/>
          <cell r="AK810"/>
          <cell r="AL810">
            <v>1800000</v>
          </cell>
          <cell r="AM810">
            <v>0</v>
          </cell>
          <cell r="AN810"/>
          <cell r="AO810">
            <v>0</v>
          </cell>
          <cell r="AP810">
            <v>0</v>
          </cell>
          <cell r="AQ810"/>
          <cell r="AR810">
            <v>0</v>
          </cell>
          <cell r="AS810"/>
          <cell r="AT810">
            <v>0</v>
          </cell>
          <cell r="AU810">
            <v>0</v>
          </cell>
          <cell r="AV810"/>
          <cell r="AW810"/>
          <cell r="AX810"/>
          <cell r="AY810"/>
          <cell r="AZ810"/>
          <cell r="BA810"/>
          <cell r="BB810">
            <v>0</v>
          </cell>
          <cell r="BC810">
            <v>0</v>
          </cell>
          <cell r="BD810"/>
          <cell r="BE810">
            <v>0</v>
          </cell>
          <cell r="BF810"/>
          <cell r="BG810"/>
          <cell r="BH810"/>
          <cell r="BI810"/>
          <cell r="BJ810"/>
          <cell r="BK810"/>
          <cell r="BL810"/>
          <cell r="BM810"/>
          <cell r="BN810"/>
          <cell r="BO810"/>
          <cell r="BP810"/>
          <cell r="BQ810"/>
          <cell r="BR810"/>
          <cell r="BS810"/>
          <cell r="BT810"/>
          <cell r="BU810"/>
          <cell r="BV810"/>
          <cell r="BW810" t="str">
            <v>Barrett</v>
          </cell>
          <cell r="BX810"/>
          <cell r="BY810" t="str">
            <v>7W</v>
          </cell>
        </row>
        <row r="811">
          <cell r="C811">
            <v>610</v>
          </cell>
          <cell r="D811">
            <v>10</v>
          </cell>
          <cell r="E811">
            <v>510</v>
          </cell>
          <cell r="F811">
            <v>10</v>
          </cell>
          <cell r="G811"/>
          <cell r="H811" t="str">
            <v/>
          </cell>
          <cell r="I811" t="str">
            <v/>
          </cell>
          <cell r="J811" t="str">
            <v/>
          </cell>
          <cell r="K811" t="str">
            <v/>
          </cell>
          <cell r="L811">
            <v>0</v>
          </cell>
          <cell r="M811" t="str">
            <v>Barrett</v>
          </cell>
          <cell r="N811" t="str">
            <v>Storage - SE Tower Rehab</v>
          </cell>
          <cell r="O811" t="str">
            <v>1730027-26</v>
          </cell>
          <cell r="P811" t="str">
            <v xml:space="preserve">No </v>
          </cell>
          <cell r="Q811">
            <v>54937</v>
          </cell>
          <cell r="R811" t="str">
            <v>Reg</v>
          </cell>
          <cell r="S811"/>
          <cell r="T811"/>
          <cell r="U811"/>
          <cell r="V811"/>
          <cell r="W811"/>
          <cell r="X811">
            <v>0</v>
          </cell>
          <cell r="Y811"/>
          <cell r="Z811"/>
          <cell r="AA811"/>
          <cell r="AB811"/>
          <cell r="AC811">
            <v>0</v>
          </cell>
          <cell r="AD811">
            <v>0</v>
          </cell>
          <cell r="AE811"/>
          <cell r="AF811">
            <v>1500000</v>
          </cell>
          <cell r="AG811"/>
          <cell r="AH811"/>
          <cell r="AI811"/>
          <cell r="AJ811"/>
          <cell r="AK811"/>
          <cell r="AL811">
            <v>1500000</v>
          </cell>
          <cell r="AM811">
            <v>0</v>
          </cell>
          <cell r="AN811"/>
          <cell r="AO811">
            <v>0</v>
          </cell>
          <cell r="AP811">
            <v>0</v>
          </cell>
          <cell r="AQ811"/>
          <cell r="AR811">
            <v>0</v>
          </cell>
          <cell r="AS811"/>
          <cell r="AT811">
            <v>0</v>
          </cell>
          <cell r="AU811">
            <v>0</v>
          </cell>
          <cell r="AV811"/>
          <cell r="AW811"/>
          <cell r="AX811"/>
          <cell r="AY811"/>
          <cell r="AZ811"/>
          <cell r="BA811"/>
          <cell r="BB811">
            <v>0</v>
          </cell>
          <cell r="BC811">
            <v>0</v>
          </cell>
          <cell r="BD811"/>
          <cell r="BE811">
            <v>0</v>
          </cell>
          <cell r="BF811"/>
          <cell r="BG811"/>
          <cell r="BH811"/>
          <cell r="BI811"/>
          <cell r="BJ811"/>
          <cell r="BK811"/>
          <cell r="BL811"/>
          <cell r="BM811"/>
          <cell r="BN811"/>
          <cell r="BO811"/>
          <cell r="BP811"/>
          <cell r="BQ811"/>
          <cell r="BR811"/>
          <cell r="BS811"/>
          <cell r="BT811"/>
          <cell r="BU811"/>
          <cell r="BV811"/>
          <cell r="BW811" t="str">
            <v>Barrett</v>
          </cell>
          <cell r="BX811"/>
          <cell r="BY811" t="str">
            <v>7W</v>
          </cell>
        </row>
        <row r="812">
          <cell r="C812">
            <v>620</v>
          </cell>
          <cell r="D812">
            <v>10</v>
          </cell>
          <cell r="E812">
            <v>520</v>
          </cell>
          <cell r="F812">
            <v>10</v>
          </cell>
          <cell r="G812"/>
          <cell r="H812" t="str">
            <v>Yes</v>
          </cell>
          <cell r="I812" t="str">
            <v/>
          </cell>
          <cell r="J812" t="str">
            <v/>
          </cell>
          <cell r="K812" t="str">
            <v>Yes</v>
          </cell>
          <cell r="L812">
            <v>0</v>
          </cell>
          <cell r="M812" t="str">
            <v>Barrett</v>
          </cell>
          <cell r="N812" t="str">
            <v>Other - Calvary Booster Station Imprvmt</v>
          </cell>
          <cell r="O812" t="str">
            <v>1730027-9</v>
          </cell>
          <cell r="P812" t="str">
            <v xml:space="preserve">No </v>
          </cell>
          <cell r="Q812">
            <v>54427</v>
          </cell>
          <cell r="R812" t="str">
            <v>Reg</v>
          </cell>
          <cell r="S812" t="str">
            <v>Exempt</v>
          </cell>
          <cell r="T812"/>
          <cell r="U812"/>
          <cell r="V812" t="str">
            <v>application</v>
          </cell>
          <cell r="W812">
            <v>3216000</v>
          </cell>
          <cell r="X812">
            <v>3216000</v>
          </cell>
          <cell r="Y812" t="str">
            <v>24 Carryover</v>
          </cell>
          <cell r="Z812"/>
          <cell r="AA812">
            <v>45383</v>
          </cell>
          <cell r="AB812">
            <v>45505</v>
          </cell>
          <cell r="AC812">
            <v>0</v>
          </cell>
          <cell r="AD812">
            <v>0</v>
          </cell>
          <cell r="AE812"/>
          <cell r="AF812">
            <v>3216000</v>
          </cell>
          <cell r="AG812">
            <v>45454</v>
          </cell>
          <cell r="AH812">
            <v>45471</v>
          </cell>
          <cell r="AI812">
            <v>1</v>
          </cell>
          <cell r="AJ812">
            <v>3216000</v>
          </cell>
          <cell r="AK812"/>
          <cell r="AL812">
            <v>3216000</v>
          </cell>
          <cell r="AM812">
            <v>3216000</v>
          </cell>
          <cell r="AN812"/>
          <cell r="AO812">
            <v>0</v>
          </cell>
          <cell r="AP812">
            <v>0</v>
          </cell>
          <cell r="AQ812"/>
          <cell r="AR812">
            <v>0</v>
          </cell>
          <cell r="AS812"/>
          <cell r="AT812">
            <v>3216000</v>
          </cell>
          <cell r="AU812">
            <v>0</v>
          </cell>
          <cell r="AV812"/>
          <cell r="AW812"/>
          <cell r="AX812"/>
          <cell r="AY812"/>
          <cell r="AZ812"/>
          <cell r="BA812"/>
          <cell r="BB812">
            <v>0</v>
          </cell>
          <cell r="BC812">
            <v>0</v>
          </cell>
          <cell r="BD812"/>
          <cell r="BE812">
            <v>0</v>
          </cell>
          <cell r="BF812"/>
          <cell r="BG812"/>
          <cell r="BH812"/>
          <cell r="BI812"/>
          <cell r="BJ812"/>
          <cell r="BK812"/>
          <cell r="BL812"/>
          <cell r="BM812"/>
          <cell r="BN812"/>
          <cell r="BO812"/>
          <cell r="BP812">
            <v>0</v>
          </cell>
          <cell r="BQ812"/>
          <cell r="BR812"/>
          <cell r="BS812"/>
          <cell r="BT812"/>
          <cell r="BU812"/>
          <cell r="BV812"/>
          <cell r="BW812" t="str">
            <v>Barrett</v>
          </cell>
          <cell r="BX812"/>
          <cell r="BY812" t="str">
            <v>7W</v>
          </cell>
        </row>
        <row r="813">
          <cell r="C813">
            <v>873</v>
          </cell>
          <cell r="D813">
            <v>5</v>
          </cell>
          <cell r="E813">
            <v>745</v>
          </cell>
          <cell r="F813">
            <v>5</v>
          </cell>
          <cell r="G813" t="str">
            <v/>
          </cell>
          <cell r="H813" t="str">
            <v/>
          </cell>
          <cell r="I813" t="str">
            <v/>
          </cell>
          <cell r="J813" t="str">
            <v/>
          </cell>
          <cell r="K813" t="str">
            <v/>
          </cell>
          <cell r="L813">
            <v>0</v>
          </cell>
          <cell r="M813" t="str">
            <v>Barrett</v>
          </cell>
          <cell r="N813" t="str">
            <v>Conservation - Rem. Read Meter Upgrade</v>
          </cell>
          <cell r="O813" t="str">
            <v>1730027-7</v>
          </cell>
          <cell r="P813" t="str">
            <v xml:space="preserve">No </v>
          </cell>
          <cell r="Q813">
            <v>66169</v>
          </cell>
          <cell r="R813" t="str">
            <v>Reg</v>
          </cell>
          <cell r="S813" t="str">
            <v>Exempt</v>
          </cell>
          <cell r="T813"/>
          <cell r="U813"/>
          <cell r="V813"/>
          <cell r="W813"/>
          <cell r="X813">
            <v>0</v>
          </cell>
          <cell r="Y813"/>
          <cell r="Z813"/>
          <cell r="AA813"/>
          <cell r="AB813"/>
          <cell r="AC813">
            <v>0</v>
          </cell>
          <cell r="AD813">
            <v>0</v>
          </cell>
          <cell r="AE813" t="str">
            <v>PPL App pending-New project</v>
          </cell>
          <cell r="AF813">
            <v>5215000</v>
          </cell>
          <cell r="AG813"/>
          <cell r="AH813"/>
          <cell r="AI813"/>
          <cell r="AJ813"/>
          <cell r="AK813"/>
          <cell r="AL813">
            <v>5215000</v>
          </cell>
          <cell r="AM813">
            <v>0</v>
          </cell>
          <cell r="AN813"/>
          <cell r="AO813">
            <v>0</v>
          </cell>
          <cell r="AP813">
            <v>0</v>
          </cell>
          <cell r="AQ813"/>
          <cell r="AR813">
            <v>0</v>
          </cell>
          <cell r="AS813"/>
          <cell r="AT813">
            <v>0</v>
          </cell>
          <cell r="AU813">
            <v>0</v>
          </cell>
          <cell r="AV813"/>
          <cell r="AW813"/>
          <cell r="AX813"/>
          <cell r="AY813"/>
          <cell r="AZ813"/>
          <cell r="BA813"/>
          <cell r="BB813">
            <v>0</v>
          </cell>
          <cell r="BC813">
            <v>0</v>
          </cell>
          <cell r="BD813"/>
          <cell r="BE813">
            <v>0</v>
          </cell>
          <cell r="BF813"/>
          <cell r="BG813"/>
          <cell r="BH813"/>
          <cell r="BI813"/>
          <cell r="BJ813"/>
          <cell r="BK813"/>
          <cell r="BL813"/>
          <cell r="BM813"/>
          <cell r="BN813"/>
          <cell r="BO813"/>
          <cell r="BP813">
            <v>0</v>
          </cell>
          <cell r="BQ813"/>
          <cell r="BR813"/>
          <cell r="BS813"/>
          <cell r="BT813"/>
          <cell r="BU813"/>
          <cell r="BV813"/>
          <cell r="BW813" t="str">
            <v>Barrett</v>
          </cell>
          <cell r="BX813" t="str">
            <v>Barrett</v>
          </cell>
          <cell r="BY813" t="str">
            <v>7W</v>
          </cell>
        </row>
        <row r="814">
          <cell r="C814">
            <v>239</v>
          </cell>
          <cell r="D814">
            <v>12</v>
          </cell>
          <cell r="E814">
            <v>172</v>
          </cell>
          <cell r="F814">
            <v>12</v>
          </cell>
          <cell r="G814"/>
          <cell r="H814" t="str">
            <v/>
          </cell>
          <cell r="I814" t="str">
            <v/>
          </cell>
          <cell r="J814" t="str">
            <v/>
          </cell>
          <cell r="K814" t="str">
            <v/>
          </cell>
          <cell r="L814">
            <v>0</v>
          </cell>
          <cell r="M814" t="str">
            <v>Brooksbank</v>
          </cell>
          <cell r="N814" t="str">
            <v>Watermain - Ring Road Loop</v>
          </cell>
          <cell r="O814" t="str">
            <v>1830006-8</v>
          </cell>
          <cell r="P814" t="str">
            <v xml:space="preserve">No </v>
          </cell>
          <cell r="Q814">
            <v>4611</v>
          </cell>
          <cell r="R814" t="str">
            <v>Reg</v>
          </cell>
          <cell r="S814" t="str">
            <v>Exempt</v>
          </cell>
          <cell r="T814"/>
          <cell r="U814"/>
          <cell r="V814"/>
          <cell r="W814"/>
          <cell r="X814">
            <v>0</v>
          </cell>
          <cell r="Y814"/>
          <cell r="Z814"/>
          <cell r="AA814"/>
          <cell r="AB814"/>
          <cell r="AC814">
            <v>0</v>
          </cell>
          <cell r="AD814">
            <v>0</v>
          </cell>
          <cell r="AE814"/>
          <cell r="AF814">
            <v>217540</v>
          </cell>
          <cell r="AG814"/>
          <cell r="AH814"/>
          <cell r="AI814"/>
          <cell r="AJ814"/>
          <cell r="AK814"/>
          <cell r="AL814">
            <v>217540</v>
          </cell>
          <cell r="AM814">
            <v>0</v>
          </cell>
          <cell r="AN814"/>
          <cell r="AO814">
            <v>0</v>
          </cell>
          <cell r="AP814">
            <v>0</v>
          </cell>
          <cell r="AQ814"/>
          <cell r="AR814">
            <v>0</v>
          </cell>
          <cell r="AS814"/>
          <cell r="AT814">
            <v>0</v>
          </cell>
          <cell r="AU814">
            <v>0</v>
          </cell>
          <cell r="AV814"/>
          <cell r="AW814"/>
          <cell r="AX814"/>
          <cell r="AY814"/>
          <cell r="AZ814"/>
          <cell r="BA814"/>
          <cell r="BB814">
            <v>0</v>
          </cell>
          <cell r="BC814">
            <v>0</v>
          </cell>
          <cell r="BD814"/>
          <cell r="BE814">
            <v>0</v>
          </cell>
          <cell r="BF814"/>
          <cell r="BG814"/>
          <cell r="BH814"/>
          <cell r="BI814"/>
          <cell r="BJ814"/>
          <cell r="BK814"/>
          <cell r="BL814"/>
          <cell r="BM814"/>
          <cell r="BN814"/>
          <cell r="BO814"/>
          <cell r="BP814">
            <v>0</v>
          </cell>
          <cell r="BQ814"/>
          <cell r="BR814"/>
          <cell r="BS814"/>
          <cell r="BT814"/>
          <cell r="BU814"/>
          <cell r="BV814"/>
          <cell r="BW814" t="str">
            <v>Brooksbank</v>
          </cell>
          <cell r="BX814" t="str">
            <v>Gallentine</v>
          </cell>
          <cell r="BY814">
            <v>9</v>
          </cell>
        </row>
        <row r="815">
          <cell r="C815">
            <v>432</v>
          </cell>
          <cell r="D815">
            <v>10</v>
          </cell>
          <cell r="E815">
            <v>348</v>
          </cell>
          <cell r="F815">
            <v>10</v>
          </cell>
          <cell r="G815"/>
          <cell r="H815" t="str">
            <v/>
          </cell>
          <cell r="I815" t="str">
            <v/>
          </cell>
          <cell r="J815" t="str">
            <v/>
          </cell>
          <cell r="K815" t="str">
            <v/>
          </cell>
          <cell r="L815">
            <v>0</v>
          </cell>
          <cell r="M815" t="str">
            <v>Brooksbank</v>
          </cell>
          <cell r="N815" t="str">
            <v>Watermain - Repl 11th St.</v>
          </cell>
          <cell r="O815" t="str">
            <v>1830006-7</v>
          </cell>
          <cell r="P815" t="str">
            <v xml:space="preserve">No </v>
          </cell>
          <cell r="Q815">
            <v>4611</v>
          </cell>
          <cell r="R815" t="str">
            <v>Reg</v>
          </cell>
          <cell r="S815" t="str">
            <v>Exempt</v>
          </cell>
          <cell r="T815"/>
          <cell r="U815"/>
          <cell r="V815"/>
          <cell r="W815"/>
          <cell r="X815">
            <v>0</v>
          </cell>
          <cell r="Y815"/>
          <cell r="Z815"/>
          <cell r="AA815"/>
          <cell r="AB815"/>
          <cell r="AC815">
            <v>0</v>
          </cell>
          <cell r="AD815">
            <v>0</v>
          </cell>
          <cell r="AE815" t="str">
            <v>city will fund on own</v>
          </cell>
          <cell r="AF815">
            <v>1108680</v>
          </cell>
          <cell r="AG815"/>
          <cell r="AH815"/>
          <cell r="AI815"/>
          <cell r="AJ815"/>
          <cell r="AK815"/>
          <cell r="AL815">
            <v>1108680</v>
          </cell>
          <cell r="AM815">
            <v>0</v>
          </cell>
          <cell r="AN815"/>
          <cell r="AO815">
            <v>0</v>
          </cell>
          <cell r="AP815">
            <v>0</v>
          </cell>
          <cell r="AQ815"/>
          <cell r="AR815">
            <v>0</v>
          </cell>
          <cell r="AS815"/>
          <cell r="AT815">
            <v>0</v>
          </cell>
          <cell r="AU815">
            <v>0</v>
          </cell>
          <cell r="AV815"/>
          <cell r="AW815"/>
          <cell r="AX815"/>
          <cell r="AY815"/>
          <cell r="AZ815"/>
          <cell r="BA815"/>
          <cell r="BB815">
            <v>0</v>
          </cell>
          <cell r="BC815">
            <v>0</v>
          </cell>
          <cell r="BD815"/>
          <cell r="BE815">
            <v>0</v>
          </cell>
          <cell r="BF815"/>
          <cell r="BG815"/>
          <cell r="BH815"/>
          <cell r="BI815"/>
          <cell r="BJ815"/>
          <cell r="BK815"/>
          <cell r="BL815"/>
          <cell r="BM815"/>
          <cell r="BN815"/>
          <cell r="BO815"/>
          <cell r="BP815">
            <v>0</v>
          </cell>
          <cell r="BQ815"/>
          <cell r="BR815"/>
          <cell r="BS815"/>
          <cell r="BT815"/>
          <cell r="BU815"/>
          <cell r="BV815"/>
          <cell r="BW815" t="str">
            <v>Brooksbank</v>
          </cell>
          <cell r="BX815" t="str">
            <v>Gallentine</v>
          </cell>
          <cell r="BY815">
            <v>9</v>
          </cell>
        </row>
        <row r="816">
          <cell r="C816">
            <v>97</v>
          </cell>
          <cell r="D816">
            <v>20</v>
          </cell>
          <cell r="E816">
            <v>76</v>
          </cell>
          <cell r="F816">
            <v>20</v>
          </cell>
          <cell r="G816">
            <v>2023</v>
          </cell>
          <cell r="H816" t="str">
            <v>Yes</v>
          </cell>
          <cell r="I816" t="str">
            <v/>
          </cell>
          <cell r="J816" t="str">
            <v>Yes</v>
          </cell>
          <cell r="K816" t="str">
            <v/>
          </cell>
          <cell r="L816">
            <v>0</v>
          </cell>
          <cell r="M816" t="str">
            <v>Montoya</v>
          </cell>
          <cell r="N816" t="str">
            <v>Other - LSL Replacement Phase 3</v>
          </cell>
          <cell r="O816" t="str">
            <v>1620026-25</v>
          </cell>
          <cell r="P816" t="str">
            <v>Yes</v>
          </cell>
          <cell r="Q816">
            <v>308806</v>
          </cell>
          <cell r="R816" t="str">
            <v>LSL</v>
          </cell>
          <cell r="S816" t="str">
            <v>Exempt</v>
          </cell>
          <cell r="T816"/>
          <cell r="U816"/>
          <cell r="V816" t="str">
            <v>certified</v>
          </cell>
          <cell r="W816">
            <v>15000000</v>
          </cell>
          <cell r="X816">
            <v>15000000</v>
          </cell>
          <cell r="Y816" t="str">
            <v>23 Carryover</v>
          </cell>
          <cell r="Z816" t="str">
            <v>1,250 LSL's</v>
          </cell>
          <cell r="AA816">
            <v>45474</v>
          </cell>
          <cell r="AB816">
            <v>45656</v>
          </cell>
          <cell r="AC816">
            <v>7500000</v>
          </cell>
          <cell r="AD816">
            <v>7500000</v>
          </cell>
          <cell r="AE816"/>
          <cell r="AF816">
            <v>15000000</v>
          </cell>
          <cell r="AG816">
            <v>45000</v>
          </cell>
          <cell r="AH816">
            <v>45107</v>
          </cell>
          <cell r="AI816"/>
          <cell r="AJ816">
            <v>15000000</v>
          </cell>
          <cell r="AK816"/>
          <cell r="AL816">
            <v>15000000</v>
          </cell>
          <cell r="AM816">
            <v>15000000</v>
          </cell>
          <cell r="AN816"/>
          <cell r="AO816">
            <v>7500000</v>
          </cell>
          <cell r="AP816">
            <v>0</v>
          </cell>
          <cell r="AQ816"/>
          <cell r="AR816">
            <v>7500000</v>
          </cell>
          <cell r="AS816"/>
          <cell r="AT816">
            <v>7500000</v>
          </cell>
          <cell r="AU816">
            <v>7500000</v>
          </cell>
          <cell r="AV816"/>
          <cell r="AW816"/>
          <cell r="AX816"/>
          <cell r="AY816"/>
          <cell r="AZ816"/>
          <cell r="BA816"/>
          <cell r="BB816">
            <v>0</v>
          </cell>
          <cell r="BC816">
            <v>0</v>
          </cell>
          <cell r="BD816"/>
          <cell r="BE816">
            <v>0</v>
          </cell>
          <cell r="BF816"/>
          <cell r="BG816"/>
          <cell r="BH816"/>
          <cell r="BI816"/>
          <cell r="BJ816"/>
          <cell r="BK816"/>
          <cell r="BL816"/>
          <cell r="BM816"/>
          <cell r="BN816"/>
          <cell r="BO816"/>
          <cell r="BP816">
            <v>0</v>
          </cell>
          <cell r="BQ816"/>
          <cell r="BR816"/>
          <cell r="BS816"/>
          <cell r="BT816"/>
          <cell r="BU816"/>
          <cell r="BV816"/>
          <cell r="BW816" t="str">
            <v>Montoya</v>
          </cell>
          <cell r="BX816"/>
          <cell r="BY816">
            <v>11</v>
          </cell>
        </row>
        <row r="817">
          <cell r="C817">
            <v>115</v>
          </cell>
          <cell r="D817">
            <v>20</v>
          </cell>
          <cell r="E817">
            <v>92</v>
          </cell>
          <cell r="F817">
            <v>20</v>
          </cell>
          <cell r="G817">
            <v>2025</v>
          </cell>
          <cell r="H817" t="str">
            <v/>
          </cell>
          <cell r="I817" t="str">
            <v>Yes</v>
          </cell>
          <cell r="J817" t="str">
            <v/>
          </cell>
          <cell r="K817" t="str">
            <v>Yes</v>
          </cell>
          <cell r="L817">
            <v>0</v>
          </cell>
          <cell r="M817" t="str">
            <v>Montoya</v>
          </cell>
          <cell r="N817" t="str">
            <v>Other - LSL Replacement Phase 4</v>
          </cell>
          <cell r="O817" t="str">
            <v>1620026-26</v>
          </cell>
          <cell r="P817" t="str">
            <v>Yes</v>
          </cell>
          <cell r="Q817">
            <v>308806</v>
          </cell>
          <cell r="R817" t="str">
            <v>LSL</v>
          </cell>
          <cell r="S817"/>
          <cell r="T817"/>
          <cell r="U817"/>
          <cell r="V817">
            <v>45454</v>
          </cell>
          <cell r="W817">
            <v>35000000</v>
          </cell>
          <cell r="X817">
            <v>35000000</v>
          </cell>
          <cell r="Y817" t="str">
            <v>Part B</v>
          </cell>
          <cell r="Z817" t="str">
            <v>1500 LSL's</v>
          </cell>
          <cell r="AA817">
            <v>45383</v>
          </cell>
          <cell r="AB817">
            <v>45597</v>
          </cell>
          <cell r="AC817">
            <v>10630000</v>
          </cell>
          <cell r="AD817">
            <v>24370000</v>
          </cell>
          <cell r="AE817" t="str">
            <v>27M private side, 8M public</v>
          </cell>
          <cell r="AF817">
            <v>35000000</v>
          </cell>
          <cell r="AG817"/>
          <cell r="AH817"/>
          <cell r="AI817"/>
          <cell r="AJ817"/>
          <cell r="AK817"/>
          <cell r="AL817">
            <v>35000000</v>
          </cell>
          <cell r="AM817">
            <v>35000000</v>
          </cell>
          <cell r="AN817"/>
          <cell r="AO817">
            <v>24370000</v>
          </cell>
          <cell r="AP817">
            <v>0</v>
          </cell>
          <cell r="AQ817"/>
          <cell r="AR817">
            <v>24370000</v>
          </cell>
          <cell r="AS817"/>
          <cell r="AT817">
            <v>10630000</v>
          </cell>
          <cell r="AU817">
            <v>10630000</v>
          </cell>
          <cell r="AV817"/>
          <cell r="AW817"/>
          <cell r="AX817"/>
          <cell r="AY817"/>
          <cell r="AZ817"/>
          <cell r="BA817"/>
          <cell r="BB817">
            <v>0</v>
          </cell>
          <cell r="BC817">
            <v>0</v>
          </cell>
          <cell r="BD817"/>
          <cell r="BE817">
            <v>0</v>
          </cell>
          <cell r="BF817"/>
          <cell r="BG817"/>
          <cell r="BH817"/>
          <cell r="BI817"/>
          <cell r="BJ817"/>
          <cell r="BK817"/>
          <cell r="BL817"/>
          <cell r="BM817"/>
          <cell r="BN817"/>
          <cell r="BO817"/>
          <cell r="BP817"/>
          <cell r="BQ817"/>
          <cell r="BR817"/>
          <cell r="BS817"/>
          <cell r="BT817"/>
          <cell r="BU817"/>
          <cell r="BV817"/>
          <cell r="BW817" t="str">
            <v>Montoya</v>
          </cell>
          <cell r="BX817"/>
          <cell r="BY817">
            <v>11</v>
          </cell>
        </row>
        <row r="818">
          <cell r="C818">
            <v>669.1</v>
          </cell>
          <cell r="D818">
            <v>10</v>
          </cell>
          <cell r="E818">
            <v>566.20000000000005</v>
          </cell>
          <cell r="F818">
            <v>10</v>
          </cell>
          <cell r="G818">
            <v>2022</v>
          </cell>
          <cell r="H818" t="str">
            <v>Yes</v>
          </cell>
          <cell r="I818" t="str">
            <v/>
          </cell>
          <cell r="J818" t="str">
            <v>Yes</v>
          </cell>
          <cell r="K818"/>
          <cell r="L818">
            <v>0</v>
          </cell>
          <cell r="M818" t="str">
            <v>Montoya</v>
          </cell>
          <cell r="N818" t="str">
            <v>Treatment - Process Imp.(McCarrons #4)</v>
          </cell>
          <cell r="O818" t="str">
            <v>1620026-22b</v>
          </cell>
          <cell r="P818" t="e">
            <v>#N/A</v>
          </cell>
          <cell r="Q818">
            <v>308806</v>
          </cell>
          <cell r="R818" t="str">
            <v>Reg</v>
          </cell>
          <cell r="S818" t="str">
            <v>Exempt</v>
          </cell>
          <cell r="T818"/>
          <cell r="U818"/>
          <cell r="V818" t="str">
            <v>certified</v>
          </cell>
          <cell r="W818"/>
          <cell r="X818">
            <v>0</v>
          </cell>
          <cell r="Y818" t="str">
            <v>22 Carryover</v>
          </cell>
          <cell r="Z818"/>
          <cell r="AA818">
            <v>44682</v>
          </cell>
          <cell r="AB818">
            <v>46296</v>
          </cell>
          <cell r="AC818">
            <v>0</v>
          </cell>
          <cell r="AD818">
            <v>0</v>
          </cell>
          <cell r="AE818"/>
          <cell r="AF818">
            <v>29000000</v>
          </cell>
          <cell r="AG818">
            <v>45393</v>
          </cell>
          <cell r="AH818">
            <v>44693</v>
          </cell>
          <cell r="AI818"/>
          <cell r="AJ818">
            <v>29000000</v>
          </cell>
          <cell r="AK818"/>
          <cell r="AL818">
            <v>29000000</v>
          </cell>
          <cell r="AM818">
            <v>29000000</v>
          </cell>
          <cell r="AN818"/>
          <cell r="AO818">
            <v>0</v>
          </cell>
          <cell r="AP818">
            <v>0</v>
          </cell>
          <cell r="AQ818"/>
          <cell r="AR818">
            <v>0</v>
          </cell>
          <cell r="AS818"/>
          <cell r="AT818">
            <v>29000000</v>
          </cell>
          <cell r="AU818">
            <v>0</v>
          </cell>
          <cell r="AV818">
            <v>45446</v>
          </cell>
          <cell r="AW818">
            <v>45476</v>
          </cell>
          <cell r="AX818">
            <v>2025</v>
          </cell>
          <cell r="AY818" t="str">
            <v>DWRF</v>
          </cell>
          <cell r="AZ818"/>
          <cell r="BA818"/>
          <cell r="BB818">
            <v>0</v>
          </cell>
          <cell r="BC818">
            <v>0</v>
          </cell>
          <cell r="BD818"/>
          <cell r="BE818">
            <v>0</v>
          </cell>
          <cell r="BF818"/>
          <cell r="BG818"/>
          <cell r="BH818"/>
          <cell r="BI818"/>
          <cell r="BJ818"/>
          <cell r="BK818"/>
          <cell r="BL818"/>
          <cell r="BM818"/>
          <cell r="BN818"/>
          <cell r="BO818"/>
          <cell r="BP818"/>
          <cell r="BQ818"/>
          <cell r="BR818"/>
          <cell r="BS818"/>
          <cell r="BT818"/>
          <cell r="BU818"/>
          <cell r="BV818"/>
          <cell r="BW818" t="str">
            <v>Montoya</v>
          </cell>
          <cell r="BX818" t="str">
            <v>Gallentine</v>
          </cell>
          <cell r="BY818">
            <v>11</v>
          </cell>
        </row>
        <row r="819">
          <cell r="C819">
            <v>669.2</v>
          </cell>
          <cell r="D819">
            <v>10</v>
          </cell>
          <cell r="E819">
            <v>566.29999999999995</v>
          </cell>
          <cell r="F819">
            <v>10</v>
          </cell>
          <cell r="G819">
            <v>2022</v>
          </cell>
          <cell r="H819" t="str">
            <v>Yes</v>
          </cell>
          <cell r="I819" t="str">
            <v/>
          </cell>
          <cell r="J819" t="str">
            <v>Yes</v>
          </cell>
          <cell r="K819" t="str">
            <v/>
          </cell>
          <cell r="L819">
            <v>0</v>
          </cell>
          <cell r="M819" t="str">
            <v>Montoya</v>
          </cell>
          <cell r="N819" t="str">
            <v>Treatment - Process Imp.(McCarrons #5)</v>
          </cell>
          <cell r="O819" t="str">
            <v>1620026-22c</v>
          </cell>
          <cell r="P819" t="e">
            <v>#N/A</v>
          </cell>
          <cell r="Q819">
            <v>308806</v>
          </cell>
          <cell r="R819" t="str">
            <v>Reg</v>
          </cell>
          <cell r="S819" t="str">
            <v>Exempt</v>
          </cell>
          <cell r="T819"/>
          <cell r="U819"/>
          <cell r="V819" t="str">
            <v>certified</v>
          </cell>
          <cell r="W819">
            <v>37750000</v>
          </cell>
          <cell r="X819">
            <v>37750000</v>
          </cell>
          <cell r="Y819" t="str">
            <v>22 Carryover</v>
          </cell>
          <cell r="Z819"/>
          <cell r="AA819">
            <v>44682</v>
          </cell>
          <cell r="AB819">
            <v>46296</v>
          </cell>
          <cell r="AC819">
            <v>0</v>
          </cell>
          <cell r="AD819">
            <v>0</v>
          </cell>
          <cell r="AE819"/>
          <cell r="AF819">
            <v>37750000</v>
          </cell>
          <cell r="AG819" t="str">
            <v>check</v>
          </cell>
          <cell r="AH819">
            <v>45424</v>
          </cell>
          <cell r="AI819"/>
          <cell r="AJ819">
            <v>37750000</v>
          </cell>
          <cell r="AK819"/>
          <cell r="AL819">
            <v>37750000</v>
          </cell>
          <cell r="AM819">
            <v>37750000</v>
          </cell>
          <cell r="AN819"/>
          <cell r="AO819">
            <v>0</v>
          </cell>
          <cell r="AP819">
            <v>0</v>
          </cell>
          <cell r="AQ819"/>
          <cell r="AR819">
            <v>0</v>
          </cell>
          <cell r="AS819"/>
          <cell r="AT819">
            <v>37750000</v>
          </cell>
          <cell r="AU819">
            <v>0</v>
          </cell>
          <cell r="AV819"/>
          <cell r="AW819"/>
          <cell r="AX819"/>
          <cell r="AY819"/>
          <cell r="AZ819"/>
          <cell r="BA819"/>
          <cell r="BB819">
            <v>0</v>
          </cell>
          <cell r="BC819">
            <v>0</v>
          </cell>
          <cell r="BD819"/>
          <cell r="BE819">
            <v>0</v>
          </cell>
          <cell r="BF819"/>
          <cell r="BG819"/>
          <cell r="BH819"/>
          <cell r="BI819"/>
          <cell r="BJ819"/>
          <cell r="BK819"/>
          <cell r="BL819"/>
          <cell r="BM819"/>
          <cell r="BN819"/>
          <cell r="BO819"/>
          <cell r="BP819"/>
          <cell r="BQ819"/>
          <cell r="BR819"/>
          <cell r="BS819"/>
          <cell r="BT819"/>
          <cell r="BU819"/>
          <cell r="BV819"/>
          <cell r="BW819" t="str">
            <v>Montoya</v>
          </cell>
          <cell r="BX819" t="str">
            <v>Gallentine</v>
          </cell>
          <cell r="BY819">
            <v>11</v>
          </cell>
        </row>
        <row r="820">
          <cell r="C820">
            <v>141</v>
          </cell>
          <cell r="D820">
            <v>20</v>
          </cell>
          <cell r="E820"/>
          <cell r="F820"/>
          <cell r="G820"/>
          <cell r="H820" t="str">
            <v/>
          </cell>
          <cell r="I820" t="str">
            <v/>
          </cell>
          <cell r="J820"/>
          <cell r="K820"/>
          <cell r="L820"/>
          <cell r="M820" t="str">
            <v>Montoya</v>
          </cell>
          <cell r="N820" t="str">
            <v>Other - LSL Replacement Phase 5</v>
          </cell>
          <cell r="O820" t="str">
            <v>1620026-27</v>
          </cell>
          <cell r="P820" t="str">
            <v>Yes</v>
          </cell>
          <cell r="Q820">
            <v>308806</v>
          </cell>
          <cell r="R820" t="str">
            <v>LSL</v>
          </cell>
          <cell r="S820"/>
          <cell r="T820"/>
          <cell r="U820"/>
          <cell r="V820">
            <v>45449</v>
          </cell>
          <cell r="W820">
            <v>35000000</v>
          </cell>
          <cell r="X820">
            <v>35000000</v>
          </cell>
          <cell r="Y820" t="str">
            <v>2026 Project</v>
          </cell>
          <cell r="Z820" t="str">
            <v>800 LSL's (2026)</v>
          </cell>
          <cell r="AA820">
            <v>46113</v>
          </cell>
          <cell r="AB820">
            <v>46327</v>
          </cell>
          <cell r="AC820">
            <v>17500000</v>
          </cell>
          <cell r="AD820">
            <v>17500000</v>
          </cell>
          <cell r="AE820"/>
          <cell r="AF820">
            <v>35000000</v>
          </cell>
          <cell r="AG820"/>
          <cell r="AH820"/>
          <cell r="AI820"/>
          <cell r="AJ820"/>
          <cell r="AK820"/>
          <cell r="AL820">
            <v>35000000</v>
          </cell>
          <cell r="AM820">
            <v>0</v>
          </cell>
          <cell r="AN820"/>
          <cell r="AO820">
            <v>17500000</v>
          </cell>
          <cell r="AP820">
            <v>0</v>
          </cell>
          <cell r="AQ820"/>
          <cell r="AR820">
            <v>17500000</v>
          </cell>
          <cell r="AS820"/>
          <cell r="AT820">
            <v>0</v>
          </cell>
          <cell r="AU820">
            <v>0</v>
          </cell>
          <cell r="AV820"/>
          <cell r="AW820"/>
          <cell r="AX820"/>
          <cell r="AY820"/>
          <cell r="AZ820"/>
          <cell r="BA820"/>
          <cell r="BB820">
            <v>0</v>
          </cell>
          <cell r="BC820">
            <v>0</v>
          </cell>
          <cell r="BD820"/>
          <cell r="BE820">
            <v>0</v>
          </cell>
          <cell r="BF820"/>
          <cell r="BG820"/>
          <cell r="BH820"/>
          <cell r="BI820"/>
          <cell r="BJ820"/>
          <cell r="BK820"/>
          <cell r="BL820"/>
          <cell r="BM820"/>
          <cell r="BN820"/>
          <cell r="BO820"/>
          <cell r="BP820">
            <v>0</v>
          </cell>
          <cell r="BQ820"/>
          <cell r="BR820"/>
          <cell r="BS820"/>
          <cell r="BT820"/>
          <cell r="BU820"/>
          <cell r="BV820"/>
          <cell r="BW820" t="str">
            <v>Montoya</v>
          </cell>
          <cell r="BX820" t="str">
            <v>Gallentine</v>
          </cell>
          <cell r="BY820">
            <v>11</v>
          </cell>
        </row>
        <row r="821">
          <cell r="C821">
            <v>142</v>
          </cell>
          <cell r="D821">
            <v>20</v>
          </cell>
          <cell r="E821"/>
          <cell r="F821"/>
          <cell r="G821">
            <v>2025</v>
          </cell>
          <cell r="H821" t="str">
            <v/>
          </cell>
          <cell r="I821" t="str">
            <v>Yes</v>
          </cell>
          <cell r="J821"/>
          <cell r="K821"/>
          <cell r="L821"/>
          <cell r="M821" t="str">
            <v>Montoya</v>
          </cell>
          <cell r="N821" t="str">
            <v>Other - LSL Replacement Urgent 2025</v>
          </cell>
          <cell r="O821" t="str">
            <v>1620026-28</v>
          </cell>
          <cell r="P821" t="str">
            <v>Yes</v>
          </cell>
          <cell r="Q821">
            <v>308806</v>
          </cell>
          <cell r="R821" t="str">
            <v>LSL</v>
          </cell>
          <cell r="S821"/>
          <cell r="T821"/>
          <cell r="U821"/>
          <cell r="V821">
            <v>45449</v>
          </cell>
          <cell r="W821">
            <v>600000</v>
          </cell>
          <cell r="X821">
            <v>600000</v>
          </cell>
          <cell r="Y821" t="str">
            <v>Part B</v>
          </cell>
          <cell r="Z821" t="str">
            <v>Approx 72 LSL's</v>
          </cell>
          <cell r="AA821">
            <v>45658</v>
          </cell>
          <cell r="AB821">
            <v>46022</v>
          </cell>
          <cell r="AC821">
            <v>300000</v>
          </cell>
          <cell r="AD821">
            <v>300000</v>
          </cell>
          <cell r="AE821"/>
          <cell r="AF821">
            <v>600000</v>
          </cell>
          <cell r="AG821"/>
          <cell r="AH821"/>
          <cell r="AI821"/>
          <cell r="AJ821"/>
          <cell r="AK821"/>
          <cell r="AL821">
            <v>600000</v>
          </cell>
          <cell r="AM821">
            <v>600000</v>
          </cell>
          <cell r="AN821"/>
          <cell r="AO821">
            <v>300000</v>
          </cell>
          <cell r="AP821">
            <v>0</v>
          </cell>
          <cell r="AQ821"/>
          <cell r="AR821">
            <v>300000</v>
          </cell>
          <cell r="AS821"/>
          <cell r="AT821">
            <v>300000</v>
          </cell>
          <cell r="AU821">
            <v>300000</v>
          </cell>
          <cell r="AV821"/>
          <cell r="AW821"/>
          <cell r="AX821"/>
          <cell r="AY821"/>
          <cell r="AZ821"/>
          <cell r="BA821"/>
          <cell r="BB821">
            <v>0</v>
          </cell>
          <cell r="BC821">
            <v>0</v>
          </cell>
          <cell r="BD821"/>
          <cell r="BE821">
            <v>0</v>
          </cell>
          <cell r="BF821"/>
          <cell r="BG821"/>
          <cell r="BH821"/>
          <cell r="BI821"/>
          <cell r="BJ821"/>
          <cell r="BK821"/>
          <cell r="BL821"/>
          <cell r="BM821"/>
          <cell r="BN821"/>
          <cell r="BO821"/>
          <cell r="BP821">
            <v>0</v>
          </cell>
          <cell r="BQ821"/>
          <cell r="BR821"/>
          <cell r="BS821"/>
          <cell r="BT821"/>
          <cell r="BU821"/>
          <cell r="BV821"/>
          <cell r="BW821" t="str">
            <v>Montoya</v>
          </cell>
          <cell r="BX821" t="str">
            <v>Gallentine</v>
          </cell>
          <cell r="BY821">
            <v>11</v>
          </cell>
        </row>
        <row r="822">
          <cell r="C822">
            <v>500</v>
          </cell>
          <cell r="D822">
            <v>10</v>
          </cell>
          <cell r="E822">
            <v>413</v>
          </cell>
          <cell r="F822">
            <v>10</v>
          </cell>
          <cell r="G822"/>
          <cell r="H822" t="str">
            <v/>
          </cell>
          <cell r="I822" t="str">
            <v/>
          </cell>
          <cell r="J822" t="str">
            <v/>
          </cell>
          <cell r="K822" t="str">
            <v/>
          </cell>
          <cell r="L822" t="str">
            <v>Applied</v>
          </cell>
          <cell r="M822" t="str">
            <v>Berrens</v>
          </cell>
          <cell r="N822" t="str">
            <v>Conservation - Water Meter Improvements</v>
          </cell>
          <cell r="O822" t="str">
            <v>1640011-3</v>
          </cell>
          <cell r="P822" t="str">
            <v xml:space="preserve">No </v>
          </cell>
          <cell r="Q822">
            <v>361</v>
          </cell>
          <cell r="R822" t="str">
            <v>Reg</v>
          </cell>
          <cell r="S822" t="str">
            <v>Exempt</v>
          </cell>
          <cell r="T822"/>
          <cell r="U822"/>
          <cell r="V822"/>
          <cell r="W822"/>
          <cell r="X822">
            <v>0</v>
          </cell>
          <cell r="Y822"/>
          <cell r="Z822"/>
          <cell r="AA822">
            <v>44835</v>
          </cell>
          <cell r="AB822">
            <v>45078</v>
          </cell>
          <cell r="AC822">
            <v>0</v>
          </cell>
          <cell r="AD822">
            <v>0</v>
          </cell>
          <cell r="AE822"/>
          <cell r="AF822">
            <v>170000</v>
          </cell>
          <cell r="AG822"/>
          <cell r="AH822"/>
          <cell r="AI822"/>
          <cell r="AJ822"/>
          <cell r="AK822"/>
          <cell r="AL822">
            <v>170000</v>
          </cell>
          <cell r="AM822">
            <v>0</v>
          </cell>
          <cell r="AN822"/>
          <cell r="AO822">
            <v>0</v>
          </cell>
          <cell r="AP822">
            <v>0</v>
          </cell>
          <cell r="AQ822"/>
          <cell r="AR822">
            <v>0</v>
          </cell>
          <cell r="AS822"/>
          <cell r="AT822">
            <v>0</v>
          </cell>
          <cell r="AU822">
            <v>0</v>
          </cell>
          <cell r="AV822"/>
          <cell r="AW822"/>
          <cell r="AX822"/>
          <cell r="AY822"/>
          <cell r="AZ822"/>
          <cell r="BA822"/>
          <cell r="BB822">
            <v>0</v>
          </cell>
          <cell r="BC822">
            <v>0</v>
          </cell>
          <cell r="BD822"/>
          <cell r="BE822">
            <v>0</v>
          </cell>
          <cell r="BF822" t="str">
            <v>Applied</v>
          </cell>
          <cell r="BG822"/>
          <cell r="BH822"/>
          <cell r="BI822"/>
          <cell r="BJ822"/>
          <cell r="BK822"/>
          <cell r="BL822"/>
          <cell r="BM822"/>
          <cell r="BN822"/>
          <cell r="BO822"/>
          <cell r="BP822">
            <v>0</v>
          </cell>
          <cell r="BQ822"/>
          <cell r="BR822"/>
          <cell r="BS822"/>
          <cell r="BT822"/>
          <cell r="BU822"/>
          <cell r="BV822"/>
          <cell r="BW822" t="str">
            <v>Berrens</v>
          </cell>
          <cell r="BX822"/>
          <cell r="BY822">
            <v>8</v>
          </cell>
        </row>
        <row r="823">
          <cell r="C823">
            <v>501</v>
          </cell>
          <cell r="D823">
            <v>10</v>
          </cell>
          <cell r="E823">
            <v>414</v>
          </cell>
          <cell r="F823">
            <v>10</v>
          </cell>
          <cell r="G823"/>
          <cell r="H823" t="str">
            <v/>
          </cell>
          <cell r="I823" t="str">
            <v/>
          </cell>
          <cell r="J823" t="str">
            <v/>
          </cell>
          <cell r="K823" t="str">
            <v/>
          </cell>
          <cell r="L823" t="str">
            <v>Applied</v>
          </cell>
          <cell r="M823" t="str">
            <v>Berrens</v>
          </cell>
          <cell r="N823" t="str">
            <v>Storage - Water Tower Improvements</v>
          </cell>
          <cell r="O823" t="str">
            <v>1640011-4</v>
          </cell>
          <cell r="P823" t="str">
            <v xml:space="preserve">No </v>
          </cell>
          <cell r="Q823">
            <v>361</v>
          </cell>
          <cell r="R823" t="str">
            <v>Reg</v>
          </cell>
          <cell r="S823" t="str">
            <v>Exempt</v>
          </cell>
          <cell r="T823"/>
          <cell r="U823"/>
          <cell r="V823"/>
          <cell r="W823"/>
          <cell r="X823">
            <v>0</v>
          </cell>
          <cell r="Y823"/>
          <cell r="Z823"/>
          <cell r="AA823">
            <v>44835</v>
          </cell>
          <cell r="AB823">
            <v>45078</v>
          </cell>
          <cell r="AC823">
            <v>0</v>
          </cell>
          <cell r="AD823">
            <v>0</v>
          </cell>
          <cell r="AE823"/>
          <cell r="AF823">
            <v>420000</v>
          </cell>
          <cell r="AG823"/>
          <cell r="AH823"/>
          <cell r="AI823"/>
          <cell r="AJ823"/>
          <cell r="AK823"/>
          <cell r="AL823">
            <v>420000</v>
          </cell>
          <cell r="AM823">
            <v>0</v>
          </cell>
          <cell r="AN823"/>
          <cell r="AO823">
            <v>0</v>
          </cell>
          <cell r="AP823">
            <v>0</v>
          </cell>
          <cell r="AQ823"/>
          <cell r="AR823">
            <v>0</v>
          </cell>
          <cell r="AS823"/>
          <cell r="AT823">
            <v>0</v>
          </cell>
          <cell r="AU823">
            <v>0</v>
          </cell>
          <cell r="AV823"/>
          <cell r="AW823"/>
          <cell r="AX823"/>
          <cell r="AY823"/>
          <cell r="AZ823"/>
          <cell r="BA823"/>
          <cell r="BB823">
            <v>0</v>
          </cell>
          <cell r="BC823">
            <v>0</v>
          </cell>
          <cell r="BD823"/>
          <cell r="BE823">
            <v>0</v>
          </cell>
          <cell r="BF823" t="str">
            <v>Applied</v>
          </cell>
          <cell r="BG823"/>
          <cell r="BH823"/>
          <cell r="BI823"/>
          <cell r="BJ823"/>
          <cell r="BK823"/>
          <cell r="BL823"/>
          <cell r="BM823"/>
          <cell r="BN823"/>
          <cell r="BO823"/>
          <cell r="BP823">
            <v>0</v>
          </cell>
          <cell r="BQ823"/>
          <cell r="BR823"/>
          <cell r="BS823"/>
          <cell r="BT823"/>
          <cell r="BU823"/>
          <cell r="BV823"/>
          <cell r="BW823" t="str">
            <v>Berrens</v>
          </cell>
          <cell r="BX823"/>
          <cell r="BY823">
            <v>8</v>
          </cell>
        </row>
        <row r="824">
          <cell r="C824">
            <v>420</v>
          </cell>
          <cell r="D824">
            <v>10</v>
          </cell>
          <cell r="E824">
            <v>336</v>
          </cell>
          <cell r="F824">
            <v>10</v>
          </cell>
          <cell r="G824" t="str">
            <v/>
          </cell>
          <cell r="H824" t="str">
            <v/>
          </cell>
          <cell r="I824" t="str">
            <v/>
          </cell>
          <cell r="J824" t="str">
            <v/>
          </cell>
          <cell r="K824" t="str">
            <v/>
          </cell>
          <cell r="L824">
            <v>0</v>
          </cell>
          <cell r="M824" t="str">
            <v>Montoya</v>
          </cell>
          <cell r="N824" t="str">
            <v>Treatment - Plant Rehab</v>
          </cell>
          <cell r="O824" t="str">
            <v>1580010-4</v>
          </cell>
          <cell r="P824" t="str">
            <v xml:space="preserve">No </v>
          </cell>
          <cell r="Q824">
            <v>1549</v>
          </cell>
          <cell r="R824" t="str">
            <v>Reg</v>
          </cell>
          <cell r="S824" t="str">
            <v>Exempt</v>
          </cell>
          <cell r="T824"/>
          <cell r="U824"/>
          <cell r="V824"/>
          <cell r="W824"/>
          <cell r="X824">
            <v>0</v>
          </cell>
          <cell r="Y824"/>
          <cell r="Z824"/>
          <cell r="AA824"/>
          <cell r="AB824"/>
          <cell r="AC824">
            <v>0</v>
          </cell>
          <cell r="AD824">
            <v>0</v>
          </cell>
          <cell r="AE824" t="str">
            <v>COE 569 possible</v>
          </cell>
          <cell r="AF824">
            <v>270000</v>
          </cell>
          <cell r="AG824"/>
          <cell r="AH824"/>
          <cell r="AI824"/>
          <cell r="AJ824"/>
          <cell r="AK824"/>
          <cell r="AL824">
            <v>270000</v>
          </cell>
          <cell r="AM824">
            <v>0</v>
          </cell>
          <cell r="AN824"/>
          <cell r="AO824">
            <v>0</v>
          </cell>
          <cell r="AP824">
            <v>0</v>
          </cell>
          <cell r="AQ824"/>
          <cell r="AR824">
            <v>0</v>
          </cell>
          <cell r="AS824"/>
          <cell r="AT824">
            <v>0</v>
          </cell>
          <cell r="AU824">
            <v>0</v>
          </cell>
          <cell r="AV824"/>
          <cell r="AW824"/>
          <cell r="AX824"/>
          <cell r="AY824"/>
          <cell r="AZ824"/>
          <cell r="BA824"/>
          <cell r="BB824">
            <v>0</v>
          </cell>
          <cell r="BC824">
            <v>0</v>
          </cell>
          <cell r="BD824"/>
          <cell r="BE824">
            <v>0</v>
          </cell>
          <cell r="BF824"/>
          <cell r="BG824"/>
          <cell r="BH824"/>
          <cell r="BI824"/>
          <cell r="BJ824"/>
          <cell r="BK824"/>
          <cell r="BL824"/>
          <cell r="BM824"/>
          <cell r="BN824"/>
          <cell r="BO824"/>
          <cell r="BP824">
            <v>0</v>
          </cell>
          <cell r="BQ824"/>
          <cell r="BR824"/>
          <cell r="BS824"/>
          <cell r="BT824"/>
          <cell r="BU824"/>
          <cell r="BV824"/>
          <cell r="BW824" t="str">
            <v>Montoya</v>
          </cell>
          <cell r="BX824" t="str">
            <v>Barrett</v>
          </cell>
          <cell r="BY824" t="str">
            <v>7E</v>
          </cell>
        </row>
        <row r="825">
          <cell r="C825">
            <v>813</v>
          </cell>
          <cell r="D825">
            <v>7</v>
          </cell>
          <cell r="E825"/>
          <cell r="F825"/>
          <cell r="G825"/>
          <cell r="H825" t="str">
            <v/>
          </cell>
          <cell r="I825" t="str">
            <v/>
          </cell>
          <cell r="J825"/>
          <cell r="K825"/>
          <cell r="L825"/>
          <cell r="M825" t="str">
            <v>Barrett</v>
          </cell>
          <cell r="N825" t="str">
            <v>Watermain - 19th Ave S Looping</v>
          </cell>
          <cell r="O825" t="str">
            <v>1730036-3</v>
          </cell>
          <cell r="P825" t="str">
            <v xml:space="preserve">No </v>
          </cell>
          <cell r="Q825">
            <v>19382</v>
          </cell>
          <cell r="R825" t="str">
            <v>Reg</v>
          </cell>
          <cell r="S825"/>
          <cell r="T825"/>
          <cell r="U825"/>
          <cell r="V825"/>
          <cell r="W825"/>
          <cell r="X825">
            <v>0</v>
          </cell>
          <cell r="Y825"/>
          <cell r="Z825"/>
          <cell r="AA825"/>
          <cell r="AB825"/>
          <cell r="AC825">
            <v>0</v>
          </cell>
          <cell r="AD825">
            <v>0</v>
          </cell>
          <cell r="AE825"/>
          <cell r="AF825">
            <v>1340334</v>
          </cell>
          <cell r="AG825"/>
          <cell r="AH825"/>
          <cell r="AI825"/>
          <cell r="AJ825"/>
          <cell r="AK825"/>
          <cell r="AL825">
            <v>1340334</v>
          </cell>
          <cell r="AM825"/>
          <cell r="AN825"/>
          <cell r="AO825"/>
          <cell r="AP825"/>
          <cell r="AQ825"/>
          <cell r="AR825"/>
          <cell r="AS825"/>
          <cell r="AT825"/>
          <cell r="AU825">
            <v>0</v>
          </cell>
          <cell r="AV825"/>
          <cell r="AW825"/>
          <cell r="AX825"/>
          <cell r="AY825"/>
          <cell r="AZ825"/>
          <cell r="BA825"/>
          <cell r="BB825"/>
          <cell r="BC825"/>
          <cell r="BD825"/>
          <cell r="BE825"/>
          <cell r="BF825"/>
          <cell r="BG825"/>
          <cell r="BH825"/>
          <cell r="BI825"/>
          <cell r="BJ825"/>
          <cell r="BK825"/>
          <cell r="BL825"/>
          <cell r="BM825"/>
          <cell r="BN825"/>
          <cell r="BO825"/>
          <cell r="BP825"/>
          <cell r="BQ825"/>
          <cell r="BR825"/>
          <cell r="BS825"/>
          <cell r="BT825"/>
          <cell r="BU825"/>
          <cell r="BV825"/>
          <cell r="BW825" t="str">
            <v>Barrett</v>
          </cell>
          <cell r="BX825"/>
          <cell r="BY825" t="str">
            <v>7W</v>
          </cell>
        </row>
        <row r="826">
          <cell r="C826">
            <v>939</v>
          </cell>
          <cell r="D826">
            <v>5</v>
          </cell>
          <cell r="E826">
            <v>813</v>
          </cell>
          <cell r="F826">
            <v>5</v>
          </cell>
          <cell r="G826"/>
          <cell r="H826" t="str">
            <v/>
          </cell>
          <cell r="I826" t="str">
            <v/>
          </cell>
          <cell r="J826" t="str">
            <v/>
          </cell>
          <cell r="K826" t="str">
            <v/>
          </cell>
          <cell r="L826">
            <v>0</v>
          </cell>
          <cell r="M826" t="str">
            <v>Barrett</v>
          </cell>
          <cell r="N826" t="str">
            <v>Storage - New Water Tower</v>
          </cell>
          <cell r="O826" t="str">
            <v>1730036-1</v>
          </cell>
          <cell r="P826" t="str">
            <v xml:space="preserve">No </v>
          </cell>
          <cell r="Q826">
            <v>16893</v>
          </cell>
          <cell r="R826" t="str">
            <v>Reg</v>
          </cell>
          <cell r="S826"/>
          <cell r="T826"/>
          <cell r="U826"/>
          <cell r="V826"/>
          <cell r="W826"/>
          <cell r="X826">
            <v>0</v>
          </cell>
          <cell r="Y826"/>
          <cell r="Z826"/>
          <cell r="AA826"/>
          <cell r="AB826"/>
          <cell r="AC826">
            <v>0</v>
          </cell>
          <cell r="AD826">
            <v>0</v>
          </cell>
          <cell r="AE826"/>
          <cell r="AF826">
            <v>9550000</v>
          </cell>
          <cell r="AG826"/>
          <cell r="AH826"/>
          <cell r="AI826"/>
          <cell r="AJ826"/>
          <cell r="AK826"/>
          <cell r="AL826">
            <v>9550000</v>
          </cell>
          <cell r="AM826">
            <v>0</v>
          </cell>
          <cell r="AN826"/>
          <cell r="AO826">
            <v>0</v>
          </cell>
          <cell r="AP826">
            <v>0</v>
          </cell>
          <cell r="AQ826"/>
          <cell r="AR826">
            <v>0</v>
          </cell>
          <cell r="AS826"/>
          <cell r="AT826">
            <v>0</v>
          </cell>
          <cell r="AU826">
            <v>0</v>
          </cell>
          <cell r="AV826"/>
          <cell r="AW826"/>
          <cell r="AX826"/>
          <cell r="AY826"/>
          <cell r="AZ826"/>
          <cell r="BA826"/>
          <cell r="BB826">
            <v>0</v>
          </cell>
          <cell r="BC826">
            <v>0</v>
          </cell>
          <cell r="BD826"/>
          <cell r="BE826">
            <v>0</v>
          </cell>
          <cell r="BF826"/>
          <cell r="BG826"/>
          <cell r="BH826"/>
          <cell r="BI826"/>
          <cell r="BJ826"/>
          <cell r="BK826"/>
          <cell r="BL826"/>
          <cell r="BM826"/>
          <cell r="BN826"/>
          <cell r="BO826"/>
          <cell r="BP826"/>
          <cell r="BQ826"/>
          <cell r="BR826"/>
          <cell r="BS826"/>
          <cell r="BT826"/>
          <cell r="BU826"/>
          <cell r="BV826"/>
          <cell r="BW826" t="str">
            <v>Barrett</v>
          </cell>
          <cell r="BX826"/>
          <cell r="BY826" t="str">
            <v>7W</v>
          </cell>
        </row>
        <row r="827">
          <cell r="C827">
            <v>940</v>
          </cell>
          <cell r="D827">
            <v>5</v>
          </cell>
          <cell r="E827">
            <v>814</v>
          </cell>
          <cell r="F827">
            <v>5</v>
          </cell>
          <cell r="G827"/>
          <cell r="H827" t="str">
            <v/>
          </cell>
          <cell r="I827" t="str">
            <v/>
          </cell>
          <cell r="J827" t="str">
            <v/>
          </cell>
          <cell r="K827" t="str">
            <v/>
          </cell>
          <cell r="L827">
            <v>0</v>
          </cell>
          <cell r="M827" t="str">
            <v>Barrett</v>
          </cell>
          <cell r="N827" t="str">
            <v>Watermain - West Side Reconstruction</v>
          </cell>
          <cell r="O827" t="str">
            <v>1730036-2</v>
          </cell>
          <cell r="P827" t="str">
            <v xml:space="preserve">No </v>
          </cell>
          <cell r="Q827">
            <v>16893</v>
          </cell>
          <cell r="R827" t="str">
            <v>Reg</v>
          </cell>
          <cell r="S827"/>
          <cell r="T827"/>
          <cell r="U827"/>
          <cell r="V827"/>
          <cell r="W827"/>
          <cell r="X827">
            <v>0</v>
          </cell>
          <cell r="Y827"/>
          <cell r="Z827"/>
          <cell r="AA827"/>
          <cell r="AB827"/>
          <cell r="AC827">
            <v>0</v>
          </cell>
          <cell r="AD827">
            <v>0</v>
          </cell>
          <cell r="AE827"/>
          <cell r="AF827">
            <v>4201000</v>
          </cell>
          <cell r="AG827"/>
          <cell r="AH827"/>
          <cell r="AI827"/>
          <cell r="AJ827"/>
          <cell r="AK827"/>
          <cell r="AL827">
            <v>4201000</v>
          </cell>
          <cell r="AM827">
            <v>0</v>
          </cell>
          <cell r="AN827"/>
          <cell r="AO827">
            <v>0</v>
          </cell>
          <cell r="AP827">
            <v>0</v>
          </cell>
          <cell r="AQ827"/>
          <cell r="AR827">
            <v>0</v>
          </cell>
          <cell r="AS827"/>
          <cell r="AT827">
            <v>0</v>
          </cell>
          <cell r="AU827">
            <v>0</v>
          </cell>
          <cell r="AV827"/>
          <cell r="AW827"/>
          <cell r="AX827"/>
          <cell r="AY827"/>
          <cell r="AZ827"/>
          <cell r="BA827"/>
          <cell r="BB827">
            <v>0</v>
          </cell>
          <cell r="BC827">
            <v>0</v>
          </cell>
          <cell r="BD827"/>
          <cell r="BE827">
            <v>0</v>
          </cell>
          <cell r="BF827"/>
          <cell r="BG827"/>
          <cell r="BH827"/>
          <cell r="BI827"/>
          <cell r="BJ827"/>
          <cell r="BK827"/>
          <cell r="BL827"/>
          <cell r="BM827"/>
          <cell r="BN827"/>
          <cell r="BO827"/>
          <cell r="BP827"/>
          <cell r="BQ827"/>
          <cell r="BR827"/>
          <cell r="BS827"/>
          <cell r="BT827"/>
          <cell r="BU827"/>
          <cell r="BV827"/>
          <cell r="BW827" t="str">
            <v>Barrett</v>
          </cell>
          <cell r="BX827"/>
          <cell r="BY827" t="str">
            <v>7W</v>
          </cell>
        </row>
        <row r="828">
          <cell r="C828">
            <v>98</v>
          </cell>
          <cell r="D828">
            <v>20</v>
          </cell>
          <cell r="E828">
            <v>77</v>
          </cell>
          <cell r="F828">
            <v>20</v>
          </cell>
          <cell r="G828">
            <v>2024</v>
          </cell>
          <cell r="H828" t="str">
            <v>Yes</v>
          </cell>
          <cell r="I828" t="str">
            <v/>
          </cell>
          <cell r="J828" t="str">
            <v/>
          </cell>
          <cell r="K828" t="str">
            <v>Yes</v>
          </cell>
          <cell r="L828">
            <v>0</v>
          </cell>
          <cell r="M828" t="str">
            <v>Barrett</v>
          </cell>
          <cell r="N828" t="str">
            <v>Other - LSL Repl Along 2nd Ave. South</v>
          </cell>
          <cell r="O828" t="str">
            <v>1050004-6</v>
          </cell>
          <cell r="P828" t="str">
            <v>Yes</v>
          </cell>
          <cell r="Q828">
            <v>13830</v>
          </cell>
          <cell r="R828" t="str">
            <v>LSL</v>
          </cell>
          <cell r="S828"/>
          <cell r="T828"/>
          <cell r="U828"/>
          <cell r="V828" t="str">
            <v>certified</v>
          </cell>
          <cell r="W828">
            <v>594092</v>
          </cell>
          <cell r="X828">
            <v>594092</v>
          </cell>
          <cell r="Y828" t="str">
            <v>24 Carryover</v>
          </cell>
          <cell r="Z828" t="str">
            <v>32 LSL's</v>
          </cell>
          <cell r="AA828">
            <v>45413</v>
          </cell>
          <cell r="AB828">
            <v>45839</v>
          </cell>
          <cell r="AC828">
            <v>0</v>
          </cell>
          <cell r="AD828">
            <v>594092</v>
          </cell>
          <cell r="AE828"/>
          <cell r="AF828">
            <v>594092</v>
          </cell>
          <cell r="AG828">
            <v>45400</v>
          </cell>
          <cell r="AH828">
            <v>45464</v>
          </cell>
          <cell r="AI828"/>
          <cell r="AJ828">
            <v>655783</v>
          </cell>
          <cell r="AK828"/>
          <cell r="AL828">
            <v>594092</v>
          </cell>
          <cell r="AM828">
            <v>594092</v>
          </cell>
          <cell r="AN828"/>
          <cell r="AO828">
            <v>594092</v>
          </cell>
          <cell r="AP828">
            <v>0</v>
          </cell>
          <cell r="AQ828"/>
          <cell r="AR828">
            <v>594092</v>
          </cell>
          <cell r="AS828"/>
          <cell r="AT828">
            <v>0</v>
          </cell>
          <cell r="AU828">
            <v>0</v>
          </cell>
          <cell r="AV828"/>
          <cell r="AW828"/>
          <cell r="AX828"/>
          <cell r="AY828"/>
          <cell r="AZ828"/>
          <cell r="BA828"/>
          <cell r="BB828">
            <v>0</v>
          </cell>
          <cell r="BC828">
            <v>0</v>
          </cell>
          <cell r="BD828"/>
          <cell r="BE828">
            <v>0</v>
          </cell>
          <cell r="BF828"/>
          <cell r="BG828"/>
          <cell r="BH828"/>
          <cell r="BI828"/>
          <cell r="BJ828"/>
          <cell r="BK828"/>
          <cell r="BL828"/>
          <cell r="BM828"/>
          <cell r="BN828"/>
          <cell r="BO828"/>
          <cell r="BP828"/>
          <cell r="BQ828"/>
          <cell r="BR828"/>
          <cell r="BS828"/>
          <cell r="BT828"/>
          <cell r="BU828"/>
          <cell r="BV828"/>
          <cell r="BW828" t="str">
            <v>Barrett</v>
          </cell>
          <cell r="BX828"/>
          <cell r="BY828" t="str">
            <v>7W</v>
          </cell>
        </row>
        <row r="829">
          <cell r="C829">
            <v>99</v>
          </cell>
          <cell r="D829">
            <v>20</v>
          </cell>
          <cell r="E829">
            <v>78</v>
          </cell>
          <cell r="F829">
            <v>20</v>
          </cell>
          <cell r="G829">
            <v>2025</v>
          </cell>
          <cell r="H829" t="str">
            <v/>
          </cell>
          <cell r="I829" t="str">
            <v>Yes</v>
          </cell>
          <cell r="J829" t="str">
            <v/>
          </cell>
          <cell r="K829" t="str">
            <v/>
          </cell>
          <cell r="L829">
            <v>0</v>
          </cell>
          <cell r="M829" t="str">
            <v>Barrett</v>
          </cell>
          <cell r="N829" t="str">
            <v>Treatment - PFAS TP Upgrade &amp; New Wells</v>
          </cell>
          <cell r="O829" t="str">
            <v>1050004-7</v>
          </cell>
          <cell r="P829" t="str">
            <v>Yes</v>
          </cell>
          <cell r="Q829">
            <v>13830</v>
          </cell>
          <cell r="R829" t="str">
            <v>EC</v>
          </cell>
          <cell r="S829"/>
          <cell r="T829"/>
          <cell r="U829"/>
          <cell r="V829">
            <v>45454</v>
          </cell>
          <cell r="W829">
            <v>6182000</v>
          </cell>
          <cell r="X829">
            <v>6182000</v>
          </cell>
          <cell r="Y829" t="str">
            <v>Part B1</v>
          </cell>
          <cell r="Z829"/>
          <cell r="AA829">
            <v>45778</v>
          </cell>
          <cell r="AB829">
            <v>46569</v>
          </cell>
          <cell r="AC829">
            <v>0</v>
          </cell>
          <cell r="AD829">
            <v>0</v>
          </cell>
          <cell r="AE829"/>
          <cell r="AF829">
            <v>6182000</v>
          </cell>
          <cell r="AG829"/>
          <cell r="AH829"/>
          <cell r="AI829"/>
          <cell r="AJ829"/>
          <cell r="AK829"/>
          <cell r="AL829">
            <v>6182000</v>
          </cell>
          <cell r="AM829">
            <v>6182000</v>
          </cell>
          <cell r="AN829"/>
          <cell r="AO829">
            <v>0</v>
          </cell>
          <cell r="AP829">
            <v>3000000</v>
          </cell>
          <cell r="AQ829"/>
          <cell r="AR829">
            <v>3000000</v>
          </cell>
          <cell r="AS829"/>
          <cell r="AT829">
            <v>3182000</v>
          </cell>
          <cell r="AU829">
            <v>0</v>
          </cell>
          <cell r="AV829"/>
          <cell r="AW829"/>
          <cell r="AX829"/>
          <cell r="AY829"/>
          <cell r="AZ829"/>
          <cell r="BA829"/>
          <cell r="BB829">
            <v>0</v>
          </cell>
          <cell r="BC829">
            <v>0</v>
          </cell>
          <cell r="BD829"/>
          <cell r="BE829">
            <v>0</v>
          </cell>
          <cell r="BF829"/>
          <cell r="BG829"/>
          <cell r="BH829"/>
          <cell r="BI829"/>
          <cell r="BJ829"/>
          <cell r="BK829"/>
          <cell r="BL829"/>
          <cell r="BM829"/>
          <cell r="BN829"/>
          <cell r="BO829"/>
          <cell r="BP829"/>
          <cell r="BQ829"/>
          <cell r="BR829"/>
          <cell r="BS829"/>
          <cell r="BT829"/>
          <cell r="BU829"/>
          <cell r="BV829"/>
          <cell r="BW829" t="str">
            <v>Barrett</v>
          </cell>
          <cell r="BX829"/>
          <cell r="BY829" t="str">
            <v>7W</v>
          </cell>
        </row>
        <row r="830">
          <cell r="C830">
            <v>138</v>
          </cell>
          <cell r="D830">
            <v>20</v>
          </cell>
          <cell r="E830"/>
          <cell r="F830"/>
          <cell r="G830">
            <v>2025</v>
          </cell>
          <cell r="H830" t="str">
            <v/>
          </cell>
          <cell r="I830" t="str">
            <v>Yes</v>
          </cell>
          <cell r="J830"/>
          <cell r="K830"/>
          <cell r="L830"/>
          <cell r="M830" t="str">
            <v>Barrett</v>
          </cell>
          <cell r="N830" t="str">
            <v>Other - 2025 LSL Replacement</v>
          </cell>
          <cell r="O830" t="str">
            <v>1050004-13</v>
          </cell>
          <cell r="P830" t="str">
            <v>Yes</v>
          </cell>
          <cell r="Q830">
            <v>13830</v>
          </cell>
          <cell r="R830" t="str">
            <v>LSL</v>
          </cell>
          <cell r="S830"/>
          <cell r="T830"/>
          <cell r="U830"/>
          <cell r="V830">
            <v>45449</v>
          </cell>
          <cell r="W830">
            <v>1126400</v>
          </cell>
          <cell r="X830">
            <v>1126400</v>
          </cell>
          <cell r="Y830" t="str">
            <v>Part B</v>
          </cell>
          <cell r="Z830"/>
          <cell r="AA830">
            <v>45778</v>
          </cell>
          <cell r="AB830">
            <v>45931</v>
          </cell>
          <cell r="AC830">
            <v>0</v>
          </cell>
          <cell r="AD830">
            <v>1126400</v>
          </cell>
          <cell r="AE830"/>
          <cell r="AF830">
            <v>1126400</v>
          </cell>
          <cell r="AG830"/>
          <cell r="AH830"/>
          <cell r="AI830"/>
          <cell r="AJ830"/>
          <cell r="AK830"/>
          <cell r="AL830">
            <v>1126400</v>
          </cell>
          <cell r="AM830">
            <v>1126400</v>
          </cell>
          <cell r="AN830"/>
          <cell r="AO830">
            <v>1126400</v>
          </cell>
          <cell r="AP830">
            <v>0</v>
          </cell>
          <cell r="AQ830"/>
          <cell r="AR830">
            <v>1126400</v>
          </cell>
          <cell r="AS830"/>
          <cell r="AT830">
            <v>0</v>
          </cell>
          <cell r="AU830">
            <v>0</v>
          </cell>
          <cell r="AV830"/>
          <cell r="AW830"/>
          <cell r="AX830"/>
          <cell r="AY830"/>
          <cell r="AZ830"/>
          <cell r="BA830"/>
          <cell r="BB830">
            <v>0</v>
          </cell>
          <cell r="BC830">
            <v>0</v>
          </cell>
          <cell r="BD830"/>
          <cell r="BE830">
            <v>0</v>
          </cell>
          <cell r="BF830"/>
          <cell r="BG830"/>
          <cell r="BH830"/>
          <cell r="BI830"/>
          <cell r="BJ830"/>
          <cell r="BK830"/>
          <cell r="BL830"/>
          <cell r="BM830"/>
          <cell r="BN830"/>
          <cell r="BO830"/>
          <cell r="BP830">
            <v>0</v>
          </cell>
          <cell r="BQ830"/>
          <cell r="BR830"/>
          <cell r="BS830"/>
          <cell r="BT830"/>
          <cell r="BU830"/>
          <cell r="BV830"/>
          <cell r="BW830" t="str">
            <v>Barrett</v>
          </cell>
          <cell r="BX830"/>
          <cell r="BY830" t="str">
            <v>7W</v>
          </cell>
        </row>
        <row r="831">
          <cell r="C831">
            <v>575</v>
          </cell>
          <cell r="D831">
            <v>10</v>
          </cell>
          <cell r="E831">
            <v>478</v>
          </cell>
          <cell r="F831">
            <v>10</v>
          </cell>
          <cell r="G831"/>
          <cell r="H831" t="str">
            <v/>
          </cell>
          <cell r="I831" t="str">
            <v/>
          </cell>
          <cell r="J831" t="str">
            <v/>
          </cell>
          <cell r="K831" t="str">
            <v/>
          </cell>
          <cell r="L831">
            <v>0</v>
          </cell>
          <cell r="M831" t="str">
            <v>Barrett</v>
          </cell>
          <cell r="N831" t="str">
            <v xml:space="preserve">Watermain - Rplcment Along Division St. </v>
          </cell>
          <cell r="O831" t="str">
            <v>1050004-4</v>
          </cell>
          <cell r="P831" t="str">
            <v xml:space="preserve">No </v>
          </cell>
          <cell r="Q831">
            <v>13926</v>
          </cell>
          <cell r="R831" t="str">
            <v>Reg</v>
          </cell>
          <cell r="S831" t="str">
            <v>Exempt</v>
          </cell>
          <cell r="T831"/>
          <cell r="U831"/>
          <cell r="V831"/>
          <cell r="W831"/>
          <cell r="X831">
            <v>0</v>
          </cell>
          <cell r="Y831"/>
          <cell r="Z831"/>
          <cell r="AA831">
            <v>45047</v>
          </cell>
          <cell r="AB831">
            <v>45474</v>
          </cell>
          <cell r="AC831">
            <v>0</v>
          </cell>
          <cell r="AD831">
            <v>0</v>
          </cell>
          <cell r="AE831"/>
          <cell r="AF831">
            <v>973464</v>
          </cell>
          <cell r="AG831"/>
          <cell r="AH831"/>
          <cell r="AI831"/>
          <cell r="AJ831"/>
          <cell r="AK831"/>
          <cell r="AL831">
            <v>973464</v>
          </cell>
          <cell r="AM831">
            <v>0</v>
          </cell>
          <cell r="AN831"/>
          <cell r="AO831">
            <v>0</v>
          </cell>
          <cell r="AP831">
            <v>0</v>
          </cell>
          <cell r="AQ831"/>
          <cell r="AR831">
            <v>0</v>
          </cell>
          <cell r="AS831"/>
          <cell r="AT831">
            <v>0</v>
          </cell>
          <cell r="AU831">
            <v>0</v>
          </cell>
          <cell r="AV831"/>
          <cell r="AW831"/>
          <cell r="AX831"/>
          <cell r="AY831"/>
          <cell r="AZ831"/>
          <cell r="BA831"/>
          <cell r="BB831">
            <v>0</v>
          </cell>
          <cell r="BC831">
            <v>0</v>
          </cell>
          <cell r="BD831"/>
          <cell r="BE831">
            <v>0</v>
          </cell>
          <cell r="BF831"/>
          <cell r="BG831"/>
          <cell r="BH831"/>
          <cell r="BI831"/>
          <cell r="BJ831"/>
          <cell r="BK831"/>
          <cell r="BL831"/>
          <cell r="BM831"/>
          <cell r="BN831"/>
          <cell r="BO831"/>
          <cell r="BP831">
            <v>0</v>
          </cell>
          <cell r="BQ831"/>
          <cell r="BR831"/>
          <cell r="BS831"/>
          <cell r="BT831"/>
          <cell r="BU831"/>
          <cell r="BV831"/>
          <cell r="BW831" t="str">
            <v>Barrett</v>
          </cell>
          <cell r="BX831"/>
          <cell r="BY831" t="str">
            <v>7W</v>
          </cell>
        </row>
        <row r="832">
          <cell r="C832">
            <v>670</v>
          </cell>
          <cell r="D832">
            <v>10</v>
          </cell>
          <cell r="E832">
            <v>567</v>
          </cell>
          <cell r="F832">
            <v>10</v>
          </cell>
          <cell r="G832"/>
          <cell r="H832" t="str">
            <v/>
          </cell>
          <cell r="I832" t="str">
            <v/>
          </cell>
          <cell r="J832" t="str">
            <v/>
          </cell>
          <cell r="K832" t="str">
            <v/>
          </cell>
          <cell r="L832">
            <v>0</v>
          </cell>
          <cell r="M832" t="str">
            <v>Barrett</v>
          </cell>
          <cell r="N832" t="str">
            <v>Watermain - 2nd Ave S Improvements</v>
          </cell>
          <cell r="O832" t="str">
            <v>1050004-9</v>
          </cell>
          <cell r="P832" t="str">
            <v xml:space="preserve">No </v>
          </cell>
          <cell r="Q832">
            <v>13830</v>
          </cell>
          <cell r="R832" t="str">
            <v>Reg</v>
          </cell>
          <cell r="S832"/>
          <cell r="T832"/>
          <cell r="U832"/>
          <cell r="V832"/>
          <cell r="W832"/>
          <cell r="X832">
            <v>0</v>
          </cell>
          <cell r="Y832"/>
          <cell r="Z832"/>
          <cell r="AA832"/>
          <cell r="AB832"/>
          <cell r="AC832">
            <v>0</v>
          </cell>
          <cell r="AD832">
            <v>0</v>
          </cell>
          <cell r="AE832"/>
          <cell r="AF832">
            <v>1510795</v>
          </cell>
          <cell r="AG832"/>
          <cell r="AH832"/>
          <cell r="AI832"/>
          <cell r="AJ832"/>
          <cell r="AK832"/>
          <cell r="AL832">
            <v>1510795</v>
          </cell>
          <cell r="AM832">
            <v>0</v>
          </cell>
          <cell r="AN832"/>
          <cell r="AO832">
            <v>0</v>
          </cell>
          <cell r="AP832">
            <v>0</v>
          </cell>
          <cell r="AQ832"/>
          <cell r="AR832">
            <v>0</v>
          </cell>
          <cell r="AS832"/>
          <cell r="AT832">
            <v>0</v>
          </cell>
          <cell r="AU832">
            <v>0</v>
          </cell>
          <cell r="AV832"/>
          <cell r="AW832"/>
          <cell r="AX832"/>
          <cell r="AY832"/>
          <cell r="AZ832"/>
          <cell r="BA832"/>
          <cell r="BB832">
            <v>0</v>
          </cell>
          <cell r="BC832">
            <v>0</v>
          </cell>
          <cell r="BD832"/>
          <cell r="BE832">
            <v>0</v>
          </cell>
          <cell r="BF832"/>
          <cell r="BG832"/>
          <cell r="BH832"/>
          <cell r="BI832"/>
          <cell r="BJ832"/>
          <cell r="BK832"/>
          <cell r="BL832"/>
          <cell r="BM832"/>
          <cell r="BN832"/>
          <cell r="BO832"/>
          <cell r="BP832"/>
          <cell r="BQ832"/>
          <cell r="BR832"/>
          <cell r="BS832"/>
          <cell r="BT832"/>
          <cell r="BU832"/>
          <cell r="BV832"/>
          <cell r="BW832" t="str">
            <v>Barrett</v>
          </cell>
          <cell r="BX832"/>
          <cell r="BY832" t="str">
            <v>7W</v>
          </cell>
        </row>
        <row r="833">
          <cell r="C833">
            <v>23</v>
          </cell>
          <cell r="D833">
            <v>20</v>
          </cell>
          <cell r="E833">
            <v>23</v>
          </cell>
          <cell r="F833">
            <v>20</v>
          </cell>
          <cell r="G833"/>
          <cell r="H833" t="str">
            <v/>
          </cell>
          <cell r="I833" t="str">
            <v/>
          </cell>
          <cell r="J833" t="str">
            <v/>
          </cell>
          <cell r="K833" t="str">
            <v/>
          </cell>
          <cell r="L833">
            <v>0</v>
          </cell>
          <cell r="M833" t="str">
            <v>Schultz</v>
          </cell>
          <cell r="N833" t="str">
            <v>Other - LSL Replacement</v>
          </cell>
          <cell r="O833" t="str">
            <v>1800002-15</v>
          </cell>
          <cell r="P833" t="str">
            <v>Yes</v>
          </cell>
          <cell r="Q833">
            <v>777</v>
          </cell>
          <cell r="R833" t="str">
            <v>LSL</v>
          </cell>
          <cell r="S833" t="str">
            <v>Exempt</v>
          </cell>
          <cell r="T833"/>
          <cell r="U833"/>
          <cell r="V833"/>
          <cell r="W833"/>
          <cell r="X833">
            <v>0</v>
          </cell>
          <cell r="Y833"/>
          <cell r="Z833"/>
          <cell r="AA833">
            <v>45078</v>
          </cell>
          <cell r="AB833">
            <v>45200</v>
          </cell>
          <cell r="AC833">
            <v>0</v>
          </cell>
          <cell r="AD833">
            <v>0</v>
          </cell>
          <cell r="AE833"/>
          <cell r="AF833">
            <v>49800</v>
          </cell>
          <cell r="AG833"/>
          <cell r="AH833"/>
          <cell r="AI833"/>
          <cell r="AJ833"/>
          <cell r="AK833"/>
          <cell r="AL833">
            <v>49800</v>
          </cell>
          <cell r="AM833">
            <v>0</v>
          </cell>
          <cell r="AN833"/>
          <cell r="AO833">
            <v>0</v>
          </cell>
          <cell r="AP833">
            <v>0</v>
          </cell>
          <cell r="AQ833"/>
          <cell r="AR833">
            <v>0</v>
          </cell>
          <cell r="AS833"/>
          <cell r="AT833">
            <v>0</v>
          </cell>
          <cell r="AU833">
            <v>0</v>
          </cell>
          <cell r="AV833"/>
          <cell r="AW833"/>
          <cell r="AX833"/>
          <cell r="AY833"/>
          <cell r="AZ833"/>
          <cell r="BA833"/>
          <cell r="BB833">
            <v>0</v>
          </cell>
          <cell r="BC833">
            <v>0</v>
          </cell>
          <cell r="BD833"/>
          <cell r="BE833">
            <v>0</v>
          </cell>
          <cell r="BF833"/>
          <cell r="BG833"/>
          <cell r="BH833"/>
          <cell r="BI833"/>
          <cell r="BJ833"/>
          <cell r="BK833"/>
          <cell r="BL833"/>
          <cell r="BM833"/>
          <cell r="BN833"/>
          <cell r="BO833"/>
          <cell r="BP833">
            <v>0</v>
          </cell>
          <cell r="BQ833"/>
          <cell r="BR833"/>
          <cell r="BS833"/>
          <cell r="BT833"/>
          <cell r="BU833"/>
          <cell r="BV833"/>
          <cell r="BW833" t="str">
            <v>Schultz</v>
          </cell>
          <cell r="BX833"/>
          <cell r="BY833">
            <v>5</v>
          </cell>
        </row>
        <row r="834">
          <cell r="C834">
            <v>392</v>
          </cell>
          <cell r="D834">
            <v>10</v>
          </cell>
          <cell r="E834">
            <v>307</v>
          </cell>
          <cell r="F834">
            <v>10</v>
          </cell>
          <cell r="G834"/>
          <cell r="H834" t="str">
            <v/>
          </cell>
          <cell r="I834" t="str">
            <v/>
          </cell>
          <cell r="J834" t="str">
            <v/>
          </cell>
          <cell r="K834" t="str">
            <v/>
          </cell>
          <cell r="L834" t="str">
            <v>PER submitted</v>
          </cell>
          <cell r="M834" t="str">
            <v>Schultz</v>
          </cell>
          <cell r="N834" t="str">
            <v>Watermain - Rep. CIP - Phase 2</v>
          </cell>
          <cell r="O834" t="str">
            <v>1800002-11</v>
          </cell>
          <cell r="P834" t="str">
            <v xml:space="preserve">No </v>
          </cell>
          <cell r="Q834">
            <v>676</v>
          </cell>
          <cell r="R834" t="str">
            <v>Reg</v>
          </cell>
          <cell r="S834" t="str">
            <v>Exempt</v>
          </cell>
          <cell r="T834"/>
          <cell r="U834"/>
          <cell r="V834"/>
          <cell r="W834"/>
          <cell r="X834">
            <v>0</v>
          </cell>
          <cell r="Y834"/>
          <cell r="Z834"/>
          <cell r="AA834"/>
          <cell r="AB834"/>
          <cell r="AC834">
            <v>0</v>
          </cell>
          <cell r="AD834">
            <v>0</v>
          </cell>
          <cell r="AE834"/>
          <cell r="AF834">
            <v>1080000</v>
          </cell>
          <cell r="AG834"/>
          <cell r="AH834"/>
          <cell r="AI834"/>
          <cell r="AJ834"/>
          <cell r="AK834"/>
          <cell r="AL834">
            <v>1080000</v>
          </cell>
          <cell r="AM834">
            <v>0</v>
          </cell>
          <cell r="AN834"/>
          <cell r="AO834">
            <v>0</v>
          </cell>
          <cell r="AP834">
            <v>0</v>
          </cell>
          <cell r="AQ834"/>
          <cell r="AR834">
            <v>0</v>
          </cell>
          <cell r="AS834"/>
          <cell r="AT834">
            <v>0</v>
          </cell>
          <cell r="AU834">
            <v>0</v>
          </cell>
          <cell r="AV834"/>
          <cell r="AW834"/>
          <cell r="AX834"/>
          <cell r="AY834"/>
          <cell r="AZ834"/>
          <cell r="BA834"/>
          <cell r="BB834">
            <v>0</v>
          </cell>
          <cell r="BC834">
            <v>0</v>
          </cell>
          <cell r="BD834"/>
          <cell r="BE834">
            <v>0</v>
          </cell>
          <cell r="BF834" t="str">
            <v>PER submitted</v>
          </cell>
          <cell r="BG834"/>
          <cell r="BH834"/>
          <cell r="BI834"/>
          <cell r="BJ834"/>
          <cell r="BK834"/>
          <cell r="BL834"/>
          <cell r="BM834"/>
          <cell r="BN834"/>
          <cell r="BO834"/>
          <cell r="BP834">
            <v>0</v>
          </cell>
          <cell r="BQ834"/>
          <cell r="BR834"/>
          <cell r="BS834"/>
          <cell r="BT834"/>
          <cell r="BU834"/>
          <cell r="BV834"/>
          <cell r="BW834" t="str">
            <v>Schultz</v>
          </cell>
          <cell r="BX834"/>
          <cell r="BY834">
            <v>5</v>
          </cell>
        </row>
        <row r="835">
          <cell r="C835">
            <v>393</v>
          </cell>
          <cell r="D835">
            <v>10</v>
          </cell>
          <cell r="E835">
            <v>308</v>
          </cell>
          <cell r="F835">
            <v>10</v>
          </cell>
          <cell r="G835"/>
          <cell r="H835" t="str">
            <v/>
          </cell>
          <cell r="I835" t="str">
            <v/>
          </cell>
          <cell r="J835" t="str">
            <v/>
          </cell>
          <cell r="K835" t="str">
            <v/>
          </cell>
          <cell r="L835" t="str">
            <v>PER submitted</v>
          </cell>
          <cell r="M835" t="str">
            <v>Schultz</v>
          </cell>
          <cell r="N835" t="str">
            <v>Watermain - Repl CIP - Phase 3</v>
          </cell>
          <cell r="O835" t="str">
            <v>1800002-12</v>
          </cell>
          <cell r="P835" t="str">
            <v xml:space="preserve">No </v>
          </cell>
          <cell r="Q835">
            <v>676</v>
          </cell>
          <cell r="R835" t="str">
            <v>Reg</v>
          </cell>
          <cell r="S835" t="str">
            <v>Exempt</v>
          </cell>
          <cell r="T835"/>
          <cell r="U835"/>
          <cell r="V835"/>
          <cell r="W835"/>
          <cell r="X835">
            <v>0</v>
          </cell>
          <cell r="Y835"/>
          <cell r="Z835"/>
          <cell r="AA835"/>
          <cell r="AB835"/>
          <cell r="AC835">
            <v>0</v>
          </cell>
          <cell r="AD835">
            <v>0</v>
          </cell>
          <cell r="AE835"/>
          <cell r="AF835">
            <v>718000</v>
          </cell>
          <cell r="AG835"/>
          <cell r="AH835"/>
          <cell r="AI835"/>
          <cell r="AJ835"/>
          <cell r="AK835"/>
          <cell r="AL835">
            <v>718000</v>
          </cell>
          <cell r="AM835">
            <v>0</v>
          </cell>
          <cell r="AN835"/>
          <cell r="AO835">
            <v>0</v>
          </cell>
          <cell r="AP835">
            <v>0</v>
          </cell>
          <cell r="AQ835"/>
          <cell r="AR835">
            <v>0</v>
          </cell>
          <cell r="AS835"/>
          <cell r="AT835">
            <v>0</v>
          </cell>
          <cell r="AU835">
            <v>0</v>
          </cell>
          <cell r="AV835"/>
          <cell r="AW835"/>
          <cell r="AX835"/>
          <cell r="AY835"/>
          <cell r="AZ835"/>
          <cell r="BA835"/>
          <cell r="BB835">
            <v>0</v>
          </cell>
          <cell r="BC835">
            <v>0</v>
          </cell>
          <cell r="BD835"/>
          <cell r="BE835">
            <v>0</v>
          </cell>
          <cell r="BF835" t="str">
            <v>PER submitted</v>
          </cell>
          <cell r="BG835"/>
          <cell r="BH835"/>
          <cell r="BI835"/>
          <cell r="BJ835"/>
          <cell r="BK835"/>
          <cell r="BL835"/>
          <cell r="BM835"/>
          <cell r="BN835"/>
          <cell r="BO835"/>
          <cell r="BP835">
            <v>0</v>
          </cell>
          <cell r="BQ835"/>
          <cell r="BR835"/>
          <cell r="BS835"/>
          <cell r="BT835"/>
          <cell r="BU835"/>
          <cell r="BV835"/>
          <cell r="BW835" t="str">
            <v>Schultz</v>
          </cell>
          <cell r="BX835"/>
          <cell r="BY835">
            <v>5</v>
          </cell>
        </row>
        <row r="836">
          <cell r="C836">
            <v>394</v>
          </cell>
          <cell r="D836">
            <v>10</v>
          </cell>
          <cell r="E836">
            <v>309</v>
          </cell>
          <cell r="F836">
            <v>10</v>
          </cell>
          <cell r="G836"/>
          <cell r="H836" t="str">
            <v/>
          </cell>
          <cell r="I836" t="str">
            <v/>
          </cell>
          <cell r="J836" t="str">
            <v/>
          </cell>
          <cell r="K836" t="str">
            <v/>
          </cell>
          <cell r="L836" t="str">
            <v>PER submitted</v>
          </cell>
          <cell r="M836" t="str">
            <v>Schultz</v>
          </cell>
          <cell r="N836" t="str">
            <v>Watermain - Repl CIP - Phase 4</v>
          </cell>
          <cell r="O836" t="str">
            <v>1800002-13</v>
          </cell>
          <cell r="P836" t="str">
            <v xml:space="preserve">No </v>
          </cell>
          <cell r="Q836">
            <v>676</v>
          </cell>
          <cell r="R836" t="str">
            <v>Reg</v>
          </cell>
          <cell r="S836" t="str">
            <v>Exempt</v>
          </cell>
          <cell r="T836"/>
          <cell r="U836"/>
          <cell r="V836"/>
          <cell r="W836"/>
          <cell r="X836">
            <v>0</v>
          </cell>
          <cell r="Y836"/>
          <cell r="Z836"/>
          <cell r="AA836"/>
          <cell r="AB836"/>
          <cell r="AC836">
            <v>0</v>
          </cell>
          <cell r="AD836">
            <v>0</v>
          </cell>
          <cell r="AE836"/>
          <cell r="AF836">
            <v>877000</v>
          </cell>
          <cell r="AG836"/>
          <cell r="AH836"/>
          <cell r="AI836"/>
          <cell r="AJ836"/>
          <cell r="AK836"/>
          <cell r="AL836">
            <v>877000</v>
          </cell>
          <cell r="AM836">
            <v>0</v>
          </cell>
          <cell r="AN836"/>
          <cell r="AO836">
            <v>0</v>
          </cell>
          <cell r="AP836">
            <v>0</v>
          </cell>
          <cell r="AQ836"/>
          <cell r="AR836">
            <v>0</v>
          </cell>
          <cell r="AS836"/>
          <cell r="AT836">
            <v>0</v>
          </cell>
          <cell r="AU836">
            <v>0</v>
          </cell>
          <cell r="AV836"/>
          <cell r="AW836"/>
          <cell r="AX836"/>
          <cell r="AY836"/>
          <cell r="AZ836"/>
          <cell r="BA836"/>
          <cell r="BB836">
            <v>0</v>
          </cell>
          <cell r="BC836">
            <v>0</v>
          </cell>
          <cell r="BD836"/>
          <cell r="BE836">
            <v>0</v>
          </cell>
          <cell r="BF836" t="str">
            <v>PER submitted</v>
          </cell>
          <cell r="BG836"/>
          <cell r="BH836"/>
          <cell r="BI836"/>
          <cell r="BJ836"/>
          <cell r="BK836"/>
          <cell r="BL836"/>
          <cell r="BM836"/>
          <cell r="BN836"/>
          <cell r="BO836"/>
          <cell r="BP836">
            <v>0</v>
          </cell>
          <cell r="BQ836"/>
          <cell r="BR836"/>
          <cell r="BS836"/>
          <cell r="BT836"/>
          <cell r="BU836"/>
          <cell r="BV836"/>
          <cell r="BW836" t="str">
            <v>Schultz</v>
          </cell>
          <cell r="BX836"/>
          <cell r="BY836">
            <v>5</v>
          </cell>
        </row>
        <row r="837">
          <cell r="C837">
            <v>395</v>
          </cell>
          <cell r="D837">
            <v>10</v>
          </cell>
          <cell r="E837">
            <v>310</v>
          </cell>
          <cell r="F837">
            <v>10</v>
          </cell>
          <cell r="G837"/>
          <cell r="H837" t="str">
            <v/>
          </cell>
          <cell r="I837" t="str">
            <v/>
          </cell>
          <cell r="J837" t="str">
            <v/>
          </cell>
          <cell r="K837" t="str">
            <v/>
          </cell>
          <cell r="L837" t="str">
            <v>PER submitted</v>
          </cell>
          <cell r="M837" t="str">
            <v>Schultz</v>
          </cell>
          <cell r="N837" t="str">
            <v>Conservation - Automated Meter Reading</v>
          </cell>
          <cell r="O837" t="str">
            <v>1800002-14</v>
          </cell>
          <cell r="P837" t="str">
            <v xml:space="preserve">No </v>
          </cell>
          <cell r="Q837">
            <v>676</v>
          </cell>
          <cell r="R837" t="str">
            <v>Reg</v>
          </cell>
          <cell r="S837" t="str">
            <v>Exempt</v>
          </cell>
          <cell r="T837"/>
          <cell r="U837"/>
          <cell r="V837"/>
          <cell r="W837"/>
          <cell r="X837">
            <v>0</v>
          </cell>
          <cell r="Y837"/>
          <cell r="Z837"/>
          <cell r="AA837"/>
          <cell r="AB837"/>
          <cell r="AC837">
            <v>0</v>
          </cell>
          <cell r="AD837">
            <v>0</v>
          </cell>
          <cell r="AE837"/>
          <cell r="AF837">
            <v>250000</v>
          </cell>
          <cell r="AG837"/>
          <cell r="AH837"/>
          <cell r="AI837"/>
          <cell r="AJ837"/>
          <cell r="AK837"/>
          <cell r="AL837">
            <v>250000</v>
          </cell>
          <cell r="AM837">
            <v>0</v>
          </cell>
          <cell r="AN837"/>
          <cell r="AO837">
            <v>0</v>
          </cell>
          <cell r="AP837">
            <v>0</v>
          </cell>
          <cell r="AQ837"/>
          <cell r="AR837">
            <v>0</v>
          </cell>
          <cell r="AS837"/>
          <cell r="AT837">
            <v>0</v>
          </cell>
          <cell r="AU837">
            <v>0</v>
          </cell>
          <cell r="AV837"/>
          <cell r="AW837"/>
          <cell r="AX837"/>
          <cell r="AY837"/>
          <cell r="AZ837"/>
          <cell r="BA837"/>
          <cell r="BB837">
            <v>0</v>
          </cell>
          <cell r="BC837">
            <v>0</v>
          </cell>
          <cell r="BD837"/>
          <cell r="BE837">
            <v>0</v>
          </cell>
          <cell r="BF837" t="str">
            <v>PER submitted</v>
          </cell>
          <cell r="BG837"/>
          <cell r="BH837"/>
          <cell r="BI837"/>
          <cell r="BJ837"/>
          <cell r="BK837"/>
          <cell r="BL837"/>
          <cell r="BM837"/>
          <cell r="BN837"/>
          <cell r="BO837"/>
          <cell r="BP837">
            <v>0</v>
          </cell>
          <cell r="BQ837"/>
          <cell r="BR837"/>
          <cell r="BS837"/>
          <cell r="BT837"/>
          <cell r="BU837"/>
          <cell r="BV837"/>
          <cell r="BW837" t="str">
            <v>Schultz</v>
          </cell>
          <cell r="BX837"/>
          <cell r="BY837">
            <v>5</v>
          </cell>
        </row>
        <row r="838">
          <cell r="C838">
            <v>396</v>
          </cell>
          <cell r="D838">
            <v>10</v>
          </cell>
          <cell r="E838">
            <v>311</v>
          </cell>
          <cell r="F838">
            <v>10</v>
          </cell>
          <cell r="G838" t="str">
            <v/>
          </cell>
          <cell r="H838" t="str">
            <v/>
          </cell>
          <cell r="I838" t="str">
            <v/>
          </cell>
          <cell r="J838" t="str">
            <v/>
          </cell>
          <cell r="K838" t="str">
            <v/>
          </cell>
          <cell r="L838" t="str">
            <v>PER submitted</v>
          </cell>
          <cell r="M838" t="str">
            <v>Schultz</v>
          </cell>
          <cell r="N838" t="str">
            <v>Treatment - New Plant, Remove Iron</v>
          </cell>
          <cell r="O838" t="str">
            <v>1800002-7</v>
          </cell>
          <cell r="P838" t="str">
            <v xml:space="preserve">No </v>
          </cell>
          <cell r="Q838">
            <v>710</v>
          </cell>
          <cell r="R838" t="str">
            <v>Reg</v>
          </cell>
          <cell r="S838" t="str">
            <v>Exempt</v>
          </cell>
          <cell r="T838"/>
          <cell r="U838"/>
          <cell r="V838"/>
          <cell r="W838"/>
          <cell r="X838">
            <v>0</v>
          </cell>
          <cell r="Y838"/>
          <cell r="Z838"/>
          <cell r="AA838">
            <v>45078</v>
          </cell>
          <cell r="AB838">
            <v>45200</v>
          </cell>
          <cell r="AC838">
            <v>0</v>
          </cell>
          <cell r="AD838">
            <v>0</v>
          </cell>
          <cell r="AE838"/>
          <cell r="AF838">
            <v>1750000</v>
          </cell>
          <cell r="AG838"/>
          <cell r="AH838"/>
          <cell r="AI838"/>
          <cell r="AJ838"/>
          <cell r="AK838"/>
          <cell r="AL838">
            <v>1750000</v>
          </cell>
          <cell r="AM838">
            <v>0</v>
          </cell>
          <cell r="AN838"/>
          <cell r="AO838">
            <v>0</v>
          </cell>
          <cell r="AP838">
            <v>0</v>
          </cell>
          <cell r="AQ838"/>
          <cell r="AR838">
            <v>0</v>
          </cell>
          <cell r="AS838"/>
          <cell r="AT838">
            <v>0</v>
          </cell>
          <cell r="AU838">
            <v>0</v>
          </cell>
          <cell r="AV838"/>
          <cell r="AW838"/>
          <cell r="AX838"/>
          <cell r="AY838"/>
          <cell r="AZ838"/>
          <cell r="BA838"/>
          <cell r="BB838">
            <v>0</v>
          </cell>
          <cell r="BC838">
            <v>0</v>
          </cell>
          <cell r="BD838"/>
          <cell r="BE838">
            <v>0</v>
          </cell>
          <cell r="BF838" t="str">
            <v>PER submitted</v>
          </cell>
          <cell r="BG838"/>
          <cell r="BH838"/>
          <cell r="BI838"/>
          <cell r="BJ838"/>
          <cell r="BK838"/>
          <cell r="BL838"/>
          <cell r="BM838"/>
          <cell r="BN838"/>
          <cell r="BO838"/>
          <cell r="BP838">
            <v>0</v>
          </cell>
          <cell r="BQ838"/>
          <cell r="BR838"/>
          <cell r="BS838"/>
          <cell r="BT838"/>
          <cell r="BU838"/>
          <cell r="BV838"/>
          <cell r="BW838" t="str">
            <v>Schultz</v>
          </cell>
          <cell r="BX838" t="str">
            <v>Lafontaine</v>
          </cell>
          <cell r="BY838">
            <v>5</v>
          </cell>
        </row>
        <row r="839">
          <cell r="C839">
            <v>397</v>
          </cell>
          <cell r="D839">
            <v>10</v>
          </cell>
          <cell r="E839">
            <v>312</v>
          </cell>
          <cell r="F839">
            <v>10</v>
          </cell>
          <cell r="G839"/>
          <cell r="H839" t="str">
            <v/>
          </cell>
          <cell r="I839" t="str">
            <v/>
          </cell>
          <cell r="J839" t="str">
            <v/>
          </cell>
          <cell r="K839" t="str">
            <v/>
          </cell>
          <cell r="L839" t="str">
            <v>PER submitted</v>
          </cell>
          <cell r="M839" t="str">
            <v>Schultz</v>
          </cell>
          <cell r="N839" t="str">
            <v>Source - New Wellhouse</v>
          </cell>
          <cell r="O839" t="str">
            <v>1800002-9</v>
          </cell>
          <cell r="P839" t="str">
            <v xml:space="preserve">No </v>
          </cell>
          <cell r="Q839">
            <v>676</v>
          </cell>
          <cell r="R839" t="str">
            <v>Reg</v>
          </cell>
          <cell r="S839" t="str">
            <v>Exempt</v>
          </cell>
          <cell r="T839"/>
          <cell r="U839"/>
          <cell r="V839"/>
          <cell r="W839"/>
          <cell r="X839">
            <v>0</v>
          </cell>
          <cell r="Y839"/>
          <cell r="Z839"/>
          <cell r="AA839"/>
          <cell r="AB839"/>
          <cell r="AC839">
            <v>0</v>
          </cell>
          <cell r="AD839">
            <v>0</v>
          </cell>
          <cell r="AE839"/>
          <cell r="AF839">
            <v>750000</v>
          </cell>
          <cell r="AG839"/>
          <cell r="AH839"/>
          <cell r="AI839"/>
          <cell r="AJ839"/>
          <cell r="AK839"/>
          <cell r="AL839">
            <v>750000</v>
          </cell>
          <cell r="AM839">
            <v>0</v>
          </cell>
          <cell r="AN839"/>
          <cell r="AO839">
            <v>0</v>
          </cell>
          <cell r="AP839">
            <v>0</v>
          </cell>
          <cell r="AQ839"/>
          <cell r="AR839">
            <v>0</v>
          </cell>
          <cell r="AS839"/>
          <cell r="AT839">
            <v>0</v>
          </cell>
          <cell r="AU839">
            <v>0</v>
          </cell>
          <cell r="AV839"/>
          <cell r="AW839"/>
          <cell r="AX839"/>
          <cell r="AY839"/>
          <cell r="AZ839"/>
          <cell r="BA839"/>
          <cell r="BB839">
            <v>0</v>
          </cell>
          <cell r="BC839">
            <v>0</v>
          </cell>
          <cell r="BD839"/>
          <cell r="BE839">
            <v>0</v>
          </cell>
          <cell r="BF839" t="str">
            <v>PER submitted</v>
          </cell>
          <cell r="BG839"/>
          <cell r="BH839"/>
          <cell r="BI839"/>
          <cell r="BJ839"/>
          <cell r="BK839"/>
          <cell r="BL839"/>
          <cell r="BM839"/>
          <cell r="BN839"/>
          <cell r="BO839"/>
          <cell r="BP839">
            <v>0</v>
          </cell>
          <cell r="BQ839"/>
          <cell r="BR839"/>
          <cell r="BS839"/>
          <cell r="BT839"/>
          <cell r="BU839"/>
          <cell r="BV839"/>
          <cell r="BW839" t="str">
            <v>Schultz</v>
          </cell>
          <cell r="BX839"/>
          <cell r="BY839">
            <v>5</v>
          </cell>
        </row>
        <row r="840">
          <cell r="C840">
            <v>190</v>
          </cell>
          <cell r="D840">
            <v>15</v>
          </cell>
          <cell r="E840">
            <v>136</v>
          </cell>
          <cell r="F840">
            <v>15</v>
          </cell>
          <cell r="G840"/>
          <cell r="H840" t="str">
            <v/>
          </cell>
          <cell r="I840" t="str">
            <v/>
          </cell>
          <cell r="J840" t="str">
            <v/>
          </cell>
          <cell r="K840" t="str">
            <v/>
          </cell>
          <cell r="L840">
            <v>0</v>
          </cell>
          <cell r="M840" t="str">
            <v>Montoya</v>
          </cell>
          <cell r="N840" t="str">
            <v>Treatment - Manganese Treatment Plant</v>
          </cell>
          <cell r="O840" t="str">
            <v>1130014-4</v>
          </cell>
          <cell r="P840" t="str">
            <v>Yes</v>
          </cell>
          <cell r="Q840">
            <v>1140</v>
          </cell>
          <cell r="R840" t="str">
            <v>EC</v>
          </cell>
          <cell r="S840"/>
          <cell r="T840"/>
          <cell r="U840"/>
          <cell r="V840"/>
          <cell r="W840"/>
          <cell r="X840">
            <v>0</v>
          </cell>
          <cell r="Y840"/>
          <cell r="Z840"/>
          <cell r="AA840"/>
          <cell r="AB840"/>
          <cell r="AC840">
            <v>0</v>
          </cell>
          <cell r="AD840">
            <v>0</v>
          </cell>
          <cell r="AE840"/>
          <cell r="AF840">
            <v>4325600</v>
          </cell>
          <cell r="AG840"/>
          <cell r="AH840"/>
          <cell r="AI840"/>
          <cell r="AJ840"/>
          <cell r="AK840"/>
          <cell r="AL840">
            <v>4325600</v>
          </cell>
          <cell r="AM840">
            <v>0</v>
          </cell>
          <cell r="AN840"/>
          <cell r="AO840">
            <v>0</v>
          </cell>
          <cell r="AP840">
            <v>2162800</v>
          </cell>
          <cell r="AQ840"/>
          <cell r="AR840">
            <v>2162800</v>
          </cell>
          <cell r="AS840"/>
          <cell r="AT840">
            <v>0</v>
          </cell>
          <cell r="AU840">
            <v>0</v>
          </cell>
          <cell r="AV840"/>
          <cell r="AW840"/>
          <cell r="AX840"/>
          <cell r="AY840"/>
          <cell r="AZ840"/>
          <cell r="BA840"/>
          <cell r="BB840">
            <v>0</v>
          </cell>
          <cell r="BC840">
            <v>0</v>
          </cell>
          <cell r="BD840"/>
          <cell r="BE840">
            <v>0</v>
          </cell>
          <cell r="BF840"/>
          <cell r="BG840"/>
          <cell r="BH840"/>
          <cell r="BI840"/>
          <cell r="BJ840"/>
          <cell r="BK840"/>
          <cell r="BL840"/>
          <cell r="BM840"/>
          <cell r="BN840"/>
          <cell r="BO840"/>
          <cell r="BP840"/>
          <cell r="BQ840"/>
          <cell r="BR840"/>
          <cell r="BS840"/>
          <cell r="BT840"/>
          <cell r="BU840"/>
          <cell r="BV840"/>
          <cell r="BW840" t="str">
            <v>Montoya</v>
          </cell>
          <cell r="BX840"/>
          <cell r="BY840" t="str">
            <v>7E</v>
          </cell>
        </row>
        <row r="841">
          <cell r="C841">
            <v>729</v>
          </cell>
          <cell r="D841">
            <v>10</v>
          </cell>
          <cell r="E841">
            <v>611</v>
          </cell>
          <cell r="F841">
            <v>10</v>
          </cell>
          <cell r="G841"/>
          <cell r="H841" t="str">
            <v/>
          </cell>
          <cell r="I841" t="str">
            <v/>
          </cell>
          <cell r="J841" t="str">
            <v/>
          </cell>
          <cell r="K841" t="str">
            <v/>
          </cell>
          <cell r="L841">
            <v>0</v>
          </cell>
          <cell r="M841" t="str">
            <v>Montoya</v>
          </cell>
          <cell r="N841" t="str">
            <v>Storage - Tower Rehab &amp; 2 New Generators</v>
          </cell>
          <cell r="O841" t="str">
            <v>1130014-2</v>
          </cell>
          <cell r="P841" t="str">
            <v xml:space="preserve">No </v>
          </cell>
          <cell r="Q841">
            <v>1083</v>
          </cell>
          <cell r="R841" t="str">
            <v>Reg</v>
          </cell>
          <cell r="S841" t="str">
            <v>Exempt</v>
          </cell>
          <cell r="T841"/>
          <cell r="U841"/>
          <cell r="V841"/>
          <cell r="W841"/>
          <cell r="X841">
            <v>0</v>
          </cell>
          <cell r="Y841"/>
          <cell r="Z841"/>
          <cell r="AA841"/>
          <cell r="AB841"/>
          <cell r="AC841">
            <v>0</v>
          </cell>
          <cell r="AD841">
            <v>0</v>
          </cell>
          <cell r="AE841"/>
          <cell r="AF841">
            <v>635000</v>
          </cell>
          <cell r="AG841"/>
          <cell r="AH841"/>
          <cell r="AI841"/>
          <cell r="AJ841"/>
          <cell r="AK841"/>
          <cell r="AL841">
            <v>635000</v>
          </cell>
          <cell r="AM841">
            <v>0</v>
          </cell>
          <cell r="AN841"/>
          <cell r="AO841">
            <v>0</v>
          </cell>
          <cell r="AP841">
            <v>0</v>
          </cell>
          <cell r="AQ841"/>
          <cell r="AR841">
            <v>0</v>
          </cell>
          <cell r="AS841"/>
          <cell r="AT841">
            <v>0</v>
          </cell>
          <cell r="AU841">
            <v>0</v>
          </cell>
          <cell r="AV841"/>
          <cell r="AW841"/>
          <cell r="AX841"/>
          <cell r="AY841"/>
          <cell r="AZ841"/>
          <cell r="BA841"/>
          <cell r="BB841">
            <v>0</v>
          </cell>
          <cell r="BC841">
            <v>0</v>
          </cell>
          <cell r="BD841"/>
          <cell r="BE841">
            <v>0</v>
          </cell>
          <cell r="BF841"/>
          <cell r="BG841"/>
          <cell r="BH841"/>
          <cell r="BI841"/>
          <cell r="BJ841"/>
          <cell r="BK841"/>
          <cell r="BL841"/>
          <cell r="BM841"/>
          <cell r="BN841"/>
          <cell r="BO841"/>
          <cell r="BP841">
            <v>0</v>
          </cell>
          <cell r="BQ841"/>
          <cell r="BR841"/>
          <cell r="BS841"/>
          <cell r="BT841"/>
          <cell r="BU841"/>
          <cell r="BV841"/>
          <cell r="BW841" t="str">
            <v>Montoya</v>
          </cell>
          <cell r="BX841"/>
          <cell r="BY841" t="str">
            <v>7E</v>
          </cell>
        </row>
        <row r="842">
          <cell r="C842">
            <v>730</v>
          </cell>
          <cell r="D842">
            <v>10</v>
          </cell>
          <cell r="E842">
            <v>612</v>
          </cell>
          <cell r="F842">
            <v>10</v>
          </cell>
          <cell r="G842"/>
          <cell r="H842" t="str">
            <v/>
          </cell>
          <cell r="I842" t="str">
            <v/>
          </cell>
          <cell r="J842" t="str">
            <v/>
          </cell>
          <cell r="K842" t="str">
            <v/>
          </cell>
          <cell r="L842">
            <v>0</v>
          </cell>
          <cell r="M842" t="str">
            <v>Montoya</v>
          </cell>
          <cell r="N842" t="str">
            <v>Other - Generator for Well</v>
          </cell>
          <cell r="O842" t="str">
            <v>1130014-3</v>
          </cell>
          <cell r="P842" t="str">
            <v xml:space="preserve">No </v>
          </cell>
          <cell r="Q842">
            <v>1083</v>
          </cell>
          <cell r="R842" t="str">
            <v>Reg</v>
          </cell>
          <cell r="S842" t="str">
            <v>Exempt</v>
          </cell>
          <cell r="T842"/>
          <cell r="U842"/>
          <cell r="V842"/>
          <cell r="W842"/>
          <cell r="X842">
            <v>0</v>
          </cell>
          <cell r="Y842"/>
          <cell r="Z842"/>
          <cell r="AA842"/>
          <cell r="AB842"/>
          <cell r="AC842">
            <v>0</v>
          </cell>
          <cell r="AD842">
            <v>0</v>
          </cell>
          <cell r="AE842"/>
          <cell r="AF842">
            <v>79200</v>
          </cell>
          <cell r="AG842"/>
          <cell r="AH842"/>
          <cell r="AI842"/>
          <cell r="AJ842"/>
          <cell r="AK842"/>
          <cell r="AL842">
            <v>79200</v>
          </cell>
          <cell r="AM842">
            <v>0</v>
          </cell>
          <cell r="AN842"/>
          <cell r="AO842">
            <v>0</v>
          </cell>
          <cell r="AP842">
            <v>0</v>
          </cell>
          <cell r="AQ842"/>
          <cell r="AR842">
            <v>0</v>
          </cell>
          <cell r="AS842"/>
          <cell r="AT842">
            <v>0</v>
          </cell>
          <cell r="AU842">
            <v>0</v>
          </cell>
          <cell r="AV842"/>
          <cell r="AW842"/>
          <cell r="AX842"/>
          <cell r="AY842"/>
          <cell r="AZ842"/>
          <cell r="BA842"/>
          <cell r="BB842">
            <v>0</v>
          </cell>
          <cell r="BC842">
            <v>0</v>
          </cell>
          <cell r="BD842"/>
          <cell r="BE842">
            <v>0</v>
          </cell>
          <cell r="BF842"/>
          <cell r="BG842"/>
          <cell r="BH842"/>
          <cell r="BI842"/>
          <cell r="BJ842"/>
          <cell r="BK842"/>
          <cell r="BL842"/>
          <cell r="BM842"/>
          <cell r="BN842"/>
          <cell r="BO842"/>
          <cell r="BP842">
            <v>0</v>
          </cell>
          <cell r="BQ842"/>
          <cell r="BR842"/>
          <cell r="BS842"/>
          <cell r="BT842"/>
          <cell r="BU842"/>
          <cell r="BV842"/>
          <cell r="BW842" t="str">
            <v>Montoya</v>
          </cell>
          <cell r="BX842"/>
          <cell r="BY842" t="str">
            <v>7E</v>
          </cell>
        </row>
        <row r="843">
          <cell r="C843">
            <v>594</v>
          </cell>
          <cell r="D843">
            <v>10</v>
          </cell>
          <cell r="E843">
            <v>494</v>
          </cell>
          <cell r="F843">
            <v>10</v>
          </cell>
          <cell r="G843"/>
          <cell r="H843" t="str">
            <v/>
          </cell>
          <cell r="I843" t="str">
            <v/>
          </cell>
          <cell r="J843" t="str">
            <v/>
          </cell>
          <cell r="K843" t="str">
            <v/>
          </cell>
          <cell r="L843">
            <v>0</v>
          </cell>
          <cell r="M843" t="str">
            <v>Perez</v>
          </cell>
          <cell r="N843" t="str">
            <v>Storage - Water Tower Replacement</v>
          </cell>
          <cell r="O843" t="str">
            <v>1540007-1</v>
          </cell>
          <cell r="P843" t="str">
            <v xml:space="preserve">No </v>
          </cell>
          <cell r="Q843">
            <v>133</v>
          </cell>
          <cell r="R843" t="str">
            <v>Reg</v>
          </cell>
          <cell r="S843" t="str">
            <v>Exempt</v>
          </cell>
          <cell r="T843"/>
          <cell r="U843"/>
          <cell r="V843"/>
          <cell r="W843"/>
          <cell r="X843">
            <v>0</v>
          </cell>
          <cell r="Y843"/>
          <cell r="Z843"/>
          <cell r="AA843"/>
          <cell r="AB843"/>
          <cell r="AC843">
            <v>0</v>
          </cell>
          <cell r="AD843">
            <v>0</v>
          </cell>
          <cell r="AE843"/>
          <cell r="AF843">
            <v>1025000</v>
          </cell>
          <cell r="AG843"/>
          <cell r="AH843"/>
          <cell r="AI843"/>
          <cell r="AJ843"/>
          <cell r="AK843"/>
          <cell r="AL843">
            <v>1025000</v>
          </cell>
          <cell r="AM843">
            <v>0</v>
          </cell>
          <cell r="AN843"/>
          <cell r="AO843">
            <v>0</v>
          </cell>
          <cell r="AP843">
            <v>0</v>
          </cell>
          <cell r="AQ843"/>
          <cell r="AR843">
            <v>0</v>
          </cell>
          <cell r="AS843"/>
          <cell r="AT843">
            <v>0</v>
          </cell>
          <cell r="AU843">
            <v>0</v>
          </cell>
          <cell r="AV843"/>
          <cell r="AW843"/>
          <cell r="AX843"/>
          <cell r="AY843"/>
          <cell r="AZ843"/>
          <cell r="BA843"/>
          <cell r="BB843">
            <v>0</v>
          </cell>
          <cell r="BC843">
            <v>0</v>
          </cell>
          <cell r="BD843"/>
          <cell r="BE843">
            <v>0</v>
          </cell>
          <cell r="BF843"/>
          <cell r="BG843"/>
          <cell r="BH843"/>
          <cell r="BI843"/>
          <cell r="BJ843"/>
          <cell r="BK843"/>
          <cell r="BL843"/>
          <cell r="BM843"/>
          <cell r="BN843"/>
          <cell r="BO843"/>
          <cell r="BP843">
            <v>0</v>
          </cell>
          <cell r="BQ843"/>
          <cell r="BR843"/>
          <cell r="BS843"/>
          <cell r="BT843"/>
          <cell r="BU843"/>
          <cell r="BV843"/>
          <cell r="BW843" t="str">
            <v>Perez</v>
          </cell>
          <cell r="BX843"/>
          <cell r="BY843">
            <v>1</v>
          </cell>
        </row>
        <row r="844">
          <cell r="C844">
            <v>595</v>
          </cell>
          <cell r="D844">
            <v>10</v>
          </cell>
          <cell r="E844">
            <v>495</v>
          </cell>
          <cell r="F844">
            <v>10</v>
          </cell>
          <cell r="G844"/>
          <cell r="H844" t="str">
            <v/>
          </cell>
          <cell r="I844" t="str">
            <v/>
          </cell>
          <cell r="J844" t="str">
            <v/>
          </cell>
          <cell r="K844" t="str">
            <v/>
          </cell>
          <cell r="L844">
            <v>0</v>
          </cell>
          <cell r="M844" t="str">
            <v>Perez</v>
          </cell>
          <cell r="N844" t="str">
            <v>Conservation - Meter Replacements</v>
          </cell>
          <cell r="O844" t="str">
            <v>1540007-2</v>
          </cell>
          <cell r="P844" t="str">
            <v xml:space="preserve">No </v>
          </cell>
          <cell r="Q844">
            <v>133</v>
          </cell>
          <cell r="R844" t="str">
            <v>Reg</v>
          </cell>
          <cell r="S844" t="str">
            <v>Exempt</v>
          </cell>
          <cell r="T844"/>
          <cell r="U844"/>
          <cell r="V844"/>
          <cell r="W844"/>
          <cell r="X844">
            <v>0</v>
          </cell>
          <cell r="Y844"/>
          <cell r="Z844"/>
          <cell r="AA844"/>
          <cell r="AB844"/>
          <cell r="AC844">
            <v>0</v>
          </cell>
          <cell r="AD844">
            <v>0</v>
          </cell>
          <cell r="AE844"/>
          <cell r="AF844">
            <v>76500</v>
          </cell>
          <cell r="AG844"/>
          <cell r="AH844"/>
          <cell r="AI844"/>
          <cell r="AJ844"/>
          <cell r="AK844"/>
          <cell r="AL844">
            <v>76500</v>
          </cell>
          <cell r="AM844">
            <v>0</v>
          </cell>
          <cell r="AN844"/>
          <cell r="AO844">
            <v>0</v>
          </cell>
          <cell r="AP844">
            <v>0</v>
          </cell>
          <cell r="AQ844"/>
          <cell r="AR844">
            <v>0</v>
          </cell>
          <cell r="AS844"/>
          <cell r="AT844">
            <v>0</v>
          </cell>
          <cell r="AU844">
            <v>0</v>
          </cell>
          <cell r="AV844"/>
          <cell r="AW844"/>
          <cell r="AX844"/>
          <cell r="AY844"/>
          <cell r="AZ844"/>
          <cell r="BA844"/>
          <cell r="BB844">
            <v>0</v>
          </cell>
          <cell r="BC844">
            <v>0</v>
          </cell>
          <cell r="BD844"/>
          <cell r="BE844">
            <v>0</v>
          </cell>
          <cell r="BF844"/>
          <cell r="BG844"/>
          <cell r="BH844"/>
          <cell r="BI844"/>
          <cell r="BJ844"/>
          <cell r="BK844"/>
          <cell r="BL844"/>
          <cell r="BM844"/>
          <cell r="BN844"/>
          <cell r="BO844"/>
          <cell r="BP844">
            <v>0</v>
          </cell>
          <cell r="BQ844"/>
          <cell r="BR844"/>
          <cell r="BS844"/>
          <cell r="BT844"/>
          <cell r="BU844"/>
          <cell r="BV844"/>
          <cell r="BW844" t="str">
            <v>Perez</v>
          </cell>
          <cell r="BX844"/>
          <cell r="BY844">
            <v>1</v>
          </cell>
        </row>
        <row r="845">
          <cell r="C845">
            <v>596</v>
          </cell>
          <cell r="D845">
            <v>10</v>
          </cell>
          <cell r="E845">
            <v>496</v>
          </cell>
          <cell r="F845">
            <v>10</v>
          </cell>
          <cell r="G845"/>
          <cell r="H845" t="str">
            <v/>
          </cell>
          <cell r="I845" t="str">
            <v/>
          </cell>
          <cell r="J845" t="str">
            <v/>
          </cell>
          <cell r="K845" t="str">
            <v/>
          </cell>
          <cell r="L845">
            <v>0</v>
          </cell>
          <cell r="M845" t="str">
            <v>Perez</v>
          </cell>
          <cell r="N845" t="str">
            <v>Source - Well House Rehabilitation</v>
          </cell>
          <cell r="O845" t="str">
            <v>1540007-3</v>
          </cell>
          <cell r="P845" t="str">
            <v xml:space="preserve">No </v>
          </cell>
          <cell r="Q845">
            <v>133</v>
          </cell>
          <cell r="R845" t="str">
            <v>Reg</v>
          </cell>
          <cell r="S845" t="str">
            <v>Exempt</v>
          </cell>
          <cell r="T845"/>
          <cell r="U845"/>
          <cell r="V845"/>
          <cell r="W845"/>
          <cell r="X845">
            <v>0</v>
          </cell>
          <cell r="Y845"/>
          <cell r="Z845"/>
          <cell r="AA845"/>
          <cell r="AB845"/>
          <cell r="AC845">
            <v>0</v>
          </cell>
          <cell r="AD845">
            <v>0</v>
          </cell>
          <cell r="AE845"/>
          <cell r="AF845">
            <v>325000</v>
          </cell>
          <cell r="AG845"/>
          <cell r="AH845"/>
          <cell r="AI845"/>
          <cell r="AJ845"/>
          <cell r="AK845"/>
          <cell r="AL845">
            <v>325000</v>
          </cell>
          <cell r="AM845">
            <v>0</v>
          </cell>
          <cell r="AN845"/>
          <cell r="AO845">
            <v>0</v>
          </cell>
          <cell r="AP845">
            <v>0</v>
          </cell>
          <cell r="AQ845"/>
          <cell r="AR845">
            <v>0</v>
          </cell>
          <cell r="AS845"/>
          <cell r="AT845">
            <v>0</v>
          </cell>
          <cell r="AU845">
            <v>0</v>
          </cell>
          <cell r="AV845"/>
          <cell r="AW845"/>
          <cell r="AX845"/>
          <cell r="AY845"/>
          <cell r="AZ845"/>
          <cell r="BA845"/>
          <cell r="BB845">
            <v>0</v>
          </cell>
          <cell r="BC845">
            <v>0</v>
          </cell>
          <cell r="BD845"/>
          <cell r="BE845">
            <v>0</v>
          </cell>
          <cell r="BF845"/>
          <cell r="BG845"/>
          <cell r="BH845"/>
          <cell r="BI845"/>
          <cell r="BJ845"/>
          <cell r="BK845"/>
          <cell r="BL845"/>
          <cell r="BM845"/>
          <cell r="BN845"/>
          <cell r="BO845"/>
          <cell r="BP845">
            <v>0</v>
          </cell>
          <cell r="BQ845"/>
          <cell r="BR845"/>
          <cell r="BS845"/>
          <cell r="BT845"/>
          <cell r="BU845"/>
          <cell r="BV845"/>
          <cell r="BW845" t="str">
            <v>Perez</v>
          </cell>
          <cell r="BX845"/>
          <cell r="BY845">
            <v>1</v>
          </cell>
        </row>
        <row r="846">
          <cell r="C846">
            <v>556</v>
          </cell>
          <cell r="D846">
            <v>10</v>
          </cell>
          <cell r="E846">
            <v>469</v>
          </cell>
          <cell r="F846">
            <v>10</v>
          </cell>
          <cell r="G846"/>
          <cell r="H846" t="str">
            <v/>
          </cell>
          <cell r="I846" t="str">
            <v/>
          </cell>
          <cell r="J846" t="str">
            <v/>
          </cell>
          <cell r="K846" t="str">
            <v/>
          </cell>
          <cell r="L846">
            <v>0</v>
          </cell>
          <cell r="M846" t="str">
            <v>Brooksbank</v>
          </cell>
          <cell r="N846" t="str">
            <v>Watermain  - Replace Existing &amp; Add Loop</v>
          </cell>
          <cell r="O846" t="str">
            <v>1460007-3</v>
          </cell>
          <cell r="P846" t="str">
            <v xml:space="preserve">No </v>
          </cell>
          <cell r="Q846">
            <v>1033</v>
          </cell>
          <cell r="R846" t="str">
            <v>Reg</v>
          </cell>
          <cell r="S846" t="str">
            <v>Exempt</v>
          </cell>
          <cell r="T846"/>
          <cell r="U846"/>
          <cell r="V846"/>
          <cell r="W846"/>
          <cell r="X846">
            <v>0</v>
          </cell>
          <cell r="Y846"/>
          <cell r="Z846"/>
          <cell r="AA846">
            <v>44682</v>
          </cell>
          <cell r="AB846">
            <v>44835</v>
          </cell>
          <cell r="AC846">
            <v>0</v>
          </cell>
          <cell r="AD846">
            <v>0</v>
          </cell>
          <cell r="AE846" t="str">
            <v>two CW projects, as well; SPAP request</v>
          </cell>
          <cell r="AF846">
            <v>927430</v>
          </cell>
          <cell r="AG846"/>
          <cell r="AH846"/>
          <cell r="AI846"/>
          <cell r="AJ846"/>
          <cell r="AK846"/>
          <cell r="AL846">
            <v>927430</v>
          </cell>
          <cell r="AM846">
            <v>0</v>
          </cell>
          <cell r="AN846"/>
          <cell r="AO846">
            <v>0</v>
          </cell>
          <cell r="AP846">
            <v>0</v>
          </cell>
          <cell r="AQ846"/>
          <cell r="AR846">
            <v>0</v>
          </cell>
          <cell r="AS846"/>
          <cell r="AT846">
            <v>0</v>
          </cell>
          <cell r="AU846">
            <v>0</v>
          </cell>
          <cell r="AV846"/>
          <cell r="AW846"/>
          <cell r="AX846"/>
          <cell r="AY846"/>
          <cell r="AZ846"/>
          <cell r="BA846"/>
          <cell r="BB846">
            <v>0</v>
          </cell>
          <cell r="BC846">
            <v>0</v>
          </cell>
          <cell r="BD846"/>
          <cell r="BE846">
            <v>0</v>
          </cell>
          <cell r="BF846"/>
          <cell r="BG846"/>
          <cell r="BH846"/>
          <cell r="BI846"/>
          <cell r="BJ846"/>
          <cell r="BK846"/>
          <cell r="BL846"/>
          <cell r="BM846"/>
          <cell r="BN846"/>
          <cell r="BO846"/>
          <cell r="BP846">
            <v>0</v>
          </cell>
          <cell r="BQ846"/>
          <cell r="BR846"/>
          <cell r="BS846"/>
          <cell r="BT846"/>
          <cell r="BU846"/>
          <cell r="BV846"/>
          <cell r="BW846" t="str">
            <v>Brooksbank</v>
          </cell>
          <cell r="BX846"/>
          <cell r="BY846">
            <v>9</v>
          </cell>
        </row>
        <row r="847">
          <cell r="C847">
            <v>284</v>
          </cell>
          <cell r="D847">
            <v>12</v>
          </cell>
          <cell r="E847">
            <v>209</v>
          </cell>
          <cell r="F847">
            <v>12</v>
          </cell>
          <cell r="G847">
            <v>2023</v>
          </cell>
          <cell r="H847" t="str">
            <v>Yes</v>
          </cell>
          <cell r="I847" t="str">
            <v/>
          </cell>
          <cell r="J847" t="str">
            <v>Yes</v>
          </cell>
          <cell r="K847" t="str">
            <v/>
          </cell>
          <cell r="L847">
            <v>0</v>
          </cell>
          <cell r="M847" t="str">
            <v>Bradshaw</v>
          </cell>
          <cell r="N847" t="str">
            <v>Treatment - Plant Improvements</v>
          </cell>
          <cell r="O847" t="str">
            <v>1380003-11</v>
          </cell>
          <cell r="P847" t="str">
            <v xml:space="preserve">No </v>
          </cell>
          <cell r="Q847">
            <v>1610</v>
          </cell>
          <cell r="R847" t="str">
            <v>Reg</v>
          </cell>
          <cell r="S847" t="str">
            <v>Exempt</v>
          </cell>
          <cell r="T847"/>
          <cell r="U847"/>
          <cell r="V847" t="str">
            <v>certified</v>
          </cell>
          <cell r="W847">
            <v>7950000</v>
          </cell>
          <cell r="X847">
            <v>6200000</v>
          </cell>
          <cell r="Y847" t="str">
            <v>23 Carryover</v>
          </cell>
          <cell r="Z847"/>
          <cell r="AA847">
            <v>45292</v>
          </cell>
          <cell r="AB847">
            <v>46204</v>
          </cell>
          <cell r="AC847">
            <v>0</v>
          </cell>
          <cell r="AD847">
            <v>0</v>
          </cell>
          <cell r="AE847"/>
          <cell r="AF847">
            <v>7950000</v>
          </cell>
          <cell r="AG847">
            <v>44656</v>
          </cell>
          <cell r="AH847">
            <v>45106</v>
          </cell>
          <cell r="AI847">
            <v>1</v>
          </cell>
          <cell r="AJ847">
            <v>7950000</v>
          </cell>
          <cell r="AK847"/>
          <cell r="AL847">
            <v>7950000</v>
          </cell>
          <cell r="AM847">
            <v>6200000</v>
          </cell>
          <cell r="AN847"/>
          <cell r="AO847">
            <v>0</v>
          </cell>
          <cell r="AP847">
            <v>0</v>
          </cell>
          <cell r="AQ847"/>
          <cell r="AR847">
            <v>0</v>
          </cell>
          <cell r="AS847"/>
          <cell r="AT847">
            <v>6200000</v>
          </cell>
          <cell r="AU847">
            <v>0</v>
          </cell>
          <cell r="AV847"/>
          <cell r="AW847"/>
          <cell r="AX847"/>
          <cell r="AY847"/>
          <cell r="AZ847"/>
          <cell r="BA847"/>
          <cell r="BB847">
            <v>0</v>
          </cell>
          <cell r="BC847">
            <v>0</v>
          </cell>
          <cell r="BD847"/>
          <cell r="BE847">
            <v>0</v>
          </cell>
          <cell r="BF847"/>
          <cell r="BG847"/>
          <cell r="BH847"/>
          <cell r="BI847"/>
          <cell r="BJ847"/>
          <cell r="BK847"/>
          <cell r="BL847"/>
          <cell r="BM847"/>
          <cell r="BN847"/>
          <cell r="BO847"/>
          <cell r="BP847">
            <v>0</v>
          </cell>
          <cell r="BQ847"/>
          <cell r="BR847"/>
          <cell r="BS847">
            <v>1750000</v>
          </cell>
          <cell r="BT847" t="str">
            <v>24 CDS</v>
          </cell>
          <cell r="BU847"/>
          <cell r="BV847"/>
          <cell r="BW847" t="str">
            <v>Bradshaw</v>
          </cell>
          <cell r="BX847" t="str">
            <v>Fletcher</v>
          </cell>
          <cell r="BY847" t="str">
            <v>3c</v>
          </cell>
        </row>
        <row r="848">
          <cell r="C848">
            <v>798</v>
          </cell>
          <cell r="D848">
            <v>7</v>
          </cell>
          <cell r="E848">
            <v>674</v>
          </cell>
          <cell r="F848">
            <v>7</v>
          </cell>
          <cell r="G848" t="str">
            <v/>
          </cell>
          <cell r="H848" t="str">
            <v/>
          </cell>
          <cell r="I848" t="str">
            <v/>
          </cell>
          <cell r="J848" t="str">
            <v/>
          </cell>
          <cell r="K848" t="str">
            <v/>
          </cell>
          <cell r="L848" t="str">
            <v>PER submitted</v>
          </cell>
          <cell r="M848" t="str">
            <v>Barrett</v>
          </cell>
          <cell r="N848" t="str">
            <v>Treatment - New Pressure Filter Plant</v>
          </cell>
          <cell r="O848" t="str">
            <v>1430008-7</v>
          </cell>
          <cell r="P848" t="str">
            <v xml:space="preserve">No </v>
          </cell>
          <cell r="Q848">
            <v>837</v>
          </cell>
          <cell r="R848" t="str">
            <v>Reg</v>
          </cell>
          <cell r="S848" t="str">
            <v>Exempt</v>
          </cell>
          <cell r="T848"/>
          <cell r="U848"/>
          <cell r="V848"/>
          <cell r="W848"/>
          <cell r="X848">
            <v>0</v>
          </cell>
          <cell r="Y848"/>
          <cell r="Z848"/>
          <cell r="AA848"/>
          <cell r="AB848"/>
          <cell r="AC848">
            <v>0</v>
          </cell>
          <cell r="AD848">
            <v>0</v>
          </cell>
          <cell r="AE848"/>
          <cell r="AF848">
            <v>2525000</v>
          </cell>
          <cell r="AG848"/>
          <cell r="AH848"/>
          <cell r="AI848"/>
          <cell r="AJ848"/>
          <cell r="AK848"/>
          <cell r="AL848">
            <v>2525000</v>
          </cell>
          <cell r="AM848">
            <v>0</v>
          </cell>
          <cell r="AN848"/>
          <cell r="AO848">
            <v>0</v>
          </cell>
          <cell r="AP848">
            <v>0</v>
          </cell>
          <cell r="AQ848"/>
          <cell r="AR848">
            <v>0</v>
          </cell>
          <cell r="AS848"/>
          <cell r="AT848">
            <v>0</v>
          </cell>
          <cell r="AU848">
            <v>0</v>
          </cell>
          <cell r="AV848"/>
          <cell r="AW848"/>
          <cell r="AX848"/>
          <cell r="AY848"/>
          <cell r="AZ848"/>
          <cell r="BA848"/>
          <cell r="BB848">
            <v>0</v>
          </cell>
          <cell r="BC848">
            <v>0</v>
          </cell>
          <cell r="BD848"/>
          <cell r="BE848">
            <v>1364738.7672839828</v>
          </cell>
          <cell r="BF848" t="str">
            <v>PER submitted</v>
          </cell>
          <cell r="BG848"/>
          <cell r="BH848"/>
          <cell r="BI848"/>
          <cell r="BJ848"/>
          <cell r="BK848">
            <v>421</v>
          </cell>
          <cell r="BL848"/>
          <cell r="BM848">
            <v>2099598.1035138196</v>
          </cell>
          <cell r="BN848"/>
          <cell r="BO848">
            <v>425401.89648618037</v>
          </cell>
          <cell r="BP848">
            <v>0</v>
          </cell>
          <cell r="BQ848"/>
          <cell r="BR848"/>
          <cell r="BS848"/>
          <cell r="BT848"/>
          <cell r="BU848"/>
          <cell r="BV848"/>
          <cell r="BW848" t="str">
            <v>Barrett</v>
          </cell>
          <cell r="BX848" t="str">
            <v>Barrett</v>
          </cell>
          <cell r="BY848" t="str">
            <v>6E</v>
          </cell>
        </row>
        <row r="849">
          <cell r="C849">
            <v>874</v>
          </cell>
          <cell r="D849">
            <v>5</v>
          </cell>
          <cell r="E849">
            <v>746</v>
          </cell>
          <cell r="F849">
            <v>5</v>
          </cell>
          <cell r="G849" t="str">
            <v/>
          </cell>
          <cell r="H849" t="str">
            <v/>
          </cell>
          <cell r="I849" t="str">
            <v/>
          </cell>
          <cell r="J849" t="str">
            <v/>
          </cell>
          <cell r="K849" t="str">
            <v/>
          </cell>
          <cell r="L849" t="str">
            <v>PER submitted</v>
          </cell>
          <cell r="M849" t="str">
            <v>Barrett</v>
          </cell>
          <cell r="N849" t="str">
            <v>Storage - New 115,000 Gallon Tank</v>
          </cell>
          <cell r="O849" t="str">
            <v>1430008-1</v>
          </cell>
          <cell r="P849" t="str">
            <v xml:space="preserve">No </v>
          </cell>
          <cell r="Q849">
            <v>837</v>
          </cell>
          <cell r="R849" t="str">
            <v>Reg</v>
          </cell>
          <cell r="S849" t="str">
            <v>Exempt</v>
          </cell>
          <cell r="T849"/>
          <cell r="U849"/>
          <cell r="V849"/>
          <cell r="W849"/>
          <cell r="X849">
            <v>0</v>
          </cell>
          <cell r="Y849"/>
          <cell r="Z849"/>
          <cell r="AA849"/>
          <cell r="AB849"/>
          <cell r="AC849">
            <v>0</v>
          </cell>
          <cell r="AD849">
            <v>0</v>
          </cell>
          <cell r="AE849"/>
          <cell r="AF849">
            <v>1000000</v>
          </cell>
          <cell r="AG849"/>
          <cell r="AH849"/>
          <cell r="AI849"/>
          <cell r="AJ849"/>
          <cell r="AK849"/>
          <cell r="AL849">
            <v>1000000</v>
          </cell>
          <cell r="AM849">
            <v>0</v>
          </cell>
          <cell r="AN849"/>
          <cell r="AO849">
            <v>0</v>
          </cell>
          <cell r="AP849">
            <v>0</v>
          </cell>
          <cell r="AQ849"/>
          <cell r="AR849">
            <v>0</v>
          </cell>
          <cell r="AS849"/>
          <cell r="AT849">
            <v>0</v>
          </cell>
          <cell r="AU849">
            <v>0</v>
          </cell>
          <cell r="AV849"/>
          <cell r="AW849"/>
          <cell r="AX849"/>
          <cell r="AY849"/>
          <cell r="AZ849"/>
          <cell r="BA849"/>
          <cell r="BB849">
            <v>0</v>
          </cell>
          <cell r="BC849">
            <v>0</v>
          </cell>
          <cell r="BD849"/>
          <cell r="BE849">
            <v>540490.60090454761</v>
          </cell>
          <cell r="BF849" t="str">
            <v>PER submitted</v>
          </cell>
          <cell r="BG849"/>
          <cell r="BH849"/>
          <cell r="BI849"/>
          <cell r="BJ849"/>
          <cell r="BK849">
            <v>421</v>
          </cell>
          <cell r="BL849"/>
          <cell r="BM849">
            <v>831524.00139161176</v>
          </cell>
          <cell r="BN849"/>
          <cell r="BO849">
            <v>168475.99860838827</v>
          </cell>
          <cell r="BP849">
            <v>0</v>
          </cell>
          <cell r="BQ849"/>
          <cell r="BR849"/>
          <cell r="BS849"/>
          <cell r="BT849"/>
          <cell r="BU849"/>
          <cell r="BV849"/>
          <cell r="BW849" t="str">
            <v>Barrett</v>
          </cell>
          <cell r="BX849" t="str">
            <v>Barrett</v>
          </cell>
          <cell r="BY849" t="str">
            <v>6E</v>
          </cell>
        </row>
        <row r="850">
          <cell r="C850">
            <v>901</v>
          </cell>
          <cell r="D850">
            <v>5</v>
          </cell>
          <cell r="E850">
            <v>773</v>
          </cell>
          <cell r="F850">
            <v>5</v>
          </cell>
          <cell r="G850" t="str">
            <v/>
          </cell>
          <cell r="H850" t="str">
            <v/>
          </cell>
          <cell r="I850" t="str">
            <v/>
          </cell>
          <cell r="J850" t="str">
            <v/>
          </cell>
          <cell r="K850" t="str">
            <v/>
          </cell>
          <cell r="L850" t="str">
            <v>PER submitted</v>
          </cell>
          <cell r="M850" t="str">
            <v>Barrett</v>
          </cell>
          <cell r="N850" t="str">
            <v>Source - Rehab Wells</v>
          </cell>
          <cell r="O850" t="str">
            <v>1430008-5</v>
          </cell>
          <cell r="P850" t="str">
            <v xml:space="preserve">No </v>
          </cell>
          <cell r="Q850">
            <v>837</v>
          </cell>
          <cell r="R850" t="str">
            <v>Reg</v>
          </cell>
          <cell r="S850" t="str">
            <v>Exempt</v>
          </cell>
          <cell r="T850"/>
          <cell r="U850"/>
          <cell r="V850"/>
          <cell r="W850"/>
          <cell r="X850">
            <v>0</v>
          </cell>
          <cell r="Y850"/>
          <cell r="Z850"/>
          <cell r="AA850"/>
          <cell r="AB850"/>
          <cell r="AC850">
            <v>0</v>
          </cell>
          <cell r="AD850">
            <v>0</v>
          </cell>
          <cell r="AE850"/>
          <cell r="AF850">
            <v>583930</v>
          </cell>
          <cell r="AG850"/>
          <cell r="AH850"/>
          <cell r="AI850"/>
          <cell r="AJ850"/>
          <cell r="AK850"/>
          <cell r="AL850">
            <v>583930</v>
          </cell>
          <cell r="AM850">
            <v>0</v>
          </cell>
          <cell r="AN850"/>
          <cell r="AO850">
            <v>0</v>
          </cell>
          <cell r="AP850">
            <v>0</v>
          </cell>
          <cell r="AQ850"/>
          <cell r="AR850">
            <v>0</v>
          </cell>
          <cell r="AS850"/>
          <cell r="AT850">
            <v>0</v>
          </cell>
          <cell r="AU850">
            <v>0</v>
          </cell>
          <cell r="AV850"/>
          <cell r="AW850"/>
          <cell r="AX850"/>
          <cell r="AY850"/>
          <cell r="AZ850"/>
          <cell r="BA850"/>
          <cell r="BB850">
            <v>0</v>
          </cell>
          <cell r="BC850">
            <v>0</v>
          </cell>
          <cell r="BD850"/>
          <cell r="BE850">
            <v>315608.67658619251</v>
          </cell>
          <cell r="BF850" t="str">
            <v>PER submitted</v>
          </cell>
          <cell r="BG850"/>
          <cell r="BH850"/>
          <cell r="BI850"/>
          <cell r="BJ850"/>
          <cell r="BK850">
            <v>421</v>
          </cell>
          <cell r="BL850"/>
          <cell r="BM850">
            <v>485551.81013260386</v>
          </cell>
          <cell r="BN850"/>
          <cell r="BO850">
            <v>98378.189867396155</v>
          </cell>
          <cell r="BP850">
            <v>0</v>
          </cell>
          <cell r="BQ850"/>
          <cell r="BR850"/>
          <cell r="BS850"/>
          <cell r="BT850"/>
          <cell r="BU850"/>
          <cell r="BV850"/>
          <cell r="BW850" t="str">
            <v>Barrett</v>
          </cell>
          <cell r="BX850" t="str">
            <v>Barrett</v>
          </cell>
          <cell r="BY850" t="str">
            <v>6E</v>
          </cell>
        </row>
        <row r="851">
          <cell r="C851">
            <v>902</v>
          </cell>
          <cell r="D851">
            <v>5</v>
          </cell>
          <cell r="E851">
            <v>774</v>
          </cell>
          <cell r="F851">
            <v>5</v>
          </cell>
          <cell r="G851" t="str">
            <v/>
          </cell>
          <cell r="H851" t="str">
            <v/>
          </cell>
          <cell r="I851" t="str">
            <v/>
          </cell>
          <cell r="J851" t="str">
            <v/>
          </cell>
          <cell r="K851" t="str">
            <v/>
          </cell>
          <cell r="L851" t="str">
            <v>PER submitted</v>
          </cell>
          <cell r="M851" t="str">
            <v>Barrett</v>
          </cell>
          <cell r="N851" t="str">
            <v>Storage - New Standpipe</v>
          </cell>
          <cell r="O851" t="str">
            <v>1430008-6</v>
          </cell>
          <cell r="P851" t="str">
            <v xml:space="preserve">No </v>
          </cell>
          <cell r="Q851">
            <v>837</v>
          </cell>
          <cell r="R851" t="str">
            <v>Reg</v>
          </cell>
          <cell r="S851" t="str">
            <v>Exempt</v>
          </cell>
          <cell r="T851"/>
          <cell r="U851"/>
          <cell r="V851"/>
          <cell r="W851"/>
          <cell r="X851">
            <v>0</v>
          </cell>
          <cell r="Y851"/>
          <cell r="Z851"/>
          <cell r="AA851"/>
          <cell r="AB851"/>
          <cell r="AC851">
            <v>0</v>
          </cell>
          <cell r="AD851">
            <v>0</v>
          </cell>
          <cell r="AE851"/>
          <cell r="AF851">
            <v>1399000</v>
          </cell>
          <cell r="AG851"/>
          <cell r="AH851"/>
          <cell r="AI851"/>
          <cell r="AJ851"/>
          <cell r="AK851"/>
          <cell r="AL851">
            <v>1399000</v>
          </cell>
          <cell r="AM851">
            <v>0</v>
          </cell>
          <cell r="AN851"/>
          <cell r="AO851">
            <v>0</v>
          </cell>
          <cell r="AP851">
            <v>0</v>
          </cell>
          <cell r="AQ851"/>
          <cell r="AR851">
            <v>0</v>
          </cell>
          <cell r="AS851"/>
          <cell r="AT851">
            <v>0</v>
          </cell>
          <cell r="AU851">
            <v>0</v>
          </cell>
          <cell r="AV851"/>
          <cell r="AW851"/>
          <cell r="AX851"/>
          <cell r="AY851"/>
          <cell r="AZ851"/>
          <cell r="BA851"/>
          <cell r="BB851">
            <v>0</v>
          </cell>
          <cell r="BC851">
            <v>0</v>
          </cell>
          <cell r="BD851"/>
          <cell r="BE851">
            <v>756146.35066546209</v>
          </cell>
          <cell r="BF851" t="str">
            <v>PER submitted</v>
          </cell>
          <cell r="BG851"/>
          <cell r="BH851"/>
          <cell r="BI851"/>
          <cell r="BJ851"/>
          <cell r="BK851">
            <v>421</v>
          </cell>
          <cell r="BL851"/>
          <cell r="BM851">
            <v>1163302.0779468648</v>
          </cell>
          <cell r="BN851"/>
          <cell r="BO851">
            <v>235697.92205313517</v>
          </cell>
          <cell r="BP851">
            <v>0</v>
          </cell>
          <cell r="BQ851"/>
          <cell r="BR851"/>
          <cell r="BS851"/>
          <cell r="BT851"/>
          <cell r="BU851"/>
          <cell r="BV851"/>
          <cell r="BW851" t="str">
            <v>Barrett</v>
          </cell>
          <cell r="BX851" t="str">
            <v>Barrett</v>
          </cell>
          <cell r="BY851" t="str">
            <v>6E</v>
          </cell>
        </row>
        <row r="852">
          <cell r="C852">
            <v>903</v>
          </cell>
          <cell r="D852">
            <v>5</v>
          </cell>
          <cell r="E852">
            <v>775</v>
          </cell>
          <cell r="F852">
            <v>5</v>
          </cell>
          <cell r="G852" t="str">
            <v/>
          </cell>
          <cell r="H852" t="str">
            <v/>
          </cell>
          <cell r="I852" t="str">
            <v/>
          </cell>
          <cell r="J852" t="str">
            <v/>
          </cell>
          <cell r="K852" t="str">
            <v/>
          </cell>
          <cell r="L852" t="str">
            <v>PER submitted</v>
          </cell>
          <cell r="M852" t="str">
            <v>Barrett</v>
          </cell>
          <cell r="N852" t="str">
            <v>Watermain - Distribution Reconstruction</v>
          </cell>
          <cell r="O852" t="str">
            <v>1430008-8</v>
          </cell>
          <cell r="P852" t="str">
            <v xml:space="preserve">No </v>
          </cell>
          <cell r="Q852">
            <v>837</v>
          </cell>
          <cell r="R852" t="str">
            <v>Reg</v>
          </cell>
          <cell r="S852" t="str">
            <v>Exempt</v>
          </cell>
          <cell r="T852"/>
          <cell r="U852"/>
          <cell r="V852"/>
          <cell r="W852"/>
          <cell r="X852">
            <v>0</v>
          </cell>
          <cell r="Y852"/>
          <cell r="Z852"/>
          <cell r="AA852">
            <v>2025</v>
          </cell>
          <cell r="AB852"/>
          <cell r="AC852">
            <v>0</v>
          </cell>
          <cell r="AD852">
            <v>0</v>
          </cell>
          <cell r="AE852"/>
          <cell r="AF852">
            <v>6701152</v>
          </cell>
          <cell r="AG852"/>
          <cell r="AH852"/>
          <cell r="AI852"/>
          <cell r="AJ852"/>
          <cell r="AK852"/>
          <cell r="AL852">
            <v>6701152</v>
          </cell>
          <cell r="AM852">
            <v>0</v>
          </cell>
          <cell r="AN852"/>
          <cell r="AO852">
            <v>0</v>
          </cell>
          <cell r="AP852">
            <v>0</v>
          </cell>
          <cell r="AQ852"/>
          <cell r="AR852">
            <v>0</v>
          </cell>
          <cell r="AS852"/>
          <cell r="AT852">
            <v>0</v>
          </cell>
          <cell r="AU852">
            <v>0</v>
          </cell>
          <cell r="AV852"/>
          <cell r="AW852"/>
          <cell r="AX852"/>
          <cell r="AY852"/>
          <cell r="AZ852"/>
          <cell r="BA852"/>
          <cell r="BB852">
            <v>0</v>
          </cell>
          <cell r="BC852">
            <v>1036879.4670599506</v>
          </cell>
          <cell r="BD852"/>
          <cell r="BE852">
            <v>3621909.6712327115</v>
          </cell>
          <cell r="BF852" t="str">
            <v>PER submitted</v>
          </cell>
          <cell r="BG852"/>
          <cell r="BH852"/>
          <cell r="BI852"/>
          <cell r="BJ852"/>
          <cell r="BK852">
            <v>421</v>
          </cell>
          <cell r="BL852"/>
          <cell r="BM852">
            <v>5572168.724973402</v>
          </cell>
          <cell r="BN852"/>
          <cell r="BO852">
            <v>1128983.2750265982</v>
          </cell>
          <cell r="BP852">
            <v>0</v>
          </cell>
          <cell r="BQ852"/>
          <cell r="BR852"/>
          <cell r="BS852"/>
          <cell r="BT852"/>
          <cell r="BU852"/>
          <cell r="BV852"/>
          <cell r="BW852" t="str">
            <v>Barrett</v>
          </cell>
          <cell r="BX852" t="str">
            <v>Barrett</v>
          </cell>
          <cell r="BY852" t="str">
            <v>6E</v>
          </cell>
        </row>
        <row r="853">
          <cell r="C853">
            <v>947</v>
          </cell>
          <cell r="D853">
            <v>5</v>
          </cell>
          <cell r="E853">
            <v>818</v>
          </cell>
          <cell r="F853">
            <v>5</v>
          </cell>
          <cell r="G853"/>
          <cell r="H853" t="str">
            <v/>
          </cell>
          <cell r="I853" t="str">
            <v/>
          </cell>
          <cell r="J853" t="str">
            <v/>
          </cell>
          <cell r="K853" t="str">
            <v/>
          </cell>
          <cell r="L853">
            <v>0</v>
          </cell>
          <cell r="M853" t="str">
            <v>Brooksbank</v>
          </cell>
          <cell r="N853" t="str">
            <v>Source - Well, Well House Rehab</v>
          </cell>
          <cell r="O853" t="str">
            <v>1070018-1</v>
          </cell>
          <cell r="P853" t="str">
            <v xml:space="preserve">No </v>
          </cell>
          <cell r="Q853">
            <v>289</v>
          </cell>
          <cell r="R853" t="str">
            <v>Reg</v>
          </cell>
          <cell r="S853" t="str">
            <v>Exempt</v>
          </cell>
          <cell r="T853"/>
          <cell r="U853"/>
          <cell r="V853"/>
          <cell r="W853"/>
          <cell r="X853">
            <v>0</v>
          </cell>
          <cell r="Y853"/>
          <cell r="Z853"/>
          <cell r="AA853"/>
          <cell r="AB853"/>
          <cell r="AC853">
            <v>0</v>
          </cell>
          <cell r="AD853">
            <v>0</v>
          </cell>
          <cell r="AE853" t="str">
            <v xml:space="preserve"> </v>
          </cell>
          <cell r="AF853">
            <v>777165</v>
          </cell>
          <cell r="AG853"/>
          <cell r="AH853"/>
          <cell r="AI853"/>
          <cell r="AJ853"/>
          <cell r="AK853"/>
          <cell r="AL853">
            <v>777165</v>
          </cell>
          <cell r="AM853">
            <v>0</v>
          </cell>
          <cell r="AN853"/>
          <cell r="AO853">
            <v>0</v>
          </cell>
          <cell r="AP853">
            <v>0</v>
          </cell>
          <cell r="AQ853"/>
          <cell r="AR853">
            <v>0</v>
          </cell>
          <cell r="AS853"/>
          <cell r="AT853">
            <v>0</v>
          </cell>
          <cell r="AU853">
            <v>0</v>
          </cell>
          <cell r="AV853"/>
          <cell r="AW853"/>
          <cell r="AX853"/>
          <cell r="AY853"/>
          <cell r="AZ853"/>
          <cell r="BA853"/>
          <cell r="BB853">
            <v>0</v>
          </cell>
          <cell r="BC853">
            <v>0</v>
          </cell>
          <cell r="BD853"/>
          <cell r="BE853">
            <v>0</v>
          </cell>
          <cell r="BF853"/>
          <cell r="BG853"/>
          <cell r="BH853"/>
          <cell r="BI853"/>
          <cell r="BJ853"/>
          <cell r="BK853"/>
          <cell r="BL853"/>
          <cell r="BM853"/>
          <cell r="BN853"/>
          <cell r="BO853"/>
          <cell r="BP853">
            <v>0</v>
          </cell>
          <cell r="BQ853"/>
          <cell r="BR853"/>
          <cell r="BS853"/>
          <cell r="BT853"/>
          <cell r="BU853"/>
          <cell r="BV853"/>
          <cell r="BW853" t="str">
            <v>Brooksbank</v>
          </cell>
          <cell r="BX853" t="str">
            <v>Gallentine</v>
          </cell>
          <cell r="BY853">
            <v>9</v>
          </cell>
        </row>
        <row r="854">
          <cell r="C854">
            <v>948</v>
          </cell>
          <cell r="D854">
            <v>5</v>
          </cell>
          <cell r="E854">
            <v>819</v>
          </cell>
          <cell r="F854">
            <v>5</v>
          </cell>
          <cell r="G854"/>
          <cell r="H854" t="str">
            <v/>
          </cell>
          <cell r="I854" t="str">
            <v/>
          </cell>
          <cell r="J854" t="str">
            <v/>
          </cell>
          <cell r="K854" t="str">
            <v/>
          </cell>
          <cell r="L854">
            <v>0</v>
          </cell>
          <cell r="M854" t="str">
            <v>Brooksbank</v>
          </cell>
          <cell r="N854" t="str">
            <v>Storage - New 50,000 Gal Tower</v>
          </cell>
          <cell r="O854" t="str">
            <v>1070018-2</v>
          </cell>
          <cell r="P854" t="str">
            <v xml:space="preserve">No </v>
          </cell>
          <cell r="Q854">
            <v>289</v>
          </cell>
          <cell r="R854" t="str">
            <v>Reg</v>
          </cell>
          <cell r="S854" t="str">
            <v>Exempt</v>
          </cell>
          <cell r="T854"/>
          <cell r="U854"/>
          <cell r="V854"/>
          <cell r="W854"/>
          <cell r="X854">
            <v>0</v>
          </cell>
          <cell r="Y854"/>
          <cell r="Z854"/>
          <cell r="AA854"/>
          <cell r="AB854"/>
          <cell r="AC854">
            <v>0</v>
          </cell>
          <cell r="AD854">
            <v>0</v>
          </cell>
          <cell r="AE854"/>
          <cell r="AF854">
            <v>1112100</v>
          </cell>
          <cell r="AG854"/>
          <cell r="AH854"/>
          <cell r="AI854"/>
          <cell r="AJ854"/>
          <cell r="AK854"/>
          <cell r="AL854">
            <v>1112100</v>
          </cell>
          <cell r="AM854">
            <v>0</v>
          </cell>
          <cell r="AN854"/>
          <cell r="AO854">
            <v>0</v>
          </cell>
          <cell r="AP854">
            <v>0</v>
          </cell>
          <cell r="AQ854"/>
          <cell r="AR854">
            <v>0</v>
          </cell>
          <cell r="AS854"/>
          <cell r="AT854">
            <v>0</v>
          </cell>
          <cell r="AU854">
            <v>0</v>
          </cell>
          <cell r="AV854"/>
          <cell r="AW854"/>
          <cell r="AX854"/>
          <cell r="AY854"/>
          <cell r="AZ854"/>
          <cell r="BA854"/>
          <cell r="BB854">
            <v>0</v>
          </cell>
          <cell r="BC854">
            <v>0</v>
          </cell>
          <cell r="BD854"/>
          <cell r="BE854">
            <v>0</v>
          </cell>
          <cell r="BF854"/>
          <cell r="BG854"/>
          <cell r="BH854"/>
          <cell r="BI854"/>
          <cell r="BJ854"/>
          <cell r="BK854"/>
          <cell r="BL854"/>
          <cell r="BM854"/>
          <cell r="BN854"/>
          <cell r="BO854"/>
          <cell r="BP854">
            <v>0</v>
          </cell>
          <cell r="BQ854"/>
          <cell r="BR854"/>
          <cell r="BS854"/>
          <cell r="BT854"/>
          <cell r="BU854"/>
          <cell r="BV854"/>
          <cell r="BW854" t="str">
            <v>Brooksbank</v>
          </cell>
          <cell r="BX854" t="str">
            <v>Gallentine</v>
          </cell>
          <cell r="BY854">
            <v>9</v>
          </cell>
        </row>
        <row r="855">
          <cell r="C855">
            <v>750</v>
          </cell>
          <cell r="D855">
            <v>10</v>
          </cell>
          <cell r="E855"/>
          <cell r="F855"/>
          <cell r="G855"/>
          <cell r="H855" t="str">
            <v/>
          </cell>
          <cell r="I855" t="str">
            <v/>
          </cell>
          <cell r="J855" t="str">
            <v/>
          </cell>
          <cell r="K855" t="str">
            <v/>
          </cell>
          <cell r="L855"/>
          <cell r="M855" t="str">
            <v>Barrett</v>
          </cell>
          <cell r="N855" t="str">
            <v>Watermain -Repl portions of distribution</v>
          </cell>
          <cell r="O855" t="str">
            <v>1860021-4</v>
          </cell>
          <cell r="P855" t="str">
            <v xml:space="preserve">No </v>
          </cell>
          <cell r="Q855">
            <v>174</v>
          </cell>
          <cell r="R855" t="str">
            <v>Reg</v>
          </cell>
          <cell r="S855"/>
          <cell r="T855"/>
          <cell r="U855"/>
          <cell r="V855"/>
          <cell r="W855"/>
          <cell r="X855">
            <v>0</v>
          </cell>
          <cell r="Y855"/>
          <cell r="Z855"/>
          <cell r="AA855"/>
          <cell r="AB855"/>
          <cell r="AC855">
            <v>0</v>
          </cell>
          <cell r="AD855">
            <v>0</v>
          </cell>
          <cell r="AE855"/>
          <cell r="AF855">
            <v>5400000</v>
          </cell>
          <cell r="AG855"/>
          <cell r="AH855"/>
          <cell r="AI855"/>
          <cell r="AJ855"/>
          <cell r="AK855"/>
          <cell r="AL855">
            <v>5400000</v>
          </cell>
          <cell r="AM855">
            <v>0</v>
          </cell>
          <cell r="AN855"/>
          <cell r="AO855">
            <v>0</v>
          </cell>
          <cell r="AP855">
            <v>0</v>
          </cell>
          <cell r="AQ855"/>
          <cell r="AR855">
            <v>0</v>
          </cell>
          <cell r="AS855"/>
          <cell r="AT855">
            <v>0</v>
          </cell>
          <cell r="AU855">
            <v>0</v>
          </cell>
          <cell r="AV855"/>
          <cell r="AW855"/>
          <cell r="AX855"/>
          <cell r="AY855"/>
          <cell r="AZ855"/>
          <cell r="BA855"/>
          <cell r="BB855"/>
          <cell r="BC855"/>
          <cell r="BD855"/>
          <cell r="BE855"/>
          <cell r="BF855"/>
          <cell r="BG855"/>
          <cell r="BH855"/>
          <cell r="BI855"/>
          <cell r="BJ855"/>
          <cell r="BK855"/>
          <cell r="BL855"/>
          <cell r="BM855"/>
          <cell r="BN855"/>
          <cell r="BO855"/>
          <cell r="BP855"/>
          <cell r="BQ855"/>
          <cell r="BR855"/>
          <cell r="BS855"/>
          <cell r="BT855"/>
          <cell r="BU855"/>
          <cell r="BV855"/>
          <cell r="BW855" t="str">
            <v>Barrett</v>
          </cell>
          <cell r="BX855"/>
          <cell r="BY855" t="str">
            <v>7W</v>
          </cell>
        </row>
        <row r="856">
          <cell r="C856">
            <v>751</v>
          </cell>
          <cell r="D856">
            <v>10</v>
          </cell>
          <cell r="E856">
            <v>631</v>
          </cell>
          <cell r="F856">
            <v>10</v>
          </cell>
          <cell r="G856"/>
          <cell r="H856" t="str">
            <v/>
          </cell>
          <cell r="I856" t="str">
            <v/>
          </cell>
          <cell r="J856"/>
          <cell r="K856"/>
          <cell r="L856" t="str">
            <v>RD Funded</v>
          </cell>
          <cell r="M856" t="str">
            <v>Barrett</v>
          </cell>
          <cell r="N856" t="str">
            <v>Storage - Replace Tower</v>
          </cell>
          <cell r="O856" t="str">
            <v>1860021-5</v>
          </cell>
          <cell r="P856" t="str">
            <v xml:space="preserve">No </v>
          </cell>
          <cell r="Q856">
            <v>174</v>
          </cell>
          <cell r="R856" t="str">
            <v>Reg</v>
          </cell>
          <cell r="S856" t="str">
            <v>Exempt</v>
          </cell>
          <cell r="T856"/>
          <cell r="U856"/>
          <cell r="V856"/>
          <cell r="W856"/>
          <cell r="X856">
            <v>-600000</v>
          </cell>
          <cell r="Y856"/>
          <cell r="Z856"/>
          <cell r="AA856"/>
          <cell r="AB856"/>
          <cell r="AC856">
            <v>0</v>
          </cell>
          <cell r="AD856">
            <v>0</v>
          </cell>
          <cell r="AE856"/>
          <cell r="AF856">
            <v>1471000</v>
          </cell>
          <cell r="AG856"/>
          <cell r="AH856"/>
          <cell r="AI856"/>
          <cell r="AJ856"/>
          <cell r="AK856"/>
          <cell r="AL856">
            <v>1471000</v>
          </cell>
          <cell r="AM856">
            <v>0</v>
          </cell>
          <cell r="AN856"/>
          <cell r="AO856">
            <v>0</v>
          </cell>
          <cell r="AP856">
            <v>0</v>
          </cell>
          <cell r="AQ856"/>
          <cell r="AR856">
            <v>0</v>
          </cell>
          <cell r="AS856"/>
          <cell r="AT856">
            <v>0</v>
          </cell>
          <cell r="AU856">
            <v>0</v>
          </cell>
          <cell r="AV856"/>
          <cell r="AW856"/>
          <cell r="AX856"/>
          <cell r="AY856"/>
          <cell r="AZ856"/>
          <cell r="BA856"/>
          <cell r="BB856">
            <v>0</v>
          </cell>
          <cell r="BC856">
            <v>0</v>
          </cell>
          <cell r="BD856"/>
          <cell r="BE856"/>
          <cell r="BF856" t="str">
            <v>RD Funded</v>
          </cell>
          <cell r="BG856"/>
          <cell r="BH856">
            <v>44469</v>
          </cell>
          <cell r="BI856"/>
          <cell r="BJ856">
            <v>1471000</v>
          </cell>
          <cell r="BK856">
            <v>74</v>
          </cell>
          <cell r="BL856">
            <v>12</v>
          </cell>
          <cell r="BM856"/>
          <cell r="BN856"/>
          <cell r="BO856"/>
          <cell r="BP856">
            <v>871000</v>
          </cell>
          <cell r="BQ856">
            <v>600000</v>
          </cell>
          <cell r="BR856"/>
          <cell r="BS856"/>
          <cell r="BT856"/>
          <cell r="BU856"/>
          <cell r="BV856"/>
          <cell r="BW856" t="str">
            <v>Barrett</v>
          </cell>
          <cell r="BX856"/>
          <cell r="BY856" t="str">
            <v>7W</v>
          </cell>
        </row>
        <row r="857">
          <cell r="C857">
            <v>752</v>
          </cell>
          <cell r="D857">
            <v>10</v>
          </cell>
          <cell r="E857">
            <v>632</v>
          </cell>
          <cell r="F857">
            <v>10</v>
          </cell>
          <cell r="G857"/>
          <cell r="H857" t="str">
            <v/>
          </cell>
          <cell r="I857" t="str">
            <v/>
          </cell>
          <cell r="J857"/>
          <cell r="K857"/>
          <cell r="L857" t="str">
            <v>RD Funded</v>
          </cell>
          <cell r="M857" t="str">
            <v>Barrett</v>
          </cell>
          <cell r="N857" t="str">
            <v xml:space="preserve">Conservation - Replace Water Meters </v>
          </cell>
          <cell r="O857" t="str">
            <v>1860021-6</v>
          </cell>
          <cell r="P857" t="str">
            <v xml:space="preserve">No </v>
          </cell>
          <cell r="Q857">
            <v>174</v>
          </cell>
          <cell r="R857" t="str">
            <v>Reg</v>
          </cell>
          <cell r="S857" t="str">
            <v>Exempt</v>
          </cell>
          <cell r="T857"/>
          <cell r="U857"/>
          <cell r="V857"/>
          <cell r="W857"/>
          <cell r="X857">
            <v>0</v>
          </cell>
          <cell r="Y857"/>
          <cell r="Z857"/>
          <cell r="AA857"/>
          <cell r="AB857"/>
          <cell r="AC857">
            <v>0</v>
          </cell>
          <cell r="AD857">
            <v>0</v>
          </cell>
          <cell r="AE857"/>
          <cell r="AF857">
            <v>160000</v>
          </cell>
          <cell r="AG857"/>
          <cell r="AH857"/>
          <cell r="AI857"/>
          <cell r="AJ857"/>
          <cell r="AK857"/>
          <cell r="AL857">
            <v>160000</v>
          </cell>
          <cell r="AM857">
            <v>0</v>
          </cell>
          <cell r="AN857"/>
          <cell r="AO857">
            <v>0</v>
          </cell>
          <cell r="AP857">
            <v>0</v>
          </cell>
          <cell r="AQ857"/>
          <cell r="AR857">
            <v>0</v>
          </cell>
          <cell r="AS857"/>
          <cell r="AT857">
            <v>0</v>
          </cell>
          <cell r="AU857">
            <v>0</v>
          </cell>
          <cell r="AV857"/>
          <cell r="AW857"/>
          <cell r="AX857"/>
          <cell r="AY857"/>
          <cell r="AZ857"/>
          <cell r="BA857"/>
          <cell r="BB857">
            <v>0</v>
          </cell>
          <cell r="BC857">
            <v>0</v>
          </cell>
          <cell r="BD857"/>
          <cell r="BE857"/>
          <cell r="BF857" t="str">
            <v>RD Funded</v>
          </cell>
          <cell r="BG857"/>
          <cell r="BH857">
            <v>44469</v>
          </cell>
          <cell r="BI857"/>
          <cell r="BJ857">
            <v>160000</v>
          </cell>
          <cell r="BK857">
            <v>74</v>
          </cell>
          <cell r="BL857">
            <v>12</v>
          </cell>
          <cell r="BM857"/>
          <cell r="BN857"/>
          <cell r="BO857"/>
          <cell r="BP857">
            <v>160000</v>
          </cell>
          <cell r="BQ857"/>
          <cell r="BR857"/>
          <cell r="BS857"/>
          <cell r="BT857"/>
          <cell r="BU857"/>
          <cell r="BV857"/>
          <cell r="BW857" t="str">
            <v>Barrett</v>
          </cell>
          <cell r="BX857"/>
          <cell r="BY857" t="str">
            <v>7W</v>
          </cell>
        </row>
        <row r="858">
          <cell r="C858">
            <v>114</v>
          </cell>
          <cell r="D858">
            <v>20</v>
          </cell>
          <cell r="E858">
            <v>91</v>
          </cell>
          <cell r="F858">
            <v>20</v>
          </cell>
          <cell r="G858">
            <v>2025</v>
          </cell>
          <cell r="H858" t="str">
            <v/>
          </cell>
          <cell r="I858" t="str">
            <v>Yes</v>
          </cell>
          <cell r="J858" t="str">
            <v/>
          </cell>
          <cell r="K858" t="str">
            <v/>
          </cell>
          <cell r="L858">
            <v>0</v>
          </cell>
          <cell r="M858" t="str">
            <v>Montoya</v>
          </cell>
          <cell r="N858" t="str">
            <v>Other - LSL Replacement</v>
          </cell>
          <cell r="O858" t="str">
            <v>1190020-4</v>
          </cell>
          <cell r="P858" t="str">
            <v>Yes</v>
          </cell>
          <cell r="Q858">
            <v>20132</v>
          </cell>
          <cell r="R858" t="str">
            <v>LSL</v>
          </cell>
          <cell r="S858" t="str">
            <v>Exempt</v>
          </cell>
          <cell r="T858"/>
          <cell r="U858"/>
          <cell r="V858">
            <v>45476</v>
          </cell>
          <cell r="W858">
            <v>8976000</v>
          </cell>
          <cell r="X858">
            <v>8976000</v>
          </cell>
          <cell r="Y858" t="str">
            <v>Part B</v>
          </cell>
          <cell r="Z858" t="str">
            <v>850 LSL's</v>
          </cell>
          <cell r="AA858">
            <v>45748</v>
          </cell>
          <cell r="AB858">
            <v>45901</v>
          </cell>
          <cell r="AC858">
            <v>4488000</v>
          </cell>
          <cell r="AD858">
            <v>4488000</v>
          </cell>
          <cell r="AE858" t="str">
            <v>expect mdh cert by 6/30/23</v>
          </cell>
          <cell r="AF858">
            <v>8976000</v>
          </cell>
          <cell r="AG858"/>
          <cell r="AH858"/>
          <cell r="AI858"/>
          <cell r="AJ858"/>
          <cell r="AK858"/>
          <cell r="AL858">
            <v>8976000</v>
          </cell>
          <cell r="AM858">
            <v>8976000</v>
          </cell>
          <cell r="AN858"/>
          <cell r="AO858">
            <v>4488000</v>
          </cell>
          <cell r="AP858">
            <v>0</v>
          </cell>
          <cell r="AQ858"/>
          <cell r="AR858">
            <v>4488000</v>
          </cell>
          <cell r="AS858"/>
          <cell r="AT858">
            <v>4488000</v>
          </cell>
          <cell r="AU858">
            <v>4488000</v>
          </cell>
          <cell r="AV858"/>
          <cell r="AW858"/>
          <cell r="AX858"/>
          <cell r="AY858"/>
          <cell r="AZ858"/>
          <cell r="BA858"/>
          <cell r="BB858">
            <v>0</v>
          </cell>
          <cell r="BC858">
            <v>0</v>
          </cell>
          <cell r="BD858"/>
          <cell r="BE858">
            <v>0</v>
          </cell>
          <cell r="BF858"/>
          <cell r="BG858"/>
          <cell r="BH858"/>
          <cell r="BI858"/>
          <cell r="BJ858"/>
          <cell r="BK858"/>
          <cell r="BL858"/>
          <cell r="BM858"/>
          <cell r="BN858"/>
          <cell r="BO858"/>
          <cell r="BP858">
            <v>0</v>
          </cell>
          <cell r="BQ858"/>
          <cell r="BR858"/>
          <cell r="BS858"/>
          <cell r="BT858"/>
          <cell r="BU858"/>
          <cell r="BV858"/>
          <cell r="BW858" t="str">
            <v>Montoya</v>
          </cell>
          <cell r="BX858"/>
          <cell r="BY858">
            <v>11</v>
          </cell>
        </row>
        <row r="859">
          <cell r="C859">
            <v>154</v>
          </cell>
          <cell r="D859">
            <v>20</v>
          </cell>
          <cell r="E859"/>
          <cell r="F859"/>
          <cell r="G859"/>
          <cell r="H859" t="str">
            <v/>
          </cell>
          <cell r="I859" t="str">
            <v/>
          </cell>
          <cell r="J859"/>
          <cell r="K859"/>
          <cell r="L859"/>
          <cell r="M859" t="str">
            <v>Montoya</v>
          </cell>
          <cell r="N859" t="str">
            <v>Treatment-PFAS Removal W4</v>
          </cell>
          <cell r="O859" t="str">
            <v>1190020-6</v>
          </cell>
          <cell r="P859" t="str">
            <v>Yes</v>
          </cell>
          <cell r="Q859">
            <v>20598</v>
          </cell>
          <cell r="R859" t="str">
            <v>EC</v>
          </cell>
          <cell r="S859"/>
          <cell r="T859"/>
          <cell r="U859"/>
          <cell r="V859"/>
          <cell r="W859"/>
          <cell r="X859">
            <v>0</v>
          </cell>
          <cell r="Y859"/>
          <cell r="Z859"/>
          <cell r="AA859"/>
          <cell r="AB859"/>
          <cell r="AC859">
            <v>0</v>
          </cell>
          <cell r="AD859">
            <v>0</v>
          </cell>
          <cell r="AE859"/>
          <cell r="AF859">
            <v>6630000</v>
          </cell>
          <cell r="AG859"/>
          <cell r="AH859"/>
          <cell r="AI859"/>
          <cell r="AJ859"/>
          <cell r="AK859"/>
          <cell r="AL859">
            <v>6630000</v>
          </cell>
          <cell r="AM859">
            <v>0</v>
          </cell>
          <cell r="AN859"/>
          <cell r="AO859">
            <v>0</v>
          </cell>
          <cell r="AP859">
            <v>3000000</v>
          </cell>
          <cell r="AQ859"/>
          <cell r="AR859">
            <v>3000000</v>
          </cell>
          <cell r="AS859"/>
          <cell r="AT859">
            <v>0</v>
          </cell>
          <cell r="AU859">
            <v>0</v>
          </cell>
          <cell r="AV859"/>
          <cell r="AW859"/>
          <cell r="AX859"/>
          <cell r="AY859"/>
          <cell r="AZ859"/>
          <cell r="BA859"/>
          <cell r="BB859"/>
          <cell r="BC859"/>
          <cell r="BD859"/>
          <cell r="BE859"/>
          <cell r="BF859"/>
          <cell r="BG859"/>
          <cell r="BH859"/>
          <cell r="BI859"/>
          <cell r="BJ859"/>
          <cell r="BK859"/>
          <cell r="BL859"/>
          <cell r="BM859"/>
          <cell r="BN859"/>
          <cell r="BO859"/>
          <cell r="BP859"/>
          <cell r="BQ859"/>
          <cell r="BR859"/>
          <cell r="BS859"/>
          <cell r="BT859"/>
          <cell r="BU859"/>
          <cell r="BV859"/>
          <cell r="BW859" t="str">
            <v>Montoya</v>
          </cell>
          <cell r="BX859"/>
          <cell r="BY859">
            <v>11</v>
          </cell>
        </row>
        <row r="860">
          <cell r="C860">
            <v>632</v>
          </cell>
          <cell r="D860">
            <v>10</v>
          </cell>
          <cell r="E860">
            <v>533</v>
          </cell>
          <cell r="F860">
            <v>10</v>
          </cell>
          <cell r="G860"/>
          <cell r="H860" t="str">
            <v/>
          </cell>
          <cell r="I860" t="str">
            <v/>
          </cell>
          <cell r="J860" t="str">
            <v/>
          </cell>
          <cell r="K860" t="str">
            <v/>
          </cell>
          <cell r="L860">
            <v>0</v>
          </cell>
          <cell r="M860" t="str">
            <v>Brooksbank</v>
          </cell>
          <cell r="N860" t="str">
            <v>Watermain - Watermain Improvements</v>
          </cell>
          <cell r="O860" t="str">
            <v>1080008-1</v>
          </cell>
          <cell r="P860" t="str">
            <v xml:space="preserve">No </v>
          </cell>
          <cell r="Q860">
            <v>2107</v>
          </cell>
          <cell r="R860" t="str">
            <v>Reg</v>
          </cell>
          <cell r="S860"/>
          <cell r="T860"/>
          <cell r="U860"/>
          <cell r="V860"/>
          <cell r="W860"/>
          <cell r="X860">
            <v>0</v>
          </cell>
          <cell r="Y860"/>
          <cell r="Z860"/>
          <cell r="AA860"/>
          <cell r="AB860"/>
          <cell r="AC860">
            <v>0</v>
          </cell>
          <cell r="AD860">
            <v>0</v>
          </cell>
          <cell r="AE860"/>
          <cell r="AF860">
            <v>4013100</v>
          </cell>
          <cell r="AG860"/>
          <cell r="AH860"/>
          <cell r="AI860"/>
          <cell r="AJ860"/>
          <cell r="AK860"/>
          <cell r="AL860">
            <v>4013100</v>
          </cell>
          <cell r="AM860">
            <v>0</v>
          </cell>
          <cell r="AN860"/>
          <cell r="AO860">
            <v>0</v>
          </cell>
          <cell r="AP860">
            <v>0</v>
          </cell>
          <cell r="AQ860"/>
          <cell r="AR860">
            <v>0</v>
          </cell>
          <cell r="AS860"/>
          <cell r="AT860">
            <v>0</v>
          </cell>
          <cell r="AU860">
            <v>0</v>
          </cell>
          <cell r="AV860"/>
          <cell r="AW860"/>
          <cell r="AX860"/>
          <cell r="AY860"/>
          <cell r="AZ860"/>
          <cell r="BA860"/>
          <cell r="BB860">
            <v>0</v>
          </cell>
          <cell r="BC860">
            <v>0</v>
          </cell>
          <cell r="BD860"/>
          <cell r="BE860">
            <v>0</v>
          </cell>
          <cell r="BF860"/>
          <cell r="BG860"/>
          <cell r="BH860"/>
          <cell r="BI860"/>
          <cell r="BJ860"/>
          <cell r="BK860"/>
          <cell r="BL860"/>
          <cell r="BM860"/>
          <cell r="BN860"/>
          <cell r="BO860"/>
          <cell r="BP860"/>
          <cell r="BQ860"/>
          <cell r="BR860"/>
          <cell r="BS860"/>
          <cell r="BT860"/>
          <cell r="BU860"/>
          <cell r="BV860"/>
          <cell r="BW860" t="str">
            <v>Brooksbank</v>
          </cell>
          <cell r="BX860"/>
          <cell r="BY860">
            <v>9</v>
          </cell>
        </row>
        <row r="861">
          <cell r="C861">
            <v>25</v>
          </cell>
          <cell r="D861">
            <v>20</v>
          </cell>
          <cell r="E861">
            <v>25</v>
          </cell>
          <cell r="F861">
            <v>20</v>
          </cell>
          <cell r="G861"/>
          <cell r="H861" t="str">
            <v/>
          </cell>
          <cell r="I861" t="str">
            <v/>
          </cell>
          <cell r="J861" t="str">
            <v/>
          </cell>
          <cell r="K861" t="str">
            <v>Yes</v>
          </cell>
          <cell r="L861">
            <v>0</v>
          </cell>
          <cell r="M861" t="str">
            <v>Schultz</v>
          </cell>
          <cell r="N861" t="str">
            <v>Other - LSL Replacement (2024 Phase)</v>
          </cell>
          <cell r="O861" t="str">
            <v>1770011-10</v>
          </cell>
          <cell r="P861" t="str">
            <v>Yes</v>
          </cell>
          <cell r="Q861">
            <v>1859</v>
          </cell>
          <cell r="R861" t="str">
            <v>LSL</v>
          </cell>
          <cell r="S861"/>
          <cell r="T861"/>
          <cell r="U861"/>
          <cell r="V861"/>
          <cell r="W861"/>
          <cell r="X861">
            <v>0</v>
          </cell>
          <cell r="Y861"/>
          <cell r="Z861"/>
          <cell r="AA861">
            <v>45413</v>
          </cell>
          <cell r="AB861">
            <v>45839</v>
          </cell>
          <cell r="AC861">
            <v>105750</v>
          </cell>
          <cell r="AD861">
            <v>177750</v>
          </cell>
          <cell r="AE861" t="str">
            <v>Private/Public cost breakdown?</v>
          </cell>
          <cell r="AF861">
            <v>283500</v>
          </cell>
          <cell r="AG861"/>
          <cell r="AH861"/>
          <cell r="AI861"/>
          <cell r="AJ861"/>
          <cell r="AK861"/>
          <cell r="AL861">
            <v>283500</v>
          </cell>
          <cell r="AM861">
            <v>0</v>
          </cell>
          <cell r="AN861"/>
          <cell r="AO861">
            <v>177750</v>
          </cell>
          <cell r="AP861">
            <v>0</v>
          </cell>
          <cell r="AQ861"/>
          <cell r="AR861">
            <v>177750</v>
          </cell>
          <cell r="AS861"/>
          <cell r="AT861">
            <v>0</v>
          </cell>
          <cell r="AU861">
            <v>0</v>
          </cell>
          <cell r="AV861"/>
          <cell r="AW861"/>
          <cell r="AX861"/>
          <cell r="AY861"/>
          <cell r="AZ861"/>
          <cell r="BA861"/>
          <cell r="BB861">
            <v>0</v>
          </cell>
          <cell r="BC861">
            <v>0</v>
          </cell>
          <cell r="BD861"/>
          <cell r="BE861">
            <v>0</v>
          </cell>
          <cell r="BF861"/>
          <cell r="BG861"/>
          <cell r="BH861"/>
          <cell r="BI861"/>
          <cell r="BJ861"/>
          <cell r="BK861"/>
          <cell r="BL861"/>
          <cell r="BM861"/>
          <cell r="BN861"/>
          <cell r="BO861"/>
          <cell r="BP861"/>
          <cell r="BQ861"/>
          <cell r="BR861"/>
          <cell r="BS861"/>
          <cell r="BT861"/>
          <cell r="BU861"/>
          <cell r="BV861"/>
          <cell r="BW861" t="str">
            <v>Schultz</v>
          </cell>
          <cell r="BX861"/>
          <cell r="BY861">
            <v>5</v>
          </cell>
        </row>
        <row r="862">
          <cell r="C862">
            <v>26</v>
          </cell>
          <cell r="D862">
            <v>20</v>
          </cell>
          <cell r="E862">
            <v>26</v>
          </cell>
          <cell r="F862">
            <v>20</v>
          </cell>
          <cell r="G862">
            <v>2025</v>
          </cell>
          <cell r="H862" t="str">
            <v/>
          </cell>
          <cell r="I862" t="str">
            <v>Yes</v>
          </cell>
          <cell r="J862" t="str">
            <v/>
          </cell>
          <cell r="K862" t="str">
            <v/>
          </cell>
          <cell r="L862">
            <v>0</v>
          </cell>
          <cell r="M862" t="str">
            <v>Schultz</v>
          </cell>
          <cell r="N862" t="str">
            <v xml:space="preserve">Other - LSL Replacement (4th St. NE) </v>
          </cell>
          <cell r="O862" t="str">
            <v>1770011-11</v>
          </cell>
          <cell r="P862" t="str">
            <v>Yes</v>
          </cell>
          <cell r="Q862">
            <v>1859</v>
          </cell>
          <cell r="R862" t="str">
            <v>LSL</v>
          </cell>
          <cell r="S862"/>
          <cell r="T862"/>
          <cell r="U862"/>
          <cell r="V862">
            <v>45442</v>
          </cell>
          <cell r="W862">
            <v>126000</v>
          </cell>
          <cell r="X862">
            <v>126000</v>
          </cell>
          <cell r="Y862" t="str">
            <v>Part B</v>
          </cell>
          <cell r="Z862"/>
          <cell r="AA862">
            <v>45809</v>
          </cell>
          <cell r="AB862">
            <v>45962</v>
          </cell>
          <cell r="AC862">
            <v>63000</v>
          </cell>
          <cell r="AD862">
            <v>63000</v>
          </cell>
          <cell r="AE862"/>
          <cell r="AF862">
            <v>126000</v>
          </cell>
          <cell r="AG862"/>
          <cell r="AH862"/>
          <cell r="AI862"/>
          <cell r="AJ862"/>
          <cell r="AK862"/>
          <cell r="AL862">
            <v>126000</v>
          </cell>
          <cell r="AM862">
            <v>126000</v>
          </cell>
          <cell r="AN862"/>
          <cell r="AO862">
            <v>63000</v>
          </cell>
          <cell r="AP862">
            <v>0</v>
          </cell>
          <cell r="AQ862"/>
          <cell r="AR862">
            <v>63000</v>
          </cell>
          <cell r="AS862"/>
          <cell r="AT862">
            <v>63000</v>
          </cell>
          <cell r="AU862">
            <v>63000</v>
          </cell>
          <cell r="AV862"/>
          <cell r="AW862"/>
          <cell r="AX862"/>
          <cell r="AY862"/>
          <cell r="AZ862"/>
          <cell r="BA862"/>
          <cell r="BB862">
            <v>0</v>
          </cell>
          <cell r="BC862">
            <v>0</v>
          </cell>
          <cell r="BD862"/>
          <cell r="BE862">
            <v>0</v>
          </cell>
          <cell r="BF862"/>
          <cell r="BG862"/>
          <cell r="BH862"/>
          <cell r="BI862"/>
          <cell r="BJ862"/>
          <cell r="BK862"/>
          <cell r="BL862"/>
          <cell r="BM862"/>
          <cell r="BN862"/>
          <cell r="BO862"/>
          <cell r="BP862"/>
          <cell r="BQ862"/>
          <cell r="BR862"/>
          <cell r="BS862"/>
          <cell r="BT862"/>
          <cell r="BU862"/>
          <cell r="BV862"/>
          <cell r="BW862" t="str">
            <v>Schultz</v>
          </cell>
          <cell r="BX862"/>
          <cell r="BY862">
            <v>5</v>
          </cell>
        </row>
        <row r="863">
          <cell r="C863">
            <v>402</v>
          </cell>
          <cell r="D863">
            <v>10</v>
          </cell>
          <cell r="E863">
            <v>318</v>
          </cell>
          <cell r="F863">
            <v>10</v>
          </cell>
          <cell r="G863"/>
          <cell r="H863" t="str">
            <v/>
          </cell>
          <cell r="I863" t="str">
            <v/>
          </cell>
          <cell r="J863" t="str">
            <v/>
          </cell>
          <cell r="K863" t="str">
            <v/>
          </cell>
          <cell r="L863">
            <v>0</v>
          </cell>
          <cell r="M863" t="str">
            <v>Schultz</v>
          </cell>
          <cell r="N863" t="str">
            <v>Conservation - Meter Replacement</v>
          </cell>
          <cell r="O863" t="str">
            <v>1770011-12</v>
          </cell>
          <cell r="P863" t="str">
            <v xml:space="preserve">No </v>
          </cell>
          <cell r="Q863">
            <v>1859</v>
          </cell>
          <cell r="R863" t="str">
            <v>Reg</v>
          </cell>
          <cell r="S863"/>
          <cell r="T863"/>
          <cell r="U863"/>
          <cell r="V863"/>
          <cell r="W863"/>
          <cell r="X863">
            <v>0</v>
          </cell>
          <cell r="Y863"/>
          <cell r="Z863"/>
          <cell r="AA863"/>
          <cell r="AB863"/>
          <cell r="AC863">
            <v>0</v>
          </cell>
          <cell r="AD863">
            <v>0</v>
          </cell>
          <cell r="AE863"/>
          <cell r="AF863">
            <v>75000</v>
          </cell>
          <cell r="AG863"/>
          <cell r="AH863"/>
          <cell r="AI863"/>
          <cell r="AJ863"/>
          <cell r="AK863"/>
          <cell r="AL863">
            <v>75000</v>
          </cell>
          <cell r="AM863">
            <v>0</v>
          </cell>
          <cell r="AN863"/>
          <cell r="AO863">
            <v>0</v>
          </cell>
          <cell r="AP863">
            <v>0</v>
          </cell>
          <cell r="AQ863"/>
          <cell r="AR863">
            <v>0</v>
          </cell>
          <cell r="AS863"/>
          <cell r="AT863">
            <v>0</v>
          </cell>
          <cell r="AU863">
            <v>0</v>
          </cell>
          <cell r="AV863"/>
          <cell r="AW863"/>
          <cell r="AX863"/>
          <cell r="AY863"/>
          <cell r="AZ863"/>
          <cell r="BA863"/>
          <cell r="BB863">
            <v>0</v>
          </cell>
          <cell r="BC863">
            <v>0</v>
          </cell>
          <cell r="BD863"/>
          <cell r="BE863">
            <v>0</v>
          </cell>
          <cell r="BF863"/>
          <cell r="BG863"/>
          <cell r="BH863"/>
          <cell r="BI863"/>
          <cell r="BJ863"/>
          <cell r="BK863"/>
          <cell r="BL863"/>
          <cell r="BM863"/>
          <cell r="BN863"/>
          <cell r="BO863"/>
          <cell r="BP863"/>
          <cell r="BQ863"/>
          <cell r="BR863"/>
          <cell r="BS863"/>
          <cell r="BT863"/>
          <cell r="BU863"/>
          <cell r="BV863"/>
          <cell r="BW863" t="str">
            <v>Schultz</v>
          </cell>
          <cell r="BX863"/>
          <cell r="BY863">
            <v>5</v>
          </cell>
        </row>
        <row r="864">
          <cell r="C864">
            <v>403</v>
          </cell>
          <cell r="D864">
            <v>10</v>
          </cell>
          <cell r="E864">
            <v>319</v>
          </cell>
          <cell r="F864">
            <v>10</v>
          </cell>
          <cell r="G864">
            <v>2024</v>
          </cell>
          <cell r="H864" t="str">
            <v>Yes</v>
          </cell>
          <cell r="I864" t="str">
            <v/>
          </cell>
          <cell r="J864" t="str">
            <v/>
          </cell>
          <cell r="K864" t="str">
            <v>Yes</v>
          </cell>
          <cell r="L864">
            <v>0</v>
          </cell>
          <cell r="M864" t="str">
            <v>Schultz</v>
          </cell>
          <cell r="N864" t="str">
            <v>Watermain - 2024 Improvements</v>
          </cell>
          <cell r="O864" t="str">
            <v>1770011-8</v>
          </cell>
          <cell r="P864" t="str">
            <v xml:space="preserve">No </v>
          </cell>
          <cell r="Q864">
            <v>1859</v>
          </cell>
          <cell r="R864" t="str">
            <v>Reg</v>
          </cell>
          <cell r="S864"/>
          <cell r="T864"/>
          <cell r="U864"/>
          <cell r="V864" t="str">
            <v>certified</v>
          </cell>
          <cell r="W864">
            <v>324330</v>
          </cell>
          <cell r="X864">
            <v>324330</v>
          </cell>
          <cell r="Y864" t="str">
            <v>24 Carryover</v>
          </cell>
          <cell r="Z864"/>
          <cell r="AA864">
            <v>45413</v>
          </cell>
          <cell r="AB864">
            <v>45839</v>
          </cell>
          <cell r="AC864">
            <v>0</v>
          </cell>
          <cell r="AD864">
            <v>0</v>
          </cell>
          <cell r="AE864"/>
          <cell r="AF864">
            <v>324330</v>
          </cell>
          <cell r="AG864">
            <v>45440</v>
          </cell>
          <cell r="AH864">
            <v>45434</v>
          </cell>
          <cell r="AI864"/>
          <cell r="AJ864">
            <v>314330</v>
          </cell>
          <cell r="AK864"/>
          <cell r="AL864">
            <v>324330</v>
          </cell>
          <cell r="AM864">
            <v>324330</v>
          </cell>
          <cell r="AN864"/>
          <cell r="AO864">
            <v>0</v>
          </cell>
          <cell r="AP864">
            <v>0</v>
          </cell>
          <cell r="AQ864"/>
          <cell r="AR864">
            <v>0</v>
          </cell>
          <cell r="AS864"/>
          <cell r="AT864">
            <v>324330</v>
          </cell>
          <cell r="AU864">
            <v>0</v>
          </cell>
          <cell r="AV864">
            <v>45545</v>
          </cell>
          <cell r="AW864">
            <v>45575</v>
          </cell>
          <cell r="AX864">
            <v>2025</v>
          </cell>
          <cell r="AY864" t="str">
            <v>DWRF</v>
          </cell>
          <cell r="AZ864"/>
          <cell r="BA864"/>
          <cell r="BB864">
            <v>0</v>
          </cell>
          <cell r="BC864">
            <v>0</v>
          </cell>
          <cell r="BD864"/>
          <cell r="BE864">
            <v>0</v>
          </cell>
          <cell r="BF864"/>
          <cell r="BG864"/>
          <cell r="BH864"/>
          <cell r="BI864"/>
          <cell r="BJ864"/>
          <cell r="BK864"/>
          <cell r="BL864"/>
          <cell r="BP864"/>
          <cell r="BR864"/>
          <cell r="BT864"/>
          <cell r="BU864"/>
          <cell r="BV864"/>
          <cell r="BW864" t="str">
            <v>Schultz</v>
          </cell>
          <cell r="BX864"/>
          <cell r="BY864">
            <v>5</v>
          </cell>
        </row>
        <row r="865">
          <cell r="C865">
            <v>404</v>
          </cell>
          <cell r="D865">
            <v>10</v>
          </cell>
          <cell r="E865">
            <v>320</v>
          </cell>
          <cell r="F865">
            <v>10</v>
          </cell>
          <cell r="G865"/>
          <cell r="H865" t="str">
            <v/>
          </cell>
          <cell r="I865" t="str">
            <v>Yes</v>
          </cell>
          <cell r="J865" t="str">
            <v/>
          </cell>
          <cell r="K865" t="str">
            <v/>
          </cell>
          <cell r="L865">
            <v>0</v>
          </cell>
          <cell r="M865" t="str">
            <v>Schultz</v>
          </cell>
          <cell r="N865" t="str">
            <v>Watermain - 4th St NE Impvrovements</v>
          </cell>
          <cell r="O865" t="str">
            <v>1770011-9</v>
          </cell>
          <cell r="P865" t="str">
            <v xml:space="preserve">No </v>
          </cell>
          <cell r="Q865">
            <v>1859</v>
          </cell>
          <cell r="R865" t="str">
            <v>Reg</v>
          </cell>
          <cell r="S865"/>
          <cell r="T865"/>
          <cell r="U865"/>
          <cell r="V865">
            <v>45442</v>
          </cell>
          <cell r="W865">
            <v>1884900</v>
          </cell>
          <cell r="X865">
            <v>1884900</v>
          </cell>
          <cell r="Y865" t="str">
            <v>Part B2</v>
          </cell>
          <cell r="Z865"/>
          <cell r="AA865">
            <v>45809</v>
          </cell>
          <cell r="AB865">
            <v>45931</v>
          </cell>
          <cell r="AC865">
            <v>0</v>
          </cell>
          <cell r="AD865">
            <v>0</v>
          </cell>
          <cell r="AE865"/>
          <cell r="AF865">
            <v>1884900</v>
          </cell>
          <cell r="AG865"/>
          <cell r="AH865"/>
          <cell r="AI865"/>
          <cell r="AJ865"/>
          <cell r="AK865"/>
          <cell r="AL865">
            <v>1884900</v>
          </cell>
          <cell r="AM865">
            <v>1884900</v>
          </cell>
          <cell r="AN865"/>
          <cell r="AO865">
            <v>0</v>
          </cell>
          <cell r="AP865">
            <v>0</v>
          </cell>
          <cell r="AQ865"/>
          <cell r="AR865">
            <v>0</v>
          </cell>
          <cell r="AS865"/>
          <cell r="AT865">
            <v>1884900</v>
          </cell>
          <cell r="AU865">
            <v>0</v>
          </cell>
          <cell r="AV865"/>
          <cell r="AW865"/>
          <cell r="AX865"/>
          <cell r="AY865"/>
          <cell r="AZ865"/>
          <cell r="BA865"/>
          <cell r="BB865">
            <v>0</v>
          </cell>
          <cell r="BC865">
            <v>0</v>
          </cell>
          <cell r="BD865"/>
          <cell r="BE865">
            <v>0</v>
          </cell>
          <cell r="BF865"/>
          <cell r="BG865"/>
          <cell r="BH865"/>
          <cell r="BI865"/>
          <cell r="BJ865"/>
          <cell r="BK865"/>
          <cell r="BL865"/>
          <cell r="BM865"/>
          <cell r="BN865"/>
          <cell r="BO865"/>
          <cell r="BP865"/>
          <cell r="BQ865"/>
          <cell r="BR865"/>
          <cell r="BS865"/>
          <cell r="BT865"/>
          <cell r="BU865"/>
          <cell r="BV865"/>
          <cell r="BW865" t="str">
            <v>Schultz</v>
          </cell>
          <cell r="BX865"/>
          <cell r="BY865">
            <v>5</v>
          </cell>
        </row>
        <row r="866">
          <cell r="C866">
            <v>478</v>
          </cell>
          <cell r="D866">
            <v>10</v>
          </cell>
          <cell r="E866"/>
          <cell r="F866"/>
          <cell r="G866"/>
          <cell r="H866" t="str">
            <v/>
          </cell>
          <cell r="I866" t="str">
            <v/>
          </cell>
          <cell r="J866"/>
          <cell r="K866"/>
          <cell r="L866"/>
          <cell r="M866" t="str">
            <v>Schultz</v>
          </cell>
          <cell r="N866" t="str">
            <v>Watermain - Southwest Improvements</v>
          </cell>
          <cell r="O866" t="str">
            <v>1770011-13</v>
          </cell>
          <cell r="P866" t="str">
            <v xml:space="preserve">No </v>
          </cell>
          <cell r="Q866">
            <v>2299</v>
          </cell>
          <cell r="R866" t="str">
            <v>Reg</v>
          </cell>
          <cell r="S866"/>
          <cell r="T866"/>
          <cell r="U866"/>
          <cell r="V866"/>
          <cell r="W866"/>
          <cell r="X866">
            <v>0</v>
          </cell>
          <cell r="Y866"/>
          <cell r="Z866"/>
          <cell r="AA866"/>
          <cell r="AB866"/>
          <cell r="AC866">
            <v>0</v>
          </cell>
          <cell r="AD866">
            <v>0</v>
          </cell>
          <cell r="AE866"/>
          <cell r="AF866">
            <v>3165730</v>
          </cell>
          <cell r="AG866"/>
          <cell r="AH866"/>
          <cell r="AI866"/>
          <cell r="AJ866"/>
          <cell r="AK866"/>
          <cell r="AL866">
            <v>3165730</v>
          </cell>
          <cell r="AM866">
            <v>0</v>
          </cell>
          <cell r="AN866"/>
          <cell r="AO866">
            <v>0</v>
          </cell>
          <cell r="AP866">
            <v>0</v>
          </cell>
          <cell r="AQ866"/>
          <cell r="AR866">
            <v>0</v>
          </cell>
          <cell r="AS866"/>
          <cell r="AT866">
            <v>0</v>
          </cell>
          <cell r="AU866">
            <v>0</v>
          </cell>
          <cell r="AV866"/>
          <cell r="AW866"/>
          <cell r="AX866"/>
          <cell r="AY866"/>
          <cell r="AZ866"/>
          <cell r="BA866"/>
          <cell r="BB866"/>
          <cell r="BC866"/>
          <cell r="BD866"/>
          <cell r="BE866"/>
          <cell r="BF866"/>
          <cell r="BG866"/>
          <cell r="BH866"/>
          <cell r="BI866"/>
          <cell r="BJ866"/>
          <cell r="BK866"/>
          <cell r="BL866"/>
          <cell r="BM866"/>
          <cell r="BN866"/>
          <cell r="BO866"/>
          <cell r="BP866"/>
          <cell r="BQ866"/>
          <cell r="BR866"/>
          <cell r="BS866"/>
          <cell r="BT866"/>
          <cell r="BU866"/>
          <cell r="BV866"/>
          <cell r="BW866" t="str">
            <v>Schultz</v>
          </cell>
          <cell r="BX866"/>
          <cell r="BY866">
            <v>5</v>
          </cell>
        </row>
        <row r="867">
          <cell r="C867">
            <v>649</v>
          </cell>
          <cell r="D867">
            <v>10</v>
          </cell>
          <cell r="E867">
            <v>326</v>
          </cell>
          <cell r="F867">
            <v>10</v>
          </cell>
          <cell r="G867"/>
          <cell r="H867" t="str">
            <v/>
          </cell>
          <cell r="I867" t="str">
            <v>Yes</v>
          </cell>
          <cell r="J867" t="str">
            <v/>
          </cell>
          <cell r="K867" t="str">
            <v/>
          </cell>
          <cell r="L867">
            <v>0</v>
          </cell>
          <cell r="M867" t="str">
            <v>Bradshaw</v>
          </cell>
          <cell r="N867" t="str">
            <v>Storage - Tank Rehab</v>
          </cell>
          <cell r="O867" t="str">
            <v>1610008-4</v>
          </cell>
          <cell r="P867" t="str">
            <v xml:space="preserve">No </v>
          </cell>
          <cell r="Q867">
            <v>1269</v>
          </cell>
          <cell r="R867" t="str">
            <v>Reg</v>
          </cell>
          <cell r="S867" t="str">
            <v>Exempt</v>
          </cell>
          <cell r="T867"/>
          <cell r="U867"/>
          <cell r="V867">
            <v>45617</v>
          </cell>
          <cell r="W867">
            <v>92400</v>
          </cell>
          <cell r="X867">
            <v>92400</v>
          </cell>
          <cell r="Y867" t="str">
            <v>Part B2</v>
          </cell>
          <cell r="Z867"/>
          <cell r="AA867">
            <v>45839</v>
          </cell>
          <cell r="AB867">
            <v>46264</v>
          </cell>
          <cell r="AC867">
            <v>0</v>
          </cell>
          <cell r="AD867">
            <v>0</v>
          </cell>
          <cell r="AE867" t="str">
            <v>city postpone to FY22</v>
          </cell>
          <cell r="AF867">
            <v>92400</v>
          </cell>
          <cell r="AG867"/>
          <cell r="AH867"/>
          <cell r="AI867"/>
          <cell r="AJ867"/>
          <cell r="AK867"/>
          <cell r="AL867">
            <v>92400</v>
          </cell>
          <cell r="AM867">
            <v>92400</v>
          </cell>
          <cell r="AN867"/>
          <cell r="AO867">
            <v>0</v>
          </cell>
          <cell r="AP867">
            <v>0</v>
          </cell>
          <cell r="AQ867"/>
          <cell r="AR867">
            <v>0</v>
          </cell>
          <cell r="AS867"/>
          <cell r="AT867">
            <v>92400</v>
          </cell>
          <cell r="AU867">
            <v>0</v>
          </cell>
          <cell r="AV867"/>
          <cell r="AW867"/>
          <cell r="AX867"/>
          <cell r="AY867"/>
          <cell r="AZ867"/>
          <cell r="BA867"/>
          <cell r="BB867">
            <v>0</v>
          </cell>
          <cell r="BC867">
            <v>0</v>
          </cell>
          <cell r="BD867"/>
          <cell r="BE867">
            <v>0</v>
          </cell>
          <cell r="BF867"/>
          <cell r="BG867"/>
          <cell r="BH867"/>
          <cell r="BI867"/>
          <cell r="BJ867"/>
          <cell r="BK867"/>
          <cell r="BL867"/>
          <cell r="BM867"/>
          <cell r="BN867"/>
          <cell r="BO867"/>
          <cell r="BP867">
            <v>0</v>
          </cell>
          <cell r="BQ867"/>
          <cell r="BR867"/>
          <cell r="BS867"/>
          <cell r="BT867"/>
          <cell r="BU867"/>
          <cell r="BV867"/>
          <cell r="BW867" t="str">
            <v>Bradshaw</v>
          </cell>
          <cell r="BX867" t="str">
            <v>Lafontaine</v>
          </cell>
          <cell r="BY867">
            <v>4</v>
          </cell>
        </row>
        <row r="868">
          <cell r="C868">
            <v>650</v>
          </cell>
          <cell r="D868">
            <v>10</v>
          </cell>
          <cell r="E868"/>
          <cell r="F868"/>
          <cell r="G868"/>
          <cell r="H868" t="str">
            <v/>
          </cell>
          <cell r="I868" t="str">
            <v>Yes</v>
          </cell>
          <cell r="J868"/>
          <cell r="K868"/>
          <cell r="L868"/>
          <cell r="M868" t="str">
            <v>Bradshaw</v>
          </cell>
          <cell r="N868" t="str">
            <v>Treatment - TP Rehab</v>
          </cell>
          <cell r="O868" t="str">
            <v>1610008-6</v>
          </cell>
          <cell r="P868" t="str">
            <v xml:space="preserve">No </v>
          </cell>
          <cell r="Q868">
            <v>1269</v>
          </cell>
          <cell r="R868" t="str">
            <v>Reg</v>
          </cell>
          <cell r="S868"/>
          <cell r="T868"/>
          <cell r="U868"/>
          <cell r="V868">
            <v>45617</v>
          </cell>
          <cell r="W868">
            <v>384057</v>
          </cell>
          <cell r="X868">
            <v>384057</v>
          </cell>
          <cell r="Y868" t="str">
            <v>Part B2</v>
          </cell>
          <cell r="Z868"/>
          <cell r="AA868">
            <v>45839</v>
          </cell>
          <cell r="AB868">
            <v>46264</v>
          </cell>
          <cell r="AC868">
            <v>0</v>
          </cell>
          <cell r="AD868">
            <v>0</v>
          </cell>
          <cell r="AE868"/>
          <cell r="AF868">
            <v>384057</v>
          </cell>
          <cell r="AG868"/>
          <cell r="AH868"/>
          <cell r="AI868"/>
          <cell r="AJ868"/>
          <cell r="AK868"/>
          <cell r="AL868">
            <v>384057</v>
          </cell>
          <cell r="AM868">
            <v>384057</v>
          </cell>
          <cell r="AN868"/>
          <cell r="AO868">
            <v>0</v>
          </cell>
          <cell r="AP868">
            <v>0</v>
          </cell>
          <cell r="AQ868"/>
          <cell r="AR868">
            <v>0</v>
          </cell>
          <cell r="AS868"/>
          <cell r="AT868">
            <v>384057</v>
          </cell>
          <cell r="AU868">
            <v>0</v>
          </cell>
          <cell r="AV868"/>
          <cell r="AW868"/>
          <cell r="AX868"/>
          <cell r="AY868"/>
          <cell r="AZ868"/>
          <cell r="BA868"/>
          <cell r="BB868"/>
          <cell r="BC868"/>
          <cell r="BD868"/>
          <cell r="BE868"/>
          <cell r="BF868"/>
          <cell r="BG868"/>
          <cell r="BH868"/>
          <cell r="BI868"/>
          <cell r="BJ868"/>
          <cell r="BK868"/>
          <cell r="BL868"/>
          <cell r="BM868"/>
          <cell r="BN868"/>
          <cell r="BO868"/>
          <cell r="BP868"/>
          <cell r="BQ868"/>
          <cell r="BR868"/>
          <cell r="BS868"/>
          <cell r="BT868"/>
          <cell r="BU868"/>
          <cell r="BV868"/>
          <cell r="BW868" t="str">
            <v>Bradshaw</v>
          </cell>
          <cell r="BX868" t="str">
            <v>Lafontaine</v>
          </cell>
          <cell r="BY868">
            <v>4</v>
          </cell>
        </row>
        <row r="869">
          <cell r="C869">
            <v>926</v>
          </cell>
          <cell r="D869">
            <v>5</v>
          </cell>
          <cell r="E869">
            <v>799</v>
          </cell>
          <cell r="F869">
            <v>5</v>
          </cell>
          <cell r="G869"/>
          <cell r="H869" t="str">
            <v/>
          </cell>
          <cell r="I869" t="str">
            <v/>
          </cell>
          <cell r="J869" t="str">
            <v/>
          </cell>
          <cell r="K869" t="str">
            <v/>
          </cell>
          <cell r="L869">
            <v>0</v>
          </cell>
          <cell r="M869" t="str">
            <v>Perez</v>
          </cell>
          <cell r="N869" t="str">
            <v>Watermain - Watermain Replacement</v>
          </cell>
          <cell r="O869" t="str">
            <v>1450009-1</v>
          </cell>
          <cell r="P869" t="str">
            <v xml:space="preserve">No </v>
          </cell>
          <cell r="Q869">
            <v>624</v>
          </cell>
          <cell r="R869" t="str">
            <v>Reg</v>
          </cell>
          <cell r="S869"/>
          <cell r="T869"/>
          <cell r="U869"/>
          <cell r="V869"/>
          <cell r="W869"/>
          <cell r="X869">
            <v>0</v>
          </cell>
          <cell r="Y869"/>
          <cell r="Z869"/>
          <cell r="AA869"/>
          <cell r="AB869"/>
          <cell r="AC869">
            <v>0</v>
          </cell>
          <cell r="AD869">
            <v>0</v>
          </cell>
          <cell r="AE869"/>
          <cell r="AF869">
            <v>7878352</v>
          </cell>
          <cell r="AG869"/>
          <cell r="AH869"/>
          <cell r="AI869"/>
          <cell r="AJ869"/>
          <cell r="AK869"/>
          <cell r="AL869">
            <v>7878352</v>
          </cell>
          <cell r="AM869">
            <v>0</v>
          </cell>
          <cell r="AN869"/>
          <cell r="AO869">
            <v>0</v>
          </cell>
          <cell r="AP869">
            <v>0</v>
          </cell>
          <cell r="AQ869"/>
          <cell r="AR869">
            <v>0</v>
          </cell>
          <cell r="AS869"/>
          <cell r="AT869">
            <v>0</v>
          </cell>
          <cell r="AU869">
            <v>0</v>
          </cell>
          <cell r="AV869"/>
          <cell r="AW869"/>
          <cell r="AX869"/>
          <cell r="AY869"/>
          <cell r="AZ869"/>
          <cell r="BA869"/>
          <cell r="BB869">
            <v>0</v>
          </cell>
          <cell r="BC869">
            <v>0</v>
          </cell>
          <cell r="BD869"/>
          <cell r="BE869">
            <v>0</v>
          </cell>
          <cell r="BF869"/>
          <cell r="BG869"/>
          <cell r="BH869"/>
          <cell r="BI869"/>
          <cell r="BJ869"/>
          <cell r="BK869"/>
          <cell r="BL869"/>
          <cell r="BM869"/>
          <cell r="BN869"/>
          <cell r="BO869"/>
          <cell r="BP869"/>
          <cell r="BQ869"/>
          <cell r="BR869"/>
          <cell r="BS869"/>
          <cell r="BT869"/>
          <cell r="BU869"/>
          <cell r="BV869"/>
          <cell r="BW869" t="str">
            <v>Perez</v>
          </cell>
          <cell r="BX869"/>
          <cell r="BY869">
            <v>1</v>
          </cell>
        </row>
        <row r="870">
          <cell r="C870">
            <v>263</v>
          </cell>
          <cell r="D870">
            <v>12</v>
          </cell>
          <cell r="E870">
            <v>190</v>
          </cell>
          <cell r="F870">
            <v>12</v>
          </cell>
          <cell r="G870">
            <v>2024</v>
          </cell>
          <cell r="H870" t="str">
            <v>Yes</v>
          </cell>
          <cell r="I870" t="str">
            <v/>
          </cell>
          <cell r="J870" t="str">
            <v/>
          </cell>
          <cell r="K870" t="str">
            <v>Yes</v>
          </cell>
          <cell r="L870">
            <v>0</v>
          </cell>
          <cell r="M870" t="str">
            <v>Barrett</v>
          </cell>
          <cell r="N870" t="str">
            <v>Watermain - Looping Improvements</v>
          </cell>
          <cell r="O870" t="str">
            <v>1430009-7</v>
          </cell>
          <cell r="P870" t="str">
            <v xml:space="preserve">No </v>
          </cell>
          <cell r="Q870">
            <v>610</v>
          </cell>
          <cell r="R870" t="str">
            <v>Reg</v>
          </cell>
          <cell r="S870" t="str">
            <v>Exempt</v>
          </cell>
          <cell r="T870"/>
          <cell r="U870"/>
          <cell r="V870" t="str">
            <v>certified</v>
          </cell>
          <cell r="W870">
            <v>1316700</v>
          </cell>
          <cell r="X870">
            <v>1316700</v>
          </cell>
          <cell r="Y870" t="str">
            <v>24 Carryover</v>
          </cell>
          <cell r="Z870"/>
          <cell r="AA870">
            <v>45444</v>
          </cell>
          <cell r="AB870">
            <v>45596</v>
          </cell>
          <cell r="AC870">
            <v>0</v>
          </cell>
          <cell r="AD870">
            <v>0</v>
          </cell>
          <cell r="AE870"/>
          <cell r="AF870">
            <v>1316700</v>
          </cell>
          <cell r="AG870">
            <v>45435</v>
          </cell>
          <cell r="AH870">
            <v>45467</v>
          </cell>
          <cell r="AI870">
            <v>1</v>
          </cell>
          <cell r="AJ870">
            <v>1316700</v>
          </cell>
          <cell r="AK870"/>
          <cell r="AL870">
            <v>1316700</v>
          </cell>
          <cell r="AM870">
            <v>601848.10507971095</v>
          </cell>
          <cell r="AN870"/>
          <cell r="AO870">
            <v>0</v>
          </cell>
          <cell r="AP870">
            <v>0</v>
          </cell>
          <cell r="AQ870"/>
          <cell r="AR870">
            <v>0</v>
          </cell>
          <cell r="AS870"/>
          <cell r="AT870">
            <v>601848.10507971095</v>
          </cell>
          <cell r="AU870">
            <v>0</v>
          </cell>
          <cell r="AV870"/>
          <cell r="AW870"/>
          <cell r="AX870"/>
          <cell r="AY870"/>
          <cell r="AZ870">
            <v>714851.89492028905</v>
          </cell>
          <cell r="BA870">
            <v>45467</v>
          </cell>
          <cell r="BB870">
            <v>714851.89492028905</v>
          </cell>
          <cell r="BC870">
            <v>714851.89492028905</v>
          </cell>
          <cell r="BD870"/>
          <cell r="BE870">
            <v>0</v>
          </cell>
          <cell r="BF870"/>
          <cell r="BG870"/>
          <cell r="BH870"/>
          <cell r="BI870"/>
          <cell r="BJ870"/>
          <cell r="BK870"/>
          <cell r="BL870"/>
          <cell r="BM870"/>
          <cell r="BN870"/>
          <cell r="BO870"/>
          <cell r="BP870">
            <v>0</v>
          </cell>
          <cell r="BQ870"/>
          <cell r="BR870"/>
          <cell r="BS870"/>
          <cell r="BT870"/>
          <cell r="BU870"/>
          <cell r="BV870"/>
          <cell r="BW870" t="str">
            <v>Barrett</v>
          </cell>
          <cell r="BX870"/>
          <cell r="BY870" t="str">
            <v>6E</v>
          </cell>
        </row>
        <row r="871">
          <cell r="C871">
            <v>520</v>
          </cell>
          <cell r="D871">
            <v>10</v>
          </cell>
          <cell r="E871">
            <v>434</v>
          </cell>
          <cell r="F871">
            <v>10</v>
          </cell>
          <cell r="G871">
            <v>2024</v>
          </cell>
          <cell r="H871" t="str">
            <v>Yes</v>
          </cell>
          <cell r="I871" t="str">
            <v/>
          </cell>
          <cell r="J871" t="str">
            <v/>
          </cell>
          <cell r="K871" t="str">
            <v>Yes</v>
          </cell>
          <cell r="L871">
            <v>0</v>
          </cell>
          <cell r="M871" t="str">
            <v>Barrett</v>
          </cell>
          <cell r="N871" t="str">
            <v>Watermain - Distribution Reconstruction</v>
          </cell>
          <cell r="O871" t="str">
            <v>1430009-8</v>
          </cell>
          <cell r="P871" t="str">
            <v xml:space="preserve">No </v>
          </cell>
          <cell r="Q871">
            <v>610</v>
          </cell>
          <cell r="R871" t="str">
            <v>Reg</v>
          </cell>
          <cell r="S871" t="str">
            <v>Exempt</v>
          </cell>
          <cell r="T871"/>
          <cell r="U871"/>
          <cell r="V871" t="str">
            <v>certified</v>
          </cell>
          <cell r="W871">
            <v>3178300</v>
          </cell>
          <cell r="X871">
            <v>3178300</v>
          </cell>
          <cell r="Y871" t="str">
            <v>24 Carryover</v>
          </cell>
          <cell r="Z871"/>
          <cell r="AA871">
            <v>45444</v>
          </cell>
          <cell r="AB871">
            <v>45596</v>
          </cell>
          <cell r="AC871">
            <v>0</v>
          </cell>
          <cell r="AD871">
            <v>0</v>
          </cell>
          <cell r="AE871"/>
          <cell r="AF871">
            <v>3178300</v>
          </cell>
          <cell r="AG871">
            <v>45435</v>
          </cell>
          <cell r="AH871">
            <v>45467</v>
          </cell>
          <cell r="AI871">
            <v>1</v>
          </cell>
          <cell r="AJ871">
            <v>3178300</v>
          </cell>
          <cell r="AK871"/>
          <cell r="AL871">
            <v>3178300</v>
          </cell>
          <cell r="AM871">
            <v>974168.10507971095</v>
          </cell>
          <cell r="AN871"/>
          <cell r="AO871">
            <v>0</v>
          </cell>
          <cell r="AP871">
            <v>0</v>
          </cell>
          <cell r="AQ871"/>
          <cell r="AR871">
            <v>0</v>
          </cell>
          <cell r="AS871"/>
          <cell r="AT871">
            <v>974168.10507971095</v>
          </cell>
          <cell r="AU871">
            <v>0</v>
          </cell>
          <cell r="AV871"/>
          <cell r="AW871"/>
          <cell r="AX871"/>
          <cell r="AY871"/>
          <cell r="AZ871">
            <v>2204131.8949202891</v>
          </cell>
          <cell r="BA871">
            <v>45467</v>
          </cell>
          <cell r="BB871">
            <v>2204131.8949202891</v>
          </cell>
          <cell r="BC871">
            <v>2204131.8949202891</v>
          </cell>
          <cell r="BD871"/>
          <cell r="BE871">
            <v>0</v>
          </cell>
          <cell r="BF871"/>
          <cell r="BG871"/>
          <cell r="BH871"/>
          <cell r="BI871"/>
          <cell r="BJ871"/>
          <cell r="BK871"/>
          <cell r="BL871"/>
          <cell r="BM871"/>
          <cell r="BN871"/>
          <cell r="BO871"/>
          <cell r="BP871">
            <v>0</v>
          </cell>
          <cell r="BQ871"/>
          <cell r="BR871"/>
          <cell r="BS871"/>
          <cell r="BT871"/>
          <cell r="BU871"/>
          <cell r="BV871"/>
          <cell r="BW871" t="str">
            <v>Barrett</v>
          </cell>
          <cell r="BX871"/>
          <cell r="BY871" t="str">
            <v>6E</v>
          </cell>
        </row>
        <row r="872">
          <cell r="C872">
            <v>969</v>
          </cell>
          <cell r="D872">
            <v>5</v>
          </cell>
          <cell r="E872"/>
          <cell r="F872"/>
          <cell r="G872"/>
          <cell r="H872" t="str">
            <v/>
          </cell>
          <cell r="I872" t="str">
            <v/>
          </cell>
          <cell r="J872"/>
          <cell r="K872"/>
          <cell r="L872"/>
          <cell r="M872" t="str">
            <v>Montoya</v>
          </cell>
          <cell r="N872" t="str">
            <v>Treatment - W9 Treatment Plant</v>
          </cell>
          <cell r="O872" t="str">
            <v>1820024-2</v>
          </cell>
          <cell r="P872" t="str">
            <v xml:space="preserve">No </v>
          </cell>
          <cell r="Q872">
            <v>19316</v>
          </cell>
          <cell r="R872" t="str">
            <v>Reg</v>
          </cell>
          <cell r="S872"/>
          <cell r="T872"/>
          <cell r="U872"/>
          <cell r="V872"/>
          <cell r="W872"/>
          <cell r="X872">
            <v>0</v>
          </cell>
          <cell r="Y872"/>
          <cell r="Z872"/>
          <cell r="AA872"/>
          <cell r="AB872"/>
          <cell r="AC872">
            <v>0</v>
          </cell>
          <cell r="AD872">
            <v>0</v>
          </cell>
          <cell r="AE872"/>
          <cell r="AF872">
            <v>11440000</v>
          </cell>
          <cell r="AG872"/>
          <cell r="AH872"/>
          <cell r="AI872"/>
          <cell r="AJ872"/>
          <cell r="AK872"/>
          <cell r="AL872">
            <v>11440000</v>
          </cell>
          <cell r="AM872">
            <v>0</v>
          </cell>
          <cell r="AN872"/>
          <cell r="AO872">
            <v>0</v>
          </cell>
          <cell r="AP872">
            <v>0</v>
          </cell>
          <cell r="AQ872"/>
          <cell r="AR872">
            <v>0</v>
          </cell>
          <cell r="AS872"/>
          <cell r="AT872">
            <v>0</v>
          </cell>
          <cell r="AU872">
            <v>0</v>
          </cell>
          <cell r="AV872"/>
          <cell r="AW872"/>
          <cell r="AX872"/>
          <cell r="AY872"/>
          <cell r="AZ872"/>
          <cell r="BA872"/>
          <cell r="BB872"/>
          <cell r="BC872"/>
          <cell r="BD872"/>
          <cell r="BE872"/>
          <cell r="BF872"/>
          <cell r="BG872"/>
          <cell r="BH872"/>
          <cell r="BI872"/>
          <cell r="BJ872"/>
          <cell r="BK872"/>
          <cell r="BL872"/>
          <cell r="BM872"/>
          <cell r="BN872"/>
          <cell r="BO872"/>
          <cell r="BP872"/>
          <cell r="BQ872"/>
          <cell r="BR872"/>
          <cell r="BS872"/>
          <cell r="BT872"/>
          <cell r="BU872"/>
          <cell r="BV872"/>
          <cell r="BW872" t="str">
            <v>Montoya</v>
          </cell>
          <cell r="BX872"/>
          <cell r="BY872">
            <v>11</v>
          </cell>
        </row>
        <row r="873">
          <cell r="C873">
            <v>195</v>
          </cell>
          <cell r="D873">
            <v>15</v>
          </cell>
          <cell r="E873"/>
          <cell r="F873"/>
          <cell r="G873">
            <v>2025</v>
          </cell>
          <cell r="H873" t="str">
            <v/>
          </cell>
          <cell r="I873" t="str">
            <v>Yes</v>
          </cell>
          <cell r="J873"/>
          <cell r="K873"/>
          <cell r="L873"/>
          <cell r="M873" t="str">
            <v>Montoya</v>
          </cell>
          <cell r="N873" t="str">
            <v>Other - LSL Replacement</v>
          </cell>
          <cell r="O873" t="str">
            <v>1820024-1</v>
          </cell>
          <cell r="P873" t="str">
            <v>Yes</v>
          </cell>
          <cell r="Q873">
            <v>19316</v>
          </cell>
          <cell r="R873" t="str">
            <v>LSL</v>
          </cell>
          <cell r="S873"/>
          <cell r="T873"/>
          <cell r="U873"/>
          <cell r="V873">
            <v>45449</v>
          </cell>
          <cell r="W873">
            <v>2172000</v>
          </cell>
          <cell r="X873">
            <v>2172000</v>
          </cell>
          <cell r="Y873" t="str">
            <v>Part B</v>
          </cell>
          <cell r="Z873"/>
          <cell r="AA873">
            <v>45809</v>
          </cell>
          <cell r="AB873">
            <v>45931</v>
          </cell>
          <cell r="AC873">
            <v>766000</v>
          </cell>
          <cell r="AD873">
            <v>1406000</v>
          </cell>
          <cell r="AE873"/>
          <cell r="AF873">
            <v>2172000</v>
          </cell>
          <cell r="AG873"/>
          <cell r="AH873"/>
          <cell r="AI873"/>
          <cell r="AJ873"/>
          <cell r="AK873"/>
          <cell r="AL873">
            <v>2172000</v>
          </cell>
          <cell r="AM873">
            <v>2172000</v>
          </cell>
          <cell r="AN873"/>
          <cell r="AO873">
            <v>1406000</v>
          </cell>
          <cell r="AP873">
            <v>0</v>
          </cell>
          <cell r="AQ873"/>
          <cell r="AR873">
            <v>1406000</v>
          </cell>
          <cell r="AS873"/>
          <cell r="AT873">
            <v>766000</v>
          </cell>
          <cell r="AU873">
            <v>766000</v>
          </cell>
          <cell r="AV873"/>
          <cell r="AW873"/>
          <cell r="AX873"/>
          <cell r="AY873"/>
          <cell r="AZ873"/>
          <cell r="BA873"/>
          <cell r="BB873">
            <v>0</v>
          </cell>
          <cell r="BC873">
            <v>0</v>
          </cell>
          <cell r="BD873"/>
          <cell r="BE873">
            <v>0</v>
          </cell>
          <cell r="BF873"/>
          <cell r="BG873"/>
          <cell r="BH873"/>
          <cell r="BI873"/>
          <cell r="BJ873"/>
          <cell r="BK873"/>
          <cell r="BL873"/>
          <cell r="BM873"/>
          <cell r="BN873"/>
          <cell r="BO873"/>
          <cell r="BP873">
            <v>0</v>
          </cell>
          <cell r="BQ873"/>
          <cell r="BR873"/>
          <cell r="BS873"/>
          <cell r="BT873"/>
          <cell r="BU873"/>
          <cell r="BV873"/>
          <cell r="BW873" t="str">
            <v>Montoya</v>
          </cell>
          <cell r="BX873"/>
          <cell r="BY873">
            <v>11</v>
          </cell>
        </row>
        <row r="874">
          <cell r="C874">
            <v>196</v>
          </cell>
          <cell r="D874">
            <v>15</v>
          </cell>
          <cell r="E874"/>
          <cell r="F874"/>
          <cell r="G874">
            <v>2025</v>
          </cell>
          <cell r="H874" t="str">
            <v/>
          </cell>
          <cell r="I874" t="str">
            <v>Yes</v>
          </cell>
          <cell r="J874"/>
          <cell r="K874"/>
          <cell r="L874"/>
          <cell r="M874" t="str">
            <v>Montoya</v>
          </cell>
          <cell r="N874" t="str">
            <v>Treatment - PFAS W10 Treatment Plant</v>
          </cell>
          <cell r="O874" t="str">
            <v>1820024-3</v>
          </cell>
          <cell r="P874" t="str">
            <v>Yes</v>
          </cell>
          <cell r="Q874">
            <v>19316</v>
          </cell>
          <cell r="R874" t="str">
            <v>EC</v>
          </cell>
          <cell r="S874"/>
          <cell r="T874"/>
          <cell r="U874"/>
          <cell r="V874">
            <v>45449</v>
          </cell>
          <cell r="W874">
            <v>27235000</v>
          </cell>
          <cell r="X874">
            <v>27235000</v>
          </cell>
          <cell r="Y874" t="str">
            <v>Part B1</v>
          </cell>
          <cell r="Z874"/>
          <cell r="AA874">
            <v>45839</v>
          </cell>
          <cell r="AB874">
            <v>46569</v>
          </cell>
          <cell r="AC874">
            <v>0</v>
          </cell>
          <cell r="AD874">
            <v>0</v>
          </cell>
          <cell r="AE874"/>
          <cell r="AF874">
            <v>27235000</v>
          </cell>
          <cell r="AG874"/>
          <cell r="AH874"/>
          <cell r="AI874"/>
          <cell r="AJ874"/>
          <cell r="AK874"/>
          <cell r="AL874">
            <v>27235000</v>
          </cell>
          <cell r="AM874">
            <v>27235000</v>
          </cell>
          <cell r="AN874"/>
          <cell r="AO874">
            <v>0</v>
          </cell>
          <cell r="AP874">
            <v>3000000</v>
          </cell>
          <cell r="AQ874"/>
          <cell r="AR874">
            <v>3000000</v>
          </cell>
          <cell r="AS874"/>
          <cell r="AT874">
            <v>24235000</v>
          </cell>
          <cell r="AU874">
            <v>0</v>
          </cell>
          <cell r="AV874"/>
          <cell r="AW874"/>
          <cell r="AX874"/>
          <cell r="AY874"/>
          <cell r="AZ874"/>
          <cell r="BA874"/>
          <cell r="BB874">
            <v>0</v>
          </cell>
          <cell r="BC874">
            <v>0</v>
          </cell>
          <cell r="BD874"/>
          <cell r="BE874">
            <v>0</v>
          </cell>
          <cell r="BF874"/>
          <cell r="BG874"/>
          <cell r="BH874"/>
          <cell r="BI874"/>
          <cell r="BJ874"/>
          <cell r="BK874"/>
          <cell r="BL874"/>
          <cell r="BM874"/>
          <cell r="BN874"/>
          <cell r="BO874"/>
          <cell r="BP874">
            <v>0</v>
          </cell>
          <cell r="BQ874"/>
          <cell r="BR874"/>
          <cell r="BS874"/>
          <cell r="BT874"/>
          <cell r="BU874"/>
          <cell r="BV874"/>
          <cell r="BW874" t="str">
            <v>Montoya</v>
          </cell>
          <cell r="BX874"/>
          <cell r="BY874">
            <v>11</v>
          </cell>
        </row>
        <row r="875">
          <cell r="C875">
            <v>210</v>
          </cell>
          <cell r="D875">
            <v>13</v>
          </cell>
          <cell r="E875">
            <v>149</v>
          </cell>
          <cell r="F875">
            <v>13</v>
          </cell>
          <cell r="G875"/>
          <cell r="H875" t="str">
            <v/>
          </cell>
          <cell r="I875" t="str">
            <v/>
          </cell>
          <cell r="J875" t="str">
            <v/>
          </cell>
          <cell r="K875" t="str">
            <v/>
          </cell>
          <cell r="L875" t="str">
            <v>RD Funded</v>
          </cell>
          <cell r="M875" t="str">
            <v>Schultz</v>
          </cell>
          <cell r="N875" t="str">
            <v>Source - New Well, Seal #1</v>
          </cell>
          <cell r="O875" t="str">
            <v>1490007-10</v>
          </cell>
          <cell r="P875" t="str">
            <v xml:space="preserve">No </v>
          </cell>
          <cell r="Q875">
            <v>311</v>
          </cell>
          <cell r="R875" t="str">
            <v>Reg</v>
          </cell>
          <cell r="S875" t="str">
            <v>Exempt</v>
          </cell>
          <cell r="T875"/>
          <cell r="U875"/>
          <cell r="V875"/>
          <cell r="W875"/>
          <cell r="X875">
            <v>-600000</v>
          </cell>
          <cell r="Y875"/>
          <cell r="Z875"/>
          <cell r="AA875"/>
          <cell r="AB875"/>
          <cell r="AC875">
            <v>0</v>
          </cell>
          <cell r="AD875">
            <v>0</v>
          </cell>
          <cell r="AE875"/>
          <cell r="AF875">
            <v>1299000</v>
          </cell>
          <cell r="AG875"/>
          <cell r="AH875"/>
          <cell r="AI875"/>
          <cell r="AJ875"/>
          <cell r="AK875"/>
          <cell r="AL875">
            <v>1299000</v>
          </cell>
          <cell r="AM875">
            <v>0</v>
          </cell>
          <cell r="AN875"/>
          <cell r="AO875">
            <v>0</v>
          </cell>
          <cell r="AP875">
            <v>0</v>
          </cell>
          <cell r="AQ875"/>
          <cell r="AR875">
            <v>0</v>
          </cell>
          <cell r="AS875"/>
          <cell r="AT875">
            <v>0</v>
          </cell>
          <cell r="AU875">
            <v>0</v>
          </cell>
          <cell r="AV875">
            <v>45609</v>
          </cell>
          <cell r="AW875">
            <v>45639</v>
          </cell>
          <cell r="AX875">
            <v>2025</v>
          </cell>
          <cell r="AY875" t="str">
            <v>RD/SCDP</v>
          </cell>
          <cell r="AZ875"/>
          <cell r="BA875"/>
          <cell r="BB875">
            <v>0</v>
          </cell>
          <cell r="BC875"/>
          <cell r="BD875"/>
          <cell r="BE875"/>
          <cell r="BF875" t="str">
            <v>RD Funded</v>
          </cell>
          <cell r="BG875"/>
          <cell r="BH875"/>
          <cell r="BI875"/>
          <cell r="BJ875"/>
          <cell r="BK875">
            <v>116</v>
          </cell>
          <cell r="BL875"/>
          <cell r="BM875"/>
          <cell r="BN875">
            <v>699000</v>
          </cell>
          <cell r="BO875"/>
          <cell r="BP875">
            <v>699000</v>
          </cell>
          <cell r="BQ875">
            <v>600000</v>
          </cell>
          <cell r="BR875" t="str">
            <v>2022 Award</v>
          </cell>
          <cell r="BS875"/>
          <cell r="BT875"/>
          <cell r="BU875"/>
          <cell r="BV875"/>
          <cell r="BW875" t="str">
            <v>Schultz</v>
          </cell>
          <cell r="BX875"/>
          <cell r="BY875">
            <v>5</v>
          </cell>
        </row>
        <row r="876">
          <cell r="C876">
            <v>580</v>
          </cell>
          <cell r="D876">
            <v>10</v>
          </cell>
          <cell r="E876">
            <v>481</v>
          </cell>
          <cell r="F876">
            <v>10</v>
          </cell>
          <cell r="G876"/>
          <cell r="H876" t="str">
            <v/>
          </cell>
          <cell r="I876" t="str">
            <v/>
          </cell>
          <cell r="J876" t="str">
            <v/>
          </cell>
          <cell r="K876" t="str">
            <v/>
          </cell>
          <cell r="L876">
            <v>0</v>
          </cell>
          <cell r="M876" t="str">
            <v>Schultz</v>
          </cell>
          <cell r="N876" t="str">
            <v>Conservation - Repl Meters</v>
          </cell>
          <cell r="O876" t="str">
            <v>1490007-11</v>
          </cell>
          <cell r="P876" t="str">
            <v xml:space="preserve">No </v>
          </cell>
          <cell r="Q876">
            <v>311</v>
          </cell>
          <cell r="R876" t="str">
            <v>Reg</v>
          </cell>
          <cell r="S876" t="str">
            <v>Exempt</v>
          </cell>
          <cell r="T876"/>
          <cell r="U876"/>
          <cell r="V876"/>
          <cell r="W876"/>
          <cell r="X876">
            <v>-211000</v>
          </cell>
          <cell r="Y876"/>
          <cell r="Z876"/>
          <cell r="AA876"/>
          <cell r="AB876"/>
          <cell r="AC876">
            <v>0</v>
          </cell>
          <cell r="AD876">
            <v>0</v>
          </cell>
          <cell r="AE876"/>
          <cell r="AF876">
            <v>211000</v>
          </cell>
          <cell r="AG876"/>
          <cell r="AH876"/>
          <cell r="AI876"/>
          <cell r="AJ876"/>
          <cell r="AK876"/>
          <cell r="AL876">
            <v>211000</v>
          </cell>
          <cell r="AM876">
            <v>0</v>
          </cell>
          <cell r="AN876"/>
          <cell r="AO876">
            <v>0</v>
          </cell>
          <cell r="AP876">
            <v>0</v>
          </cell>
          <cell r="AQ876"/>
          <cell r="AR876">
            <v>0</v>
          </cell>
          <cell r="AS876"/>
          <cell r="AT876">
            <v>0</v>
          </cell>
          <cell r="AU876">
            <v>0</v>
          </cell>
          <cell r="AV876">
            <v>45609</v>
          </cell>
          <cell r="AW876">
            <v>45639</v>
          </cell>
          <cell r="AX876">
            <v>2025</v>
          </cell>
          <cell r="AY876" t="str">
            <v>SPAP</v>
          </cell>
          <cell r="AZ876"/>
          <cell r="BA876"/>
          <cell r="BB876">
            <v>0</v>
          </cell>
          <cell r="BC876"/>
          <cell r="BD876"/>
          <cell r="BE876"/>
          <cell r="BF876"/>
          <cell r="BG876"/>
          <cell r="BH876"/>
          <cell r="BI876"/>
          <cell r="BJ876"/>
          <cell r="BK876">
            <v>116</v>
          </cell>
          <cell r="BL876"/>
          <cell r="BM876"/>
          <cell r="BN876"/>
          <cell r="BO876"/>
          <cell r="BP876">
            <v>0</v>
          </cell>
          <cell r="BQ876"/>
          <cell r="BR876"/>
          <cell r="BS876">
            <v>211000</v>
          </cell>
          <cell r="BT876" t="str">
            <v>23 SPAP</v>
          </cell>
          <cell r="BU876"/>
          <cell r="BV876" t="str">
            <v>23 SPAP</v>
          </cell>
          <cell r="BW876" t="str">
            <v>Schultz</v>
          </cell>
          <cell r="BX876"/>
          <cell r="BY876">
            <v>5</v>
          </cell>
        </row>
        <row r="877">
          <cell r="C877">
            <v>581</v>
          </cell>
          <cell r="D877">
            <v>10</v>
          </cell>
          <cell r="E877">
            <v>482</v>
          </cell>
          <cell r="F877">
            <v>10</v>
          </cell>
          <cell r="G877"/>
          <cell r="H877" t="str">
            <v/>
          </cell>
          <cell r="I877" t="str">
            <v/>
          </cell>
          <cell r="J877" t="str">
            <v/>
          </cell>
          <cell r="K877" t="str">
            <v/>
          </cell>
          <cell r="L877">
            <v>0</v>
          </cell>
          <cell r="M877" t="str">
            <v>Schultz</v>
          </cell>
          <cell r="N877" t="str">
            <v>Storage - New 100,000 Gal Tower</v>
          </cell>
          <cell r="O877" t="str">
            <v>1490007-9</v>
          </cell>
          <cell r="P877" t="str">
            <v xml:space="preserve">No </v>
          </cell>
          <cell r="Q877">
            <v>311</v>
          </cell>
          <cell r="R877" t="str">
            <v>Reg</v>
          </cell>
          <cell r="S877" t="str">
            <v>Exempt</v>
          </cell>
          <cell r="T877"/>
          <cell r="U877"/>
          <cell r="V877"/>
          <cell r="W877"/>
          <cell r="X877">
            <v>-1000000</v>
          </cell>
          <cell r="Y877"/>
          <cell r="Z877"/>
          <cell r="AA877"/>
          <cell r="AB877"/>
          <cell r="AC877">
            <v>0</v>
          </cell>
          <cell r="AD877">
            <v>0</v>
          </cell>
          <cell r="AE877"/>
          <cell r="AF877">
            <v>1000000</v>
          </cell>
          <cell r="AG877"/>
          <cell r="AH877"/>
          <cell r="AI877"/>
          <cell r="AJ877"/>
          <cell r="AK877"/>
          <cell r="AL877">
            <v>1000000</v>
          </cell>
          <cell r="AM877">
            <v>0</v>
          </cell>
          <cell r="AN877"/>
          <cell r="AO877">
            <v>0</v>
          </cell>
          <cell r="AP877">
            <v>0</v>
          </cell>
          <cell r="AQ877"/>
          <cell r="AR877">
            <v>0</v>
          </cell>
          <cell r="AS877"/>
          <cell r="AT877">
            <v>0</v>
          </cell>
          <cell r="AU877">
            <v>0</v>
          </cell>
          <cell r="AV877">
            <v>45609</v>
          </cell>
          <cell r="AW877">
            <v>45639</v>
          </cell>
          <cell r="AX877">
            <v>2025</v>
          </cell>
          <cell r="AY877" t="str">
            <v>SPAP</v>
          </cell>
          <cell r="AZ877"/>
          <cell r="BA877"/>
          <cell r="BB877">
            <v>0</v>
          </cell>
          <cell r="BC877">
            <v>0</v>
          </cell>
          <cell r="BD877"/>
          <cell r="BE877"/>
          <cell r="BF877"/>
          <cell r="BG877"/>
          <cell r="BH877"/>
          <cell r="BI877"/>
          <cell r="BJ877"/>
          <cell r="BK877">
            <v>116</v>
          </cell>
          <cell r="BL877"/>
          <cell r="BM877"/>
          <cell r="BN877"/>
          <cell r="BO877"/>
          <cell r="BP877"/>
          <cell r="BQ877"/>
          <cell r="BR877"/>
          <cell r="BS877">
            <v>1000000</v>
          </cell>
          <cell r="BT877" t="str">
            <v>23 SPAP</v>
          </cell>
          <cell r="BU877"/>
          <cell r="BV877" t="str">
            <v>23 SPAP</v>
          </cell>
          <cell r="BW877" t="str">
            <v>Schultz</v>
          </cell>
          <cell r="BX877" t="str">
            <v>Lafontaine</v>
          </cell>
          <cell r="BY877">
            <v>5</v>
          </cell>
        </row>
        <row r="878">
          <cell r="C878">
            <v>653</v>
          </cell>
          <cell r="D878">
            <v>10</v>
          </cell>
          <cell r="E878">
            <v>550</v>
          </cell>
          <cell r="F878">
            <v>10</v>
          </cell>
          <cell r="G878"/>
          <cell r="H878" t="str">
            <v/>
          </cell>
          <cell r="I878" t="str">
            <v/>
          </cell>
          <cell r="J878" t="str">
            <v/>
          </cell>
          <cell r="K878" t="str">
            <v/>
          </cell>
          <cell r="L878">
            <v>0</v>
          </cell>
          <cell r="M878" t="str">
            <v>Bradshaw</v>
          </cell>
          <cell r="N878" t="str">
            <v>Source - Reconstruct Pump House</v>
          </cell>
          <cell r="O878" t="str">
            <v>1310028-3</v>
          </cell>
          <cell r="P878" t="str">
            <v xml:space="preserve">No </v>
          </cell>
          <cell r="Q878">
            <v>770</v>
          </cell>
          <cell r="R878" t="str">
            <v>Reg</v>
          </cell>
          <cell r="S878"/>
          <cell r="T878"/>
          <cell r="U878"/>
          <cell r="V878"/>
          <cell r="W878"/>
          <cell r="X878">
            <v>0</v>
          </cell>
          <cell r="Y878"/>
          <cell r="Z878"/>
          <cell r="AA878"/>
          <cell r="AB878"/>
          <cell r="AC878">
            <v>0</v>
          </cell>
          <cell r="AD878">
            <v>0</v>
          </cell>
          <cell r="AE878"/>
          <cell r="AF878">
            <v>1385900</v>
          </cell>
          <cell r="AG878"/>
          <cell r="AH878"/>
          <cell r="AI878"/>
          <cell r="AJ878"/>
          <cell r="AK878"/>
          <cell r="AL878">
            <v>1385900</v>
          </cell>
          <cell r="AM878">
            <v>0</v>
          </cell>
          <cell r="AN878"/>
          <cell r="AO878">
            <v>0</v>
          </cell>
          <cell r="AP878">
            <v>0</v>
          </cell>
          <cell r="AQ878"/>
          <cell r="AR878">
            <v>0</v>
          </cell>
          <cell r="AS878"/>
          <cell r="AT878">
            <v>0</v>
          </cell>
          <cell r="AU878">
            <v>0</v>
          </cell>
          <cell r="AV878"/>
          <cell r="AW878"/>
          <cell r="AX878"/>
          <cell r="AY878"/>
          <cell r="AZ878"/>
          <cell r="BA878"/>
          <cell r="BB878">
            <v>0</v>
          </cell>
          <cell r="BC878">
            <v>0</v>
          </cell>
          <cell r="BD878"/>
          <cell r="BE878">
            <v>0</v>
          </cell>
          <cell r="BF878"/>
          <cell r="BG878"/>
          <cell r="BH878"/>
          <cell r="BI878"/>
          <cell r="BJ878"/>
          <cell r="BK878"/>
          <cell r="BL878"/>
          <cell r="BM878"/>
          <cell r="BN878"/>
          <cell r="BO878"/>
          <cell r="BP878"/>
          <cell r="BQ878"/>
          <cell r="BR878"/>
          <cell r="BS878"/>
          <cell r="BT878"/>
          <cell r="BU878"/>
          <cell r="BV878"/>
          <cell r="BW878" t="str">
            <v>Bradshaw</v>
          </cell>
          <cell r="BX878"/>
          <cell r="BY878" t="str">
            <v>3c</v>
          </cell>
        </row>
        <row r="879">
          <cell r="C879">
            <v>654</v>
          </cell>
          <cell r="D879">
            <v>10</v>
          </cell>
          <cell r="E879">
            <v>551</v>
          </cell>
          <cell r="F879">
            <v>10</v>
          </cell>
          <cell r="G879"/>
          <cell r="H879" t="str">
            <v/>
          </cell>
          <cell r="I879" t="str">
            <v/>
          </cell>
          <cell r="J879" t="str">
            <v/>
          </cell>
          <cell r="K879" t="str">
            <v/>
          </cell>
          <cell r="L879">
            <v>0</v>
          </cell>
          <cell r="M879" t="str">
            <v>Bradshaw</v>
          </cell>
          <cell r="N879" t="str">
            <v>Conservation - Replace Meters</v>
          </cell>
          <cell r="O879" t="str">
            <v>1310028-4</v>
          </cell>
          <cell r="P879" t="str">
            <v xml:space="preserve">No </v>
          </cell>
          <cell r="Q879">
            <v>770</v>
          </cell>
          <cell r="R879" t="str">
            <v>Reg</v>
          </cell>
          <cell r="S879"/>
          <cell r="T879"/>
          <cell r="U879"/>
          <cell r="V879"/>
          <cell r="W879"/>
          <cell r="X879">
            <v>0</v>
          </cell>
          <cell r="Y879"/>
          <cell r="Z879"/>
          <cell r="AA879"/>
          <cell r="AB879"/>
          <cell r="AC879">
            <v>0</v>
          </cell>
          <cell r="AD879">
            <v>0</v>
          </cell>
          <cell r="AE879"/>
          <cell r="AF879">
            <v>188720</v>
          </cell>
          <cell r="AG879"/>
          <cell r="AH879"/>
          <cell r="AI879"/>
          <cell r="AJ879"/>
          <cell r="AK879"/>
          <cell r="AL879">
            <v>188720</v>
          </cell>
          <cell r="AM879">
            <v>0</v>
          </cell>
          <cell r="AN879"/>
          <cell r="AO879">
            <v>0</v>
          </cell>
          <cell r="AP879">
            <v>0</v>
          </cell>
          <cell r="AQ879"/>
          <cell r="AR879">
            <v>0</v>
          </cell>
          <cell r="AS879"/>
          <cell r="AT879">
            <v>0</v>
          </cell>
          <cell r="AU879">
            <v>0</v>
          </cell>
          <cell r="AV879"/>
          <cell r="AW879"/>
          <cell r="AX879"/>
          <cell r="AY879"/>
          <cell r="AZ879"/>
          <cell r="BA879"/>
          <cell r="BB879">
            <v>0</v>
          </cell>
          <cell r="BC879">
            <v>0</v>
          </cell>
          <cell r="BD879"/>
          <cell r="BE879">
            <v>0</v>
          </cell>
          <cell r="BF879"/>
          <cell r="BG879"/>
          <cell r="BH879"/>
          <cell r="BI879"/>
          <cell r="BJ879"/>
          <cell r="BK879"/>
          <cell r="BL879"/>
          <cell r="BM879"/>
          <cell r="BN879"/>
          <cell r="BO879"/>
          <cell r="BP879"/>
          <cell r="BQ879"/>
          <cell r="BR879"/>
          <cell r="BS879"/>
          <cell r="BT879"/>
          <cell r="BU879"/>
          <cell r="BV879"/>
          <cell r="BW879" t="str">
            <v>Bradshaw</v>
          </cell>
          <cell r="BX879"/>
          <cell r="BY879" t="str">
            <v>3c</v>
          </cell>
        </row>
        <row r="880">
          <cell r="C880">
            <v>687</v>
          </cell>
          <cell r="D880">
            <v>10</v>
          </cell>
          <cell r="E880">
            <v>584</v>
          </cell>
          <cell r="F880">
            <v>10</v>
          </cell>
          <cell r="G880"/>
          <cell r="H880" t="str">
            <v/>
          </cell>
          <cell r="I880" t="str">
            <v/>
          </cell>
          <cell r="J880" t="str">
            <v/>
          </cell>
          <cell r="K880" t="str">
            <v/>
          </cell>
          <cell r="L880" t="str">
            <v>PER submitted</v>
          </cell>
          <cell r="M880" t="str">
            <v>Bradshaw</v>
          </cell>
          <cell r="N880" t="str">
            <v>Storage - Repl 50,000 Gal. Tower</v>
          </cell>
          <cell r="O880" t="str">
            <v>1310028-1</v>
          </cell>
          <cell r="P880" t="str">
            <v xml:space="preserve">No </v>
          </cell>
          <cell r="Q880">
            <v>706</v>
          </cell>
          <cell r="R880" t="str">
            <v>Reg</v>
          </cell>
          <cell r="S880" t="str">
            <v>Exempt</v>
          </cell>
          <cell r="T880"/>
          <cell r="U880"/>
          <cell r="V880"/>
          <cell r="W880"/>
          <cell r="X880">
            <v>-600000</v>
          </cell>
          <cell r="Y880"/>
          <cell r="Z880"/>
          <cell r="AA880">
            <v>43952</v>
          </cell>
          <cell r="AB880">
            <v>44105</v>
          </cell>
          <cell r="AC880">
            <v>0</v>
          </cell>
          <cell r="AD880">
            <v>0</v>
          </cell>
          <cell r="AE880"/>
          <cell r="AF880">
            <v>1691060</v>
          </cell>
          <cell r="AG880"/>
          <cell r="AH880"/>
          <cell r="AI880"/>
          <cell r="AJ880"/>
          <cell r="AK880"/>
          <cell r="AL880">
            <v>1691060</v>
          </cell>
          <cell r="AM880">
            <v>0</v>
          </cell>
          <cell r="AN880"/>
          <cell r="AO880">
            <v>0</v>
          </cell>
          <cell r="AP880">
            <v>0</v>
          </cell>
          <cell r="AQ880"/>
          <cell r="AR880">
            <v>0</v>
          </cell>
          <cell r="AS880"/>
          <cell r="AT880">
            <v>0</v>
          </cell>
          <cell r="AU880">
            <v>0</v>
          </cell>
          <cell r="AV880"/>
          <cell r="AW880"/>
          <cell r="AX880"/>
          <cell r="AY880"/>
          <cell r="AZ880"/>
          <cell r="BA880"/>
          <cell r="BB880">
            <v>0</v>
          </cell>
          <cell r="BC880">
            <v>0</v>
          </cell>
          <cell r="BD880"/>
          <cell r="BE880"/>
          <cell r="BF880" t="str">
            <v>PER submitted</v>
          </cell>
          <cell r="BG880"/>
          <cell r="BH880"/>
          <cell r="BI880"/>
          <cell r="BJ880"/>
          <cell r="BK880">
            <v>379</v>
          </cell>
          <cell r="BL880"/>
          <cell r="BM880">
            <v>1191060</v>
          </cell>
          <cell r="BN880">
            <v>450000</v>
          </cell>
          <cell r="BO880">
            <v>500000</v>
          </cell>
          <cell r="BP880">
            <v>950000</v>
          </cell>
          <cell r="BQ880">
            <v>600000</v>
          </cell>
          <cell r="BR880" t="str">
            <v>2022 Award</v>
          </cell>
          <cell r="BS880"/>
          <cell r="BT880"/>
          <cell r="BU880">
            <v>350000</v>
          </cell>
          <cell r="BV880" t="str">
            <v>IRRRB</v>
          </cell>
          <cell r="BW880" t="str">
            <v>Bradshaw</v>
          </cell>
          <cell r="BX880" t="str">
            <v>Fletcher</v>
          </cell>
          <cell r="BY880" t="str">
            <v>3c</v>
          </cell>
        </row>
        <row r="881">
          <cell r="C881">
            <v>126</v>
          </cell>
          <cell r="D881">
            <v>20</v>
          </cell>
          <cell r="E881"/>
          <cell r="F881"/>
          <cell r="G881">
            <v>2025</v>
          </cell>
          <cell r="H881" t="str">
            <v/>
          </cell>
          <cell r="I881" t="str">
            <v>Yes</v>
          </cell>
          <cell r="J881"/>
          <cell r="K881"/>
          <cell r="L881"/>
          <cell r="M881" t="str">
            <v>Perez</v>
          </cell>
          <cell r="N881" t="str">
            <v>Other - LSL Replacement</v>
          </cell>
          <cell r="O881" t="str">
            <v>1570003-2</v>
          </cell>
          <cell r="P881" t="str">
            <v>Yes</v>
          </cell>
          <cell r="Q881">
            <v>8871</v>
          </cell>
          <cell r="R881" t="str">
            <v>LSL</v>
          </cell>
          <cell r="S881"/>
          <cell r="T881"/>
          <cell r="U881"/>
          <cell r="V881">
            <v>45435</v>
          </cell>
          <cell r="W881">
            <v>768000</v>
          </cell>
          <cell r="X881">
            <v>768000</v>
          </cell>
          <cell r="Y881" t="str">
            <v>Part B</v>
          </cell>
          <cell r="Z881"/>
          <cell r="AA881">
            <v>45809</v>
          </cell>
          <cell r="AB881">
            <v>46569</v>
          </cell>
          <cell r="AC881">
            <v>0</v>
          </cell>
          <cell r="AD881">
            <v>768000</v>
          </cell>
          <cell r="AE881"/>
          <cell r="AF881">
            <v>768000</v>
          </cell>
          <cell r="AG881"/>
          <cell r="AH881"/>
          <cell r="AI881"/>
          <cell r="AJ881"/>
          <cell r="AK881"/>
          <cell r="AL881">
            <v>768000</v>
          </cell>
          <cell r="AM881">
            <v>768000</v>
          </cell>
          <cell r="AN881"/>
          <cell r="AO881">
            <v>768000</v>
          </cell>
          <cell r="AP881">
            <v>0</v>
          </cell>
          <cell r="AQ881"/>
          <cell r="AR881">
            <v>768000</v>
          </cell>
          <cell r="AS881"/>
          <cell r="AT881">
            <v>0</v>
          </cell>
          <cell r="AU881">
            <v>0</v>
          </cell>
          <cell r="AV881"/>
          <cell r="AW881"/>
          <cell r="AX881"/>
          <cell r="AY881"/>
          <cell r="AZ881"/>
          <cell r="BA881"/>
          <cell r="BB881">
            <v>0</v>
          </cell>
          <cell r="BC881">
            <v>0</v>
          </cell>
          <cell r="BD881"/>
          <cell r="BE881">
            <v>0</v>
          </cell>
          <cell r="BF881"/>
          <cell r="BG881"/>
          <cell r="BH881"/>
          <cell r="BI881"/>
          <cell r="BJ881"/>
          <cell r="BK881"/>
          <cell r="BL881"/>
          <cell r="BM881"/>
          <cell r="BN881"/>
          <cell r="BO881"/>
          <cell r="BP881">
            <v>0</v>
          </cell>
          <cell r="BQ881"/>
          <cell r="BR881"/>
          <cell r="BS881"/>
          <cell r="BT881"/>
          <cell r="BU881"/>
          <cell r="BV881"/>
          <cell r="BW881" t="str">
            <v>Perez</v>
          </cell>
          <cell r="BX881"/>
          <cell r="BY881">
            <v>1</v>
          </cell>
        </row>
        <row r="882">
          <cell r="C882">
            <v>978</v>
          </cell>
          <cell r="D882">
            <v>5</v>
          </cell>
          <cell r="E882">
            <v>844</v>
          </cell>
          <cell r="F882">
            <v>5</v>
          </cell>
          <cell r="G882"/>
          <cell r="H882" t="str">
            <v/>
          </cell>
          <cell r="I882" t="str">
            <v/>
          </cell>
          <cell r="J882" t="str">
            <v/>
          </cell>
          <cell r="K882" t="str">
            <v/>
          </cell>
          <cell r="L882">
            <v>0</v>
          </cell>
          <cell r="M882" t="str">
            <v>Montoya</v>
          </cell>
          <cell r="N882" t="str">
            <v>Watermain - Replacement</v>
          </cell>
          <cell r="O882" t="str">
            <v>1270013-2</v>
          </cell>
          <cell r="P882" t="str">
            <v xml:space="preserve">No </v>
          </cell>
          <cell r="Q882">
            <v>1570</v>
          </cell>
          <cell r="R882" t="str">
            <v>Reg</v>
          </cell>
          <cell r="S882" t="str">
            <v>Exempt</v>
          </cell>
          <cell r="T882"/>
          <cell r="U882"/>
          <cell r="V882"/>
          <cell r="W882"/>
          <cell r="X882">
            <v>0</v>
          </cell>
          <cell r="Y882"/>
          <cell r="Z882"/>
          <cell r="AA882">
            <v>44682</v>
          </cell>
          <cell r="AB882">
            <v>44834</v>
          </cell>
          <cell r="AC882">
            <v>0</v>
          </cell>
          <cell r="AD882">
            <v>0</v>
          </cell>
          <cell r="AE882" t="str">
            <v>seeking fed earmark, state GO bond funds</v>
          </cell>
          <cell r="AF882">
            <v>3035795</v>
          </cell>
          <cell r="AG882"/>
          <cell r="AH882"/>
          <cell r="AI882"/>
          <cell r="AJ882"/>
          <cell r="AK882"/>
          <cell r="AL882">
            <v>3035795</v>
          </cell>
          <cell r="AM882">
            <v>0</v>
          </cell>
          <cell r="AN882"/>
          <cell r="AO882">
            <v>0</v>
          </cell>
          <cell r="AP882">
            <v>0</v>
          </cell>
          <cell r="AQ882"/>
          <cell r="AR882">
            <v>0</v>
          </cell>
          <cell r="AS882"/>
          <cell r="AT882">
            <v>0</v>
          </cell>
          <cell r="AU882">
            <v>0</v>
          </cell>
          <cell r="AV882"/>
          <cell r="AW882"/>
          <cell r="AX882"/>
          <cell r="AY882"/>
          <cell r="AZ882"/>
          <cell r="BA882"/>
          <cell r="BB882">
            <v>0</v>
          </cell>
          <cell r="BC882">
            <v>0</v>
          </cell>
          <cell r="BD882"/>
          <cell r="BE882">
            <v>0</v>
          </cell>
          <cell r="BF882"/>
          <cell r="BG882"/>
          <cell r="BH882"/>
          <cell r="BI882"/>
          <cell r="BJ882"/>
          <cell r="BK882"/>
          <cell r="BL882"/>
          <cell r="BM882"/>
          <cell r="BN882"/>
          <cell r="BO882"/>
          <cell r="BP882">
            <v>0</v>
          </cell>
          <cell r="BQ882"/>
          <cell r="BR882"/>
          <cell r="BS882"/>
          <cell r="BT882"/>
          <cell r="BU882"/>
          <cell r="BV882"/>
          <cell r="BW882" t="str">
            <v>Montoya</v>
          </cell>
          <cell r="BX882"/>
          <cell r="BY882">
            <v>11</v>
          </cell>
        </row>
        <row r="883">
          <cell r="C883">
            <v>9</v>
          </cell>
          <cell r="D883">
            <v>25</v>
          </cell>
          <cell r="E883">
            <v>10</v>
          </cell>
          <cell r="F883">
            <v>25</v>
          </cell>
          <cell r="G883">
            <v>2020</v>
          </cell>
          <cell r="H883" t="str">
            <v>Yes</v>
          </cell>
          <cell r="I883" t="str">
            <v/>
          </cell>
          <cell r="J883" t="str">
            <v>Yes</v>
          </cell>
          <cell r="K883" t="str">
            <v/>
          </cell>
          <cell r="L883">
            <v>0</v>
          </cell>
          <cell r="M883" t="str">
            <v>Bradshaw</v>
          </cell>
          <cell r="N883" t="str">
            <v>Treatment - Plant Improvements</v>
          </cell>
          <cell r="O883" t="str">
            <v>1690051-2</v>
          </cell>
          <cell r="P883" t="str">
            <v>Yes</v>
          </cell>
          <cell r="Q883">
            <v>500</v>
          </cell>
          <cell r="R883" t="str">
            <v>Reg</v>
          </cell>
          <cell r="S883" t="str">
            <v>Exempt</v>
          </cell>
          <cell r="T883"/>
          <cell r="U883">
            <v>43920</v>
          </cell>
          <cell r="V883" t="str">
            <v>certified</v>
          </cell>
          <cell r="W883">
            <v>5600000</v>
          </cell>
          <cell r="X883">
            <v>5600000</v>
          </cell>
          <cell r="Y883" t="str">
            <v>20 Carryover</v>
          </cell>
          <cell r="Z883"/>
          <cell r="AA883">
            <v>45413</v>
          </cell>
          <cell r="AB883">
            <v>46296</v>
          </cell>
          <cell r="AC883">
            <v>0</v>
          </cell>
          <cell r="AD883">
            <v>0</v>
          </cell>
          <cell r="AE883"/>
          <cell r="AF883">
            <v>5600000</v>
          </cell>
          <cell r="AG883">
            <v>45422</v>
          </cell>
          <cell r="AH883">
            <v>44008</v>
          </cell>
          <cell r="AI883">
            <v>1</v>
          </cell>
          <cell r="AJ883">
            <v>4500000</v>
          </cell>
          <cell r="AK883"/>
          <cell r="AL883">
            <v>5600000</v>
          </cell>
          <cell r="AM883">
            <v>696960</v>
          </cell>
          <cell r="AN883"/>
          <cell r="AO883">
            <v>0</v>
          </cell>
          <cell r="AP883">
            <v>0</v>
          </cell>
          <cell r="AQ883">
            <v>557568</v>
          </cell>
          <cell r="AR883">
            <v>557568</v>
          </cell>
          <cell r="AS883"/>
          <cell r="AT883">
            <v>139392</v>
          </cell>
          <cell r="AU883">
            <v>0</v>
          </cell>
          <cell r="AV883"/>
          <cell r="AW883"/>
          <cell r="AX883"/>
          <cell r="AY883"/>
          <cell r="AZ883"/>
          <cell r="BA883">
            <v>44120</v>
          </cell>
          <cell r="BB883">
            <v>0</v>
          </cell>
          <cell r="BC883">
            <v>557568</v>
          </cell>
          <cell r="BD883"/>
          <cell r="BE883">
            <v>0</v>
          </cell>
          <cell r="BF883"/>
          <cell r="BG883"/>
          <cell r="BH883"/>
          <cell r="BI883"/>
          <cell r="BJ883"/>
          <cell r="BK883"/>
          <cell r="BL883"/>
          <cell r="BM883"/>
          <cell r="BN883"/>
          <cell r="BO883"/>
          <cell r="BP883">
            <v>0</v>
          </cell>
          <cell r="BQ883"/>
          <cell r="BR883"/>
          <cell r="BS883"/>
          <cell r="BT883"/>
          <cell r="BU883">
            <v>4903040</v>
          </cell>
          <cell r="BV883" t="str">
            <v>COE21,IRRB</v>
          </cell>
          <cell r="BW883" t="str">
            <v>Bradshaw</v>
          </cell>
          <cell r="BX883" t="str">
            <v>Fletcher</v>
          </cell>
          <cell r="BY883" t="str">
            <v>3c</v>
          </cell>
        </row>
        <row r="884">
          <cell r="C884">
            <v>424</v>
          </cell>
          <cell r="D884">
            <v>10</v>
          </cell>
          <cell r="E884">
            <v>340</v>
          </cell>
          <cell r="F884">
            <v>10</v>
          </cell>
          <cell r="G884"/>
          <cell r="H884" t="str">
            <v/>
          </cell>
          <cell r="I884" t="str">
            <v>Yes</v>
          </cell>
          <cell r="J884" t="str">
            <v/>
          </cell>
          <cell r="K884" t="str">
            <v/>
          </cell>
          <cell r="L884" t="str">
            <v>PER submitted</v>
          </cell>
          <cell r="M884" t="str">
            <v>Berrens</v>
          </cell>
          <cell r="N884" t="str">
            <v>Watermain - Loop and Replace</v>
          </cell>
          <cell r="O884" t="str">
            <v>1420010-4</v>
          </cell>
          <cell r="P884" t="str">
            <v xml:space="preserve">No </v>
          </cell>
          <cell r="Q884">
            <v>2179</v>
          </cell>
          <cell r="R884" t="str">
            <v>Reg</v>
          </cell>
          <cell r="S884" t="str">
            <v>Exempt</v>
          </cell>
          <cell r="T884"/>
          <cell r="U884"/>
          <cell r="V884">
            <v>45450</v>
          </cell>
          <cell r="W884">
            <v>2547000</v>
          </cell>
          <cell r="X884">
            <v>2547000</v>
          </cell>
          <cell r="Y884" t="str">
            <v>Part B2</v>
          </cell>
          <cell r="Z884"/>
          <cell r="AA884">
            <v>45809</v>
          </cell>
          <cell r="AB884">
            <v>46204</v>
          </cell>
          <cell r="AC884">
            <v>0</v>
          </cell>
          <cell r="AD884">
            <v>0</v>
          </cell>
          <cell r="AE884"/>
          <cell r="AF884">
            <v>2547000</v>
          </cell>
          <cell r="AG884"/>
          <cell r="AH884"/>
          <cell r="AI884"/>
          <cell r="AJ884"/>
          <cell r="AK884"/>
          <cell r="AL884">
            <v>2547000</v>
          </cell>
          <cell r="AM884">
            <v>2547000</v>
          </cell>
          <cell r="AN884"/>
          <cell r="AO884">
            <v>0</v>
          </cell>
          <cell r="AP884">
            <v>0</v>
          </cell>
          <cell r="AQ884"/>
          <cell r="AR884">
            <v>0</v>
          </cell>
          <cell r="AS884"/>
          <cell r="AT884">
            <v>2547000</v>
          </cell>
          <cell r="AU884">
            <v>0</v>
          </cell>
          <cell r="AV884"/>
          <cell r="AW884"/>
          <cell r="AX884"/>
          <cell r="AY884"/>
          <cell r="AZ884"/>
          <cell r="BA884"/>
          <cell r="BB884"/>
          <cell r="BC884"/>
          <cell r="BD884"/>
          <cell r="BE884">
            <v>1178450</v>
          </cell>
          <cell r="BF884" t="str">
            <v>PER submitted</v>
          </cell>
          <cell r="BG884"/>
          <cell r="BH884"/>
          <cell r="BI884"/>
          <cell r="BJ884"/>
          <cell r="BK884">
            <v>1065</v>
          </cell>
          <cell r="BL884"/>
          <cell r="BM884">
            <v>1813000</v>
          </cell>
          <cell r="BN884"/>
          <cell r="BO884">
            <v>734000</v>
          </cell>
          <cell r="BP884">
            <v>0</v>
          </cell>
          <cell r="BQ884"/>
          <cell r="BR884"/>
          <cell r="BS884"/>
          <cell r="BT884"/>
          <cell r="BU884"/>
          <cell r="BV884"/>
          <cell r="BW884" t="str">
            <v>Berrens</v>
          </cell>
          <cell r="BX884" t="str">
            <v>Gallentine</v>
          </cell>
          <cell r="BY884">
            <v>8</v>
          </cell>
        </row>
        <row r="885">
          <cell r="C885">
            <v>712</v>
          </cell>
          <cell r="D885">
            <v>10</v>
          </cell>
          <cell r="E885"/>
          <cell r="F885"/>
          <cell r="G885"/>
          <cell r="H885" t="str">
            <v/>
          </cell>
          <cell r="I885" t="str">
            <v/>
          </cell>
          <cell r="J885"/>
          <cell r="K885"/>
          <cell r="L885"/>
          <cell r="M885" t="str">
            <v>Brooksbank</v>
          </cell>
          <cell r="N885" t="str">
            <v>Watermain - NW Quadrant</v>
          </cell>
          <cell r="O885" t="str">
            <v>1460009-10</v>
          </cell>
          <cell r="P885" t="str">
            <v xml:space="preserve">No </v>
          </cell>
          <cell r="Q885">
            <v>684</v>
          </cell>
          <cell r="R885" t="str">
            <v>Reg</v>
          </cell>
          <cell r="S885"/>
          <cell r="T885"/>
          <cell r="U885"/>
          <cell r="V885"/>
          <cell r="W885"/>
          <cell r="X885">
            <v>0</v>
          </cell>
          <cell r="Y885"/>
          <cell r="Z885"/>
          <cell r="AA885"/>
          <cell r="AB885"/>
          <cell r="AC885">
            <v>0</v>
          </cell>
          <cell r="AD885">
            <v>0</v>
          </cell>
          <cell r="AE885"/>
          <cell r="AF885">
            <v>2290000</v>
          </cell>
          <cell r="AG885"/>
          <cell r="AH885"/>
          <cell r="AI885"/>
          <cell r="AJ885"/>
          <cell r="AK885"/>
          <cell r="AL885">
            <v>2290000</v>
          </cell>
          <cell r="AM885">
            <v>0</v>
          </cell>
          <cell r="AN885"/>
          <cell r="AO885">
            <v>0</v>
          </cell>
          <cell r="AP885">
            <v>0</v>
          </cell>
          <cell r="AQ885"/>
          <cell r="AR885">
            <v>0</v>
          </cell>
          <cell r="AS885"/>
          <cell r="AT885">
            <v>0</v>
          </cell>
          <cell r="AU885">
            <v>0</v>
          </cell>
          <cell r="AV885"/>
          <cell r="AW885"/>
          <cell r="AX885"/>
          <cell r="AY885"/>
          <cell r="AZ885"/>
          <cell r="BA885"/>
          <cell r="BB885"/>
          <cell r="BC885"/>
          <cell r="BD885"/>
          <cell r="BE885"/>
          <cell r="BF885"/>
          <cell r="BG885"/>
          <cell r="BH885"/>
          <cell r="BI885"/>
          <cell r="BJ885"/>
          <cell r="BK885"/>
          <cell r="BL885"/>
          <cell r="BM885"/>
          <cell r="BN885"/>
          <cell r="BO885"/>
          <cell r="BP885"/>
          <cell r="BQ885"/>
          <cell r="BR885"/>
          <cell r="BS885"/>
          <cell r="BT885"/>
          <cell r="BU885"/>
          <cell r="BV885"/>
          <cell r="BW885" t="str">
            <v>Brooksbank</v>
          </cell>
          <cell r="BX885"/>
          <cell r="BY885">
            <v>9</v>
          </cell>
        </row>
        <row r="886">
          <cell r="C886">
            <v>713</v>
          </cell>
          <cell r="D886">
            <v>10</v>
          </cell>
          <cell r="E886"/>
          <cell r="F886"/>
          <cell r="G886"/>
          <cell r="H886" t="str">
            <v/>
          </cell>
          <cell r="I886" t="str">
            <v/>
          </cell>
          <cell r="J886"/>
          <cell r="K886"/>
          <cell r="L886"/>
          <cell r="M886" t="str">
            <v>Brooksbank</v>
          </cell>
          <cell r="N886" t="str">
            <v>Watermain - NE Quadrant</v>
          </cell>
          <cell r="O886" t="str">
            <v>1460009-11</v>
          </cell>
          <cell r="P886" t="str">
            <v xml:space="preserve">No </v>
          </cell>
          <cell r="Q886">
            <v>684</v>
          </cell>
          <cell r="R886" t="str">
            <v>Reg</v>
          </cell>
          <cell r="S886"/>
          <cell r="T886"/>
          <cell r="U886"/>
          <cell r="V886"/>
          <cell r="W886"/>
          <cell r="X886">
            <v>0</v>
          </cell>
          <cell r="Y886"/>
          <cell r="Z886"/>
          <cell r="AA886"/>
          <cell r="AB886"/>
          <cell r="AC886">
            <v>0</v>
          </cell>
          <cell r="AD886">
            <v>0</v>
          </cell>
          <cell r="AE886"/>
          <cell r="AF886">
            <v>3036000</v>
          </cell>
          <cell r="AG886"/>
          <cell r="AH886"/>
          <cell r="AI886"/>
          <cell r="AJ886"/>
          <cell r="AK886"/>
          <cell r="AL886">
            <v>3036000</v>
          </cell>
          <cell r="AM886">
            <v>0</v>
          </cell>
          <cell r="AN886"/>
          <cell r="AO886">
            <v>0</v>
          </cell>
          <cell r="AP886">
            <v>0</v>
          </cell>
          <cell r="AQ886"/>
          <cell r="AR886">
            <v>0</v>
          </cell>
          <cell r="AS886"/>
          <cell r="AT886">
            <v>0</v>
          </cell>
          <cell r="AU886">
            <v>0</v>
          </cell>
          <cell r="AV886"/>
          <cell r="AW886"/>
          <cell r="AX886"/>
          <cell r="AY886"/>
          <cell r="AZ886"/>
          <cell r="BA886"/>
          <cell r="BB886"/>
          <cell r="BC886"/>
          <cell r="BD886"/>
          <cell r="BE886"/>
          <cell r="BF886"/>
          <cell r="BG886"/>
          <cell r="BH886"/>
          <cell r="BI886"/>
          <cell r="BJ886"/>
          <cell r="BK886"/>
          <cell r="BL886"/>
          <cell r="BM886"/>
          <cell r="BN886"/>
          <cell r="BO886"/>
          <cell r="BP886"/>
          <cell r="BQ886"/>
          <cell r="BR886"/>
          <cell r="BS886"/>
          <cell r="BT886"/>
          <cell r="BU886"/>
          <cell r="BV886"/>
          <cell r="BW886" t="str">
            <v>Brooksbank</v>
          </cell>
          <cell r="BX886"/>
          <cell r="BY886">
            <v>9</v>
          </cell>
        </row>
        <row r="887">
          <cell r="C887">
            <v>714</v>
          </cell>
          <cell r="D887">
            <v>10</v>
          </cell>
          <cell r="E887"/>
          <cell r="F887"/>
          <cell r="G887"/>
          <cell r="H887" t="str">
            <v/>
          </cell>
          <cell r="I887" t="str">
            <v/>
          </cell>
          <cell r="J887"/>
          <cell r="K887"/>
          <cell r="L887"/>
          <cell r="M887" t="str">
            <v>Brooksbank</v>
          </cell>
          <cell r="N887" t="str">
            <v>Treatment - New RO Plant</v>
          </cell>
          <cell r="O887" t="str">
            <v>1460009-6</v>
          </cell>
          <cell r="P887" t="str">
            <v xml:space="preserve">No </v>
          </cell>
          <cell r="Q887">
            <v>684</v>
          </cell>
          <cell r="R887" t="str">
            <v>Reg</v>
          </cell>
          <cell r="S887"/>
          <cell r="T887"/>
          <cell r="U887"/>
          <cell r="V887"/>
          <cell r="W887"/>
          <cell r="X887">
            <v>0</v>
          </cell>
          <cell r="Y887"/>
          <cell r="Z887"/>
          <cell r="AA887"/>
          <cell r="AB887"/>
          <cell r="AC887">
            <v>0</v>
          </cell>
          <cell r="AD887">
            <v>0</v>
          </cell>
          <cell r="AE887"/>
          <cell r="AF887">
            <v>3952500</v>
          </cell>
          <cell r="AG887"/>
          <cell r="AH887"/>
          <cell r="AI887"/>
          <cell r="AJ887"/>
          <cell r="AK887"/>
          <cell r="AL887">
            <v>3952500</v>
          </cell>
          <cell r="AM887">
            <v>0</v>
          </cell>
          <cell r="AN887"/>
          <cell r="AO887">
            <v>0</v>
          </cell>
          <cell r="AP887">
            <v>0</v>
          </cell>
          <cell r="AQ887"/>
          <cell r="AR887">
            <v>0</v>
          </cell>
          <cell r="AS887"/>
          <cell r="AT887">
            <v>0</v>
          </cell>
          <cell r="AU887">
            <v>0</v>
          </cell>
          <cell r="AV887"/>
          <cell r="AW887"/>
          <cell r="AX887"/>
          <cell r="AY887"/>
          <cell r="AZ887"/>
          <cell r="BA887"/>
          <cell r="BB887"/>
          <cell r="BC887"/>
          <cell r="BD887"/>
          <cell r="BE887"/>
          <cell r="BF887"/>
          <cell r="BG887"/>
          <cell r="BH887"/>
          <cell r="BI887"/>
          <cell r="BJ887"/>
          <cell r="BK887"/>
          <cell r="BL887"/>
          <cell r="BM887"/>
          <cell r="BN887"/>
          <cell r="BO887"/>
          <cell r="BP887"/>
          <cell r="BQ887"/>
          <cell r="BR887"/>
          <cell r="BS887"/>
          <cell r="BT887"/>
          <cell r="BU887"/>
          <cell r="BV887"/>
          <cell r="BW887" t="str">
            <v>Brooksbank</v>
          </cell>
          <cell r="BX887"/>
          <cell r="BY887">
            <v>9</v>
          </cell>
        </row>
        <row r="888">
          <cell r="C888">
            <v>715</v>
          </cell>
          <cell r="D888">
            <v>10</v>
          </cell>
          <cell r="E888"/>
          <cell r="F888"/>
          <cell r="G888"/>
          <cell r="H888" t="str">
            <v/>
          </cell>
          <cell r="I888" t="str">
            <v/>
          </cell>
          <cell r="J888"/>
          <cell r="K888"/>
          <cell r="L888"/>
          <cell r="M888" t="str">
            <v>Brooksbank</v>
          </cell>
          <cell r="N888" t="str">
            <v>Storage - New Tower</v>
          </cell>
          <cell r="O888" t="str">
            <v>1460009-7</v>
          </cell>
          <cell r="P888" t="str">
            <v xml:space="preserve">No </v>
          </cell>
          <cell r="Q888">
            <v>684</v>
          </cell>
          <cell r="R888" t="str">
            <v>Reg</v>
          </cell>
          <cell r="S888"/>
          <cell r="T888"/>
          <cell r="U888"/>
          <cell r="V888"/>
          <cell r="W888"/>
          <cell r="X888">
            <v>0</v>
          </cell>
          <cell r="Y888"/>
          <cell r="Z888"/>
          <cell r="AA888"/>
          <cell r="AB888"/>
          <cell r="AC888">
            <v>0</v>
          </cell>
          <cell r="AD888">
            <v>0</v>
          </cell>
          <cell r="AE888"/>
          <cell r="AF888">
            <v>1976250</v>
          </cell>
          <cell r="AG888"/>
          <cell r="AH888"/>
          <cell r="AI888"/>
          <cell r="AJ888"/>
          <cell r="AK888"/>
          <cell r="AL888">
            <v>1976250</v>
          </cell>
          <cell r="AM888">
            <v>0</v>
          </cell>
          <cell r="AN888"/>
          <cell r="AO888">
            <v>0</v>
          </cell>
          <cell r="AP888">
            <v>0</v>
          </cell>
          <cell r="AQ888"/>
          <cell r="AR888">
            <v>0</v>
          </cell>
          <cell r="AS888"/>
          <cell r="AT888">
            <v>0</v>
          </cell>
          <cell r="AU888">
            <v>0</v>
          </cell>
          <cell r="AV888"/>
          <cell r="AW888"/>
          <cell r="AX888"/>
          <cell r="AY888"/>
          <cell r="AZ888"/>
          <cell r="BA888"/>
          <cell r="BB888"/>
          <cell r="BC888"/>
          <cell r="BD888"/>
          <cell r="BE888"/>
          <cell r="BF888"/>
          <cell r="BG888"/>
          <cell r="BH888"/>
          <cell r="BI888"/>
          <cell r="BJ888"/>
          <cell r="BK888"/>
          <cell r="BL888"/>
          <cell r="BM888"/>
          <cell r="BN888"/>
          <cell r="BO888"/>
          <cell r="BP888"/>
          <cell r="BQ888"/>
          <cell r="BR888"/>
          <cell r="BS888"/>
          <cell r="BT888"/>
          <cell r="BU888"/>
          <cell r="BV888"/>
          <cell r="BW888" t="str">
            <v>Brooksbank</v>
          </cell>
          <cell r="BX888"/>
          <cell r="BY888">
            <v>9</v>
          </cell>
        </row>
        <row r="889">
          <cell r="C889">
            <v>716</v>
          </cell>
          <cell r="D889">
            <v>10</v>
          </cell>
          <cell r="E889"/>
          <cell r="F889"/>
          <cell r="G889"/>
          <cell r="H889" t="str">
            <v/>
          </cell>
          <cell r="I889" t="str">
            <v/>
          </cell>
          <cell r="J889"/>
          <cell r="K889"/>
          <cell r="L889"/>
          <cell r="M889" t="str">
            <v>Brooksbank</v>
          </cell>
          <cell r="N889" t="str">
            <v>Watermain - SE Quadrant</v>
          </cell>
          <cell r="O889" t="str">
            <v>1460009-8</v>
          </cell>
          <cell r="P889" t="str">
            <v xml:space="preserve">No </v>
          </cell>
          <cell r="Q889">
            <v>684</v>
          </cell>
          <cell r="R889" t="str">
            <v>Reg</v>
          </cell>
          <cell r="S889"/>
          <cell r="T889"/>
          <cell r="U889"/>
          <cell r="V889"/>
          <cell r="W889"/>
          <cell r="X889">
            <v>0</v>
          </cell>
          <cell r="Y889"/>
          <cell r="Z889"/>
          <cell r="AA889"/>
          <cell r="AB889"/>
          <cell r="AC889">
            <v>0</v>
          </cell>
          <cell r="AD889">
            <v>0</v>
          </cell>
          <cell r="AE889"/>
          <cell r="AF889">
            <v>6851000</v>
          </cell>
          <cell r="AG889"/>
          <cell r="AH889"/>
          <cell r="AI889"/>
          <cell r="AJ889"/>
          <cell r="AK889"/>
          <cell r="AL889">
            <v>6851000</v>
          </cell>
          <cell r="AM889">
            <v>0</v>
          </cell>
          <cell r="AN889"/>
          <cell r="AO889">
            <v>0</v>
          </cell>
          <cell r="AP889">
            <v>0</v>
          </cell>
          <cell r="AQ889"/>
          <cell r="AR889">
            <v>0</v>
          </cell>
          <cell r="AS889"/>
          <cell r="AT889">
            <v>0</v>
          </cell>
          <cell r="AU889">
            <v>0</v>
          </cell>
          <cell r="AV889"/>
          <cell r="AW889"/>
          <cell r="AX889"/>
          <cell r="AY889"/>
          <cell r="AZ889"/>
          <cell r="BA889"/>
          <cell r="BB889"/>
          <cell r="BC889"/>
          <cell r="BD889"/>
          <cell r="BE889"/>
          <cell r="BF889"/>
          <cell r="BG889"/>
          <cell r="BH889"/>
          <cell r="BI889"/>
          <cell r="BJ889"/>
          <cell r="BK889"/>
          <cell r="BL889"/>
          <cell r="BM889"/>
          <cell r="BN889"/>
          <cell r="BO889"/>
          <cell r="BP889"/>
          <cell r="BQ889"/>
          <cell r="BR889"/>
          <cell r="BS889"/>
          <cell r="BT889"/>
          <cell r="BU889"/>
          <cell r="BV889"/>
          <cell r="BW889" t="str">
            <v>Brooksbank</v>
          </cell>
          <cell r="BX889"/>
          <cell r="BY889">
            <v>9</v>
          </cell>
        </row>
        <row r="890">
          <cell r="C890">
            <v>717</v>
          </cell>
          <cell r="D890">
            <v>10</v>
          </cell>
          <cell r="E890"/>
          <cell r="F890"/>
          <cell r="G890"/>
          <cell r="H890" t="str">
            <v/>
          </cell>
          <cell r="I890" t="str">
            <v/>
          </cell>
          <cell r="J890"/>
          <cell r="K890"/>
          <cell r="L890"/>
          <cell r="M890" t="str">
            <v>Brooksbank</v>
          </cell>
          <cell r="N890" t="str">
            <v>Watermain - SW Quadrant</v>
          </cell>
          <cell r="O890" t="str">
            <v>1460009-9</v>
          </cell>
          <cell r="P890" t="str">
            <v xml:space="preserve">No </v>
          </cell>
          <cell r="Q890">
            <v>684</v>
          </cell>
          <cell r="R890" t="str">
            <v>Reg</v>
          </cell>
          <cell r="S890"/>
          <cell r="T890"/>
          <cell r="U890"/>
          <cell r="V890"/>
          <cell r="W890"/>
          <cell r="X890">
            <v>0</v>
          </cell>
          <cell r="Y890"/>
          <cell r="Z890"/>
          <cell r="AA890"/>
          <cell r="AB890"/>
          <cell r="AC890">
            <v>0</v>
          </cell>
          <cell r="AD890">
            <v>0</v>
          </cell>
          <cell r="AE890"/>
          <cell r="AF890">
            <v>3497000</v>
          </cell>
          <cell r="AG890"/>
          <cell r="AH890"/>
          <cell r="AI890"/>
          <cell r="AJ890"/>
          <cell r="AK890"/>
          <cell r="AL890">
            <v>3497000</v>
          </cell>
          <cell r="AM890">
            <v>0</v>
          </cell>
          <cell r="AN890"/>
          <cell r="AO890">
            <v>0</v>
          </cell>
          <cell r="AP890">
            <v>0</v>
          </cell>
          <cell r="AQ890"/>
          <cell r="AR890">
            <v>0</v>
          </cell>
          <cell r="AS890"/>
          <cell r="AT890">
            <v>0</v>
          </cell>
          <cell r="AU890">
            <v>0</v>
          </cell>
          <cell r="AV890"/>
          <cell r="AW890"/>
          <cell r="AX890"/>
          <cell r="AY890"/>
          <cell r="AZ890"/>
          <cell r="BA890"/>
          <cell r="BB890"/>
          <cell r="BC890"/>
          <cell r="BD890"/>
          <cell r="BE890"/>
          <cell r="BF890"/>
          <cell r="BG890"/>
          <cell r="BH890"/>
          <cell r="BI890"/>
          <cell r="BJ890"/>
          <cell r="BK890"/>
          <cell r="BL890"/>
          <cell r="BM890"/>
          <cell r="BN890"/>
          <cell r="BO890"/>
          <cell r="BP890"/>
          <cell r="BQ890"/>
          <cell r="BR890"/>
          <cell r="BS890"/>
          <cell r="BT890"/>
          <cell r="BU890"/>
          <cell r="BV890"/>
          <cell r="BW890" t="str">
            <v>Brooksbank</v>
          </cell>
          <cell r="BX890"/>
          <cell r="BY890">
            <v>9</v>
          </cell>
        </row>
        <row r="891">
          <cell r="C891">
            <v>766</v>
          </cell>
          <cell r="D891">
            <v>8</v>
          </cell>
          <cell r="E891">
            <v>643</v>
          </cell>
          <cell r="F891">
            <v>8</v>
          </cell>
          <cell r="G891"/>
          <cell r="H891" t="str">
            <v/>
          </cell>
          <cell r="I891" t="str">
            <v/>
          </cell>
          <cell r="J891" t="str">
            <v/>
          </cell>
          <cell r="K891" t="str">
            <v/>
          </cell>
          <cell r="L891">
            <v>0</v>
          </cell>
          <cell r="M891" t="str">
            <v>Brooksbank</v>
          </cell>
          <cell r="N891" t="str">
            <v>Source - New Well &amp; Seal Well #3</v>
          </cell>
          <cell r="O891" t="str">
            <v>1460010-7</v>
          </cell>
          <cell r="P891" t="str">
            <v xml:space="preserve">No </v>
          </cell>
          <cell r="Q891">
            <v>1115</v>
          </cell>
          <cell r="R891" t="str">
            <v>Reg</v>
          </cell>
          <cell r="S891" t="str">
            <v>Exempt</v>
          </cell>
          <cell r="T891"/>
          <cell r="U891"/>
          <cell r="V891"/>
          <cell r="W891"/>
          <cell r="X891">
            <v>0</v>
          </cell>
          <cell r="Y891"/>
          <cell r="Z891"/>
          <cell r="AA891"/>
          <cell r="AB891"/>
          <cell r="AC891">
            <v>0</v>
          </cell>
          <cell r="AD891">
            <v>0</v>
          </cell>
          <cell r="AE891"/>
          <cell r="AF891">
            <v>287800</v>
          </cell>
          <cell r="AG891"/>
          <cell r="AH891"/>
          <cell r="AI891"/>
          <cell r="AJ891"/>
          <cell r="AK891"/>
          <cell r="AL891">
            <v>287800</v>
          </cell>
          <cell r="AM891">
            <v>0</v>
          </cell>
          <cell r="AN891"/>
          <cell r="AO891">
            <v>0</v>
          </cell>
          <cell r="AP891">
            <v>0</v>
          </cell>
          <cell r="AQ891"/>
          <cell r="AR891">
            <v>0</v>
          </cell>
          <cell r="AS891"/>
          <cell r="AT891">
            <v>0</v>
          </cell>
          <cell r="AU891">
            <v>0</v>
          </cell>
          <cell r="AV891"/>
          <cell r="AW891"/>
          <cell r="AX891"/>
          <cell r="AY891"/>
          <cell r="AZ891"/>
          <cell r="BA891"/>
          <cell r="BB891">
            <v>0</v>
          </cell>
          <cell r="BC891">
            <v>0</v>
          </cell>
          <cell r="BD891"/>
          <cell r="BE891">
            <v>0</v>
          </cell>
          <cell r="BF891"/>
          <cell r="BG891"/>
          <cell r="BH891"/>
          <cell r="BI891"/>
          <cell r="BJ891"/>
          <cell r="BK891"/>
          <cell r="BL891"/>
          <cell r="BM891"/>
          <cell r="BN891"/>
          <cell r="BO891"/>
          <cell r="BP891">
            <v>0</v>
          </cell>
          <cell r="BQ891"/>
          <cell r="BR891"/>
          <cell r="BS891"/>
          <cell r="BT891"/>
          <cell r="BU891"/>
          <cell r="BV891"/>
          <cell r="BW891" t="str">
            <v>Brooksbank</v>
          </cell>
          <cell r="BX891" t="str">
            <v>Gallentine</v>
          </cell>
          <cell r="BY891">
            <v>9</v>
          </cell>
        </row>
        <row r="892">
          <cell r="C892">
            <v>783</v>
          </cell>
          <cell r="D892">
            <v>7</v>
          </cell>
          <cell r="E892">
            <v>658</v>
          </cell>
          <cell r="F892">
            <v>7</v>
          </cell>
          <cell r="G892"/>
          <cell r="H892" t="str">
            <v/>
          </cell>
          <cell r="I892" t="str">
            <v/>
          </cell>
          <cell r="J892" t="str">
            <v/>
          </cell>
          <cell r="K892" t="str">
            <v/>
          </cell>
          <cell r="L892">
            <v>0</v>
          </cell>
          <cell r="M892" t="str">
            <v>Brooksbank</v>
          </cell>
          <cell r="N892" t="str">
            <v>Treatment - Rehab Plant w/RO System</v>
          </cell>
          <cell r="O892" t="str">
            <v>1460010-8</v>
          </cell>
          <cell r="P892" t="str">
            <v xml:space="preserve">No </v>
          </cell>
          <cell r="Q892">
            <v>1115</v>
          </cell>
          <cell r="R892" t="str">
            <v>Reg</v>
          </cell>
          <cell r="S892" t="str">
            <v>Exempt</v>
          </cell>
          <cell r="T892"/>
          <cell r="U892"/>
          <cell r="V892"/>
          <cell r="W892"/>
          <cell r="X892">
            <v>0</v>
          </cell>
          <cell r="Y892"/>
          <cell r="Z892"/>
          <cell r="AA892"/>
          <cell r="AB892"/>
          <cell r="AC892">
            <v>0</v>
          </cell>
          <cell r="AD892">
            <v>0</v>
          </cell>
          <cell r="AE892"/>
          <cell r="AF892">
            <v>1892900</v>
          </cell>
          <cell r="AG892"/>
          <cell r="AH892"/>
          <cell r="AI892"/>
          <cell r="AJ892"/>
          <cell r="AK892"/>
          <cell r="AL892">
            <v>1892900</v>
          </cell>
          <cell r="AM892">
            <v>0</v>
          </cell>
          <cell r="AN892"/>
          <cell r="AO892">
            <v>0</v>
          </cell>
          <cell r="AP892">
            <v>0</v>
          </cell>
          <cell r="AQ892"/>
          <cell r="AR892">
            <v>0</v>
          </cell>
          <cell r="AS892"/>
          <cell r="AT892">
            <v>0</v>
          </cell>
          <cell r="AU892">
            <v>0</v>
          </cell>
          <cell r="AV892"/>
          <cell r="AW892"/>
          <cell r="AX892"/>
          <cell r="AY892"/>
          <cell r="AZ892"/>
          <cell r="BA892"/>
          <cell r="BB892">
            <v>0</v>
          </cell>
          <cell r="BC892">
            <v>0</v>
          </cell>
          <cell r="BD892"/>
          <cell r="BE892">
            <v>0</v>
          </cell>
          <cell r="BF892"/>
          <cell r="BG892"/>
          <cell r="BH892"/>
          <cell r="BI892"/>
          <cell r="BJ892"/>
          <cell r="BK892"/>
          <cell r="BL892"/>
          <cell r="BM892"/>
          <cell r="BN892"/>
          <cell r="BO892"/>
          <cell r="BP892">
            <v>0</v>
          </cell>
          <cell r="BQ892"/>
          <cell r="BR892"/>
          <cell r="BS892"/>
          <cell r="BT892"/>
          <cell r="BU892"/>
          <cell r="BV892"/>
          <cell r="BW892" t="str">
            <v>Brooksbank</v>
          </cell>
          <cell r="BX892" t="str">
            <v>Gallentine</v>
          </cell>
          <cell r="BY892">
            <v>9</v>
          </cell>
        </row>
        <row r="893">
          <cell r="C893">
            <v>861</v>
          </cell>
          <cell r="D893">
            <v>5</v>
          </cell>
          <cell r="E893">
            <v>732</v>
          </cell>
          <cell r="F893">
            <v>5</v>
          </cell>
          <cell r="G893" t="str">
            <v/>
          </cell>
          <cell r="H893" t="str">
            <v/>
          </cell>
          <cell r="I893" t="str">
            <v/>
          </cell>
          <cell r="J893" t="str">
            <v/>
          </cell>
          <cell r="K893" t="str">
            <v/>
          </cell>
          <cell r="L893">
            <v>0</v>
          </cell>
          <cell r="M893" t="str">
            <v>Brooksbank</v>
          </cell>
          <cell r="N893" t="str">
            <v>Storage - Rehab Water Tower</v>
          </cell>
          <cell r="O893" t="str">
            <v>1460010-6</v>
          </cell>
          <cell r="P893" t="str">
            <v xml:space="preserve">No </v>
          </cell>
          <cell r="Q893">
            <v>1115</v>
          </cell>
          <cell r="R893" t="str">
            <v>Reg</v>
          </cell>
          <cell r="S893" t="str">
            <v>Exempt</v>
          </cell>
          <cell r="T893"/>
          <cell r="U893"/>
          <cell r="V893"/>
          <cell r="W893"/>
          <cell r="X893">
            <v>0</v>
          </cell>
          <cell r="Y893"/>
          <cell r="Z893"/>
          <cell r="AA893">
            <v>44713</v>
          </cell>
          <cell r="AB893">
            <v>43887</v>
          </cell>
          <cell r="AC893">
            <v>0</v>
          </cell>
          <cell r="AD893">
            <v>0</v>
          </cell>
          <cell r="AE893"/>
          <cell r="AF893">
            <v>765200</v>
          </cell>
          <cell r="AG893"/>
          <cell r="AH893"/>
          <cell r="AI893"/>
          <cell r="AJ893"/>
          <cell r="AK893"/>
          <cell r="AL893">
            <v>765200</v>
          </cell>
          <cell r="AM893">
            <v>0</v>
          </cell>
          <cell r="AN893"/>
          <cell r="AO893">
            <v>0</v>
          </cell>
          <cell r="AP893">
            <v>0</v>
          </cell>
          <cell r="AQ893"/>
          <cell r="AR893">
            <v>0</v>
          </cell>
          <cell r="AS893"/>
          <cell r="AT893">
            <v>0</v>
          </cell>
          <cell r="AU893">
            <v>0</v>
          </cell>
          <cell r="AV893"/>
          <cell r="AW893"/>
          <cell r="AX893"/>
          <cell r="AY893"/>
          <cell r="AZ893"/>
          <cell r="BA893"/>
          <cell r="BB893">
            <v>0</v>
          </cell>
          <cell r="BC893">
            <v>0</v>
          </cell>
          <cell r="BD893"/>
          <cell r="BE893">
            <v>0</v>
          </cell>
          <cell r="BF893"/>
          <cell r="BG893"/>
          <cell r="BH893"/>
          <cell r="BI893"/>
          <cell r="BJ893"/>
          <cell r="BK893"/>
          <cell r="BL893"/>
          <cell r="BM893"/>
          <cell r="BN893"/>
          <cell r="BO893"/>
          <cell r="BP893">
            <v>0</v>
          </cell>
          <cell r="BQ893"/>
          <cell r="BR893"/>
          <cell r="BS893"/>
          <cell r="BT893"/>
          <cell r="BU893"/>
          <cell r="BV893"/>
          <cell r="BW893" t="str">
            <v>Brooksbank</v>
          </cell>
          <cell r="BX893" t="str">
            <v>Gallentine</v>
          </cell>
          <cell r="BY893">
            <v>9</v>
          </cell>
        </row>
        <row r="894">
          <cell r="C894">
            <v>66</v>
          </cell>
          <cell r="D894">
            <v>20</v>
          </cell>
          <cell r="E894">
            <v>56</v>
          </cell>
          <cell r="F894">
            <v>20</v>
          </cell>
          <cell r="G894"/>
          <cell r="H894" t="str">
            <v/>
          </cell>
          <cell r="I894" t="str">
            <v/>
          </cell>
          <cell r="J894" t="str">
            <v/>
          </cell>
          <cell r="K894" t="str">
            <v>Yes</v>
          </cell>
          <cell r="L894">
            <v>0</v>
          </cell>
          <cell r="M894" t="str">
            <v>Bradshaw</v>
          </cell>
          <cell r="N894" t="str">
            <v>Other - LSL Replacement</v>
          </cell>
          <cell r="O894" t="str">
            <v>1380005-10</v>
          </cell>
          <cell r="P894" t="str">
            <v>Yes</v>
          </cell>
          <cell r="Q894">
            <v>3616</v>
          </cell>
          <cell r="R894" t="str">
            <v>LSL</v>
          </cell>
          <cell r="S894"/>
          <cell r="T894"/>
          <cell r="U894"/>
          <cell r="V894"/>
          <cell r="W894"/>
          <cell r="X894">
            <v>0</v>
          </cell>
          <cell r="Y894"/>
          <cell r="Z894" t="str">
            <v>Will not submit IUP for 2025</v>
          </cell>
          <cell r="AA894">
            <v>45444</v>
          </cell>
          <cell r="AB894">
            <v>45139</v>
          </cell>
          <cell r="AC894">
            <v>170000</v>
          </cell>
          <cell r="AD894">
            <v>230000</v>
          </cell>
          <cell r="AE894" t="str">
            <v>Private/Public cost breakdown?</v>
          </cell>
          <cell r="AF894">
            <v>400000</v>
          </cell>
          <cell r="AG894"/>
          <cell r="AH894"/>
          <cell r="AI894"/>
          <cell r="AJ894"/>
          <cell r="AK894"/>
          <cell r="AL894">
            <v>400000</v>
          </cell>
          <cell r="AM894">
            <v>0</v>
          </cell>
          <cell r="AN894"/>
          <cell r="AO894">
            <v>230000</v>
          </cell>
          <cell r="AP894">
            <v>0</v>
          </cell>
          <cell r="AQ894"/>
          <cell r="AR894">
            <v>230000</v>
          </cell>
          <cell r="AS894"/>
          <cell r="AT894">
            <v>0</v>
          </cell>
          <cell r="AU894">
            <v>0</v>
          </cell>
          <cell r="AV894"/>
          <cell r="AW894"/>
          <cell r="AX894"/>
          <cell r="AY894"/>
          <cell r="AZ894"/>
          <cell r="BA894"/>
          <cell r="BB894">
            <v>0</v>
          </cell>
          <cell r="BC894">
            <v>0</v>
          </cell>
          <cell r="BD894"/>
          <cell r="BE894">
            <v>0</v>
          </cell>
          <cell r="BF894"/>
          <cell r="BG894"/>
          <cell r="BH894"/>
          <cell r="BI894"/>
          <cell r="BJ894"/>
          <cell r="BK894"/>
          <cell r="BL894"/>
          <cell r="BM894"/>
          <cell r="BN894"/>
          <cell r="BO894"/>
          <cell r="BP894"/>
          <cell r="BQ894"/>
          <cell r="BR894"/>
          <cell r="BS894"/>
          <cell r="BT894"/>
          <cell r="BU894"/>
          <cell r="BV894"/>
          <cell r="BW894" t="str">
            <v>Bradshaw</v>
          </cell>
          <cell r="BX894"/>
          <cell r="BY894" t="str">
            <v>3c</v>
          </cell>
        </row>
        <row r="895">
          <cell r="C895">
            <v>597</v>
          </cell>
          <cell r="D895">
            <v>10</v>
          </cell>
          <cell r="E895">
            <v>497</v>
          </cell>
          <cell r="F895">
            <v>10</v>
          </cell>
          <cell r="G895"/>
          <cell r="H895" t="str">
            <v/>
          </cell>
          <cell r="I895" t="str">
            <v/>
          </cell>
          <cell r="J895" t="str">
            <v/>
          </cell>
          <cell r="K895" t="str">
            <v>Yes</v>
          </cell>
          <cell r="L895">
            <v>0</v>
          </cell>
          <cell r="M895" t="str">
            <v>Bradshaw</v>
          </cell>
          <cell r="N895" t="str">
            <v xml:space="preserve">Watermain - Repl 5th &amp; 6th Avenues </v>
          </cell>
          <cell r="O895" t="str">
            <v>1380005-9</v>
          </cell>
          <cell r="P895" t="str">
            <v xml:space="preserve">No </v>
          </cell>
          <cell r="Q895">
            <v>3616</v>
          </cell>
          <cell r="R895" t="str">
            <v>Reg</v>
          </cell>
          <cell r="S895"/>
          <cell r="T895"/>
          <cell r="U895"/>
          <cell r="V895"/>
          <cell r="W895"/>
          <cell r="X895">
            <v>0</v>
          </cell>
          <cell r="Y895"/>
          <cell r="Z895" t="str">
            <v>No 25 IUP</v>
          </cell>
          <cell r="AA895">
            <v>45445</v>
          </cell>
          <cell r="AB895">
            <v>45505</v>
          </cell>
          <cell r="AC895">
            <v>0</v>
          </cell>
          <cell r="AD895">
            <v>0</v>
          </cell>
          <cell r="AE895"/>
          <cell r="AF895">
            <v>4800000</v>
          </cell>
          <cell r="AG895"/>
          <cell r="AH895"/>
          <cell r="AI895"/>
          <cell r="AJ895"/>
          <cell r="AK895"/>
          <cell r="AL895">
            <v>4800000</v>
          </cell>
          <cell r="AM895">
            <v>0</v>
          </cell>
          <cell r="AN895"/>
          <cell r="AO895">
            <v>0</v>
          </cell>
          <cell r="AP895">
            <v>0</v>
          </cell>
          <cell r="AQ895"/>
          <cell r="AR895">
            <v>0</v>
          </cell>
          <cell r="AS895"/>
          <cell r="AT895">
            <v>0</v>
          </cell>
          <cell r="AU895">
            <v>0</v>
          </cell>
          <cell r="AV895"/>
          <cell r="AW895"/>
          <cell r="AX895"/>
          <cell r="AY895"/>
          <cell r="AZ895"/>
          <cell r="BA895"/>
          <cell r="BB895">
            <v>0</v>
          </cell>
          <cell r="BC895">
            <v>0</v>
          </cell>
          <cell r="BD895"/>
          <cell r="BE895">
            <v>0</v>
          </cell>
          <cell r="BF895"/>
          <cell r="BG895"/>
          <cell r="BH895"/>
          <cell r="BI895"/>
          <cell r="BJ895"/>
          <cell r="BK895"/>
          <cell r="BL895"/>
          <cell r="BM895"/>
          <cell r="BN895"/>
          <cell r="BO895"/>
          <cell r="BP895"/>
          <cell r="BQ895"/>
          <cell r="BR895"/>
          <cell r="BS895"/>
          <cell r="BT895"/>
          <cell r="BU895"/>
          <cell r="BV895"/>
          <cell r="BW895" t="str">
            <v>Bradshaw</v>
          </cell>
          <cell r="BX895"/>
          <cell r="BY895" t="str">
            <v>3c</v>
          </cell>
        </row>
        <row r="896">
          <cell r="C896">
            <v>625</v>
          </cell>
          <cell r="D896">
            <v>10</v>
          </cell>
          <cell r="E896">
            <v>525</v>
          </cell>
          <cell r="F896">
            <v>10</v>
          </cell>
          <cell r="G896">
            <v>2021</v>
          </cell>
          <cell r="H896" t="str">
            <v>Yes</v>
          </cell>
          <cell r="I896" t="str">
            <v/>
          </cell>
          <cell r="J896" t="str">
            <v>Yes</v>
          </cell>
          <cell r="K896" t="str">
            <v/>
          </cell>
          <cell r="L896">
            <v>0</v>
          </cell>
          <cell r="M896" t="str">
            <v>Bradshaw</v>
          </cell>
          <cell r="N896" t="str">
            <v>Watermain - Repl 4th St.</v>
          </cell>
          <cell r="O896" t="str">
            <v>1380005-5</v>
          </cell>
          <cell r="P896" t="str">
            <v xml:space="preserve">No </v>
          </cell>
          <cell r="Q896">
            <v>3718</v>
          </cell>
          <cell r="R896" t="str">
            <v>Reg</v>
          </cell>
          <cell r="S896" t="str">
            <v>Exempt</v>
          </cell>
          <cell r="T896"/>
          <cell r="U896" t="str">
            <v>yes</v>
          </cell>
          <cell r="V896" t="str">
            <v>certified</v>
          </cell>
          <cell r="W896">
            <v>388000</v>
          </cell>
          <cell r="X896">
            <v>388000</v>
          </cell>
          <cell r="Y896" t="str">
            <v>21 Carryover</v>
          </cell>
          <cell r="Z896"/>
          <cell r="AA896">
            <v>45597</v>
          </cell>
          <cell r="AB896">
            <v>45809</v>
          </cell>
          <cell r="AC896">
            <v>0</v>
          </cell>
          <cell r="AD896">
            <v>0</v>
          </cell>
          <cell r="AE896"/>
          <cell r="AF896">
            <v>388000</v>
          </cell>
          <cell r="AG896">
            <v>44284</v>
          </cell>
          <cell r="AH896">
            <v>44368</v>
          </cell>
          <cell r="AI896">
            <v>1</v>
          </cell>
          <cell r="AJ896">
            <v>388000</v>
          </cell>
          <cell r="AK896"/>
          <cell r="AL896">
            <v>388000</v>
          </cell>
          <cell r="AM896">
            <v>388000</v>
          </cell>
          <cell r="AN896"/>
          <cell r="AO896">
            <v>0</v>
          </cell>
          <cell r="AP896">
            <v>0</v>
          </cell>
          <cell r="AQ896"/>
          <cell r="AR896">
            <v>0</v>
          </cell>
          <cell r="AS896"/>
          <cell r="AT896">
            <v>388000</v>
          </cell>
          <cell r="AU896">
            <v>0</v>
          </cell>
          <cell r="AV896"/>
          <cell r="AW896"/>
          <cell r="AX896"/>
          <cell r="AY896"/>
          <cell r="AZ896"/>
          <cell r="BA896"/>
          <cell r="BB896">
            <v>0</v>
          </cell>
          <cell r="BC896">
            <v>0</v>
          </cell>
          <cell r="BD896"/>
          <cell r="BE896">
            <v>0</v>
          </cell>
          <cell r="BF896"/>
          <cell r="BG896"/>
          <cell r="BH896"/>
          <cell r="BI896"/>
          <cell r="BJ896"/>
          <cell r="BK896"/>
          <cell r="BL896"/>
          <cell r="BM896"/>
          <cell r="BN896"/>
          <cell r="BO896"/>
          <cell r="BP896">
            <v>0</v>
          </cell>
          <cell r="BQ896"/>
          <cell r="BR896" t="str">
            <v>2021 award</v>
          </cell>
          <cell r="BS896"/>
          <cell r="BT896"/>
          <cell r="BU896"/>
          <cell r="BV896"/>
          <cell r="BW896" t="str">
            <v>Bradshaw</v>
          </cell>
          <cell r="BX896" t="str">
            <v>Fletcher</v>
          </cell>
          <cell r="BY896" t="str">
            <v>3c</v>
          </cell>
        </row>
        <row r="897">
          <cell r="C897">
            <v>626</v>
          </cell>
          <cell r="D897">
            <v>10</v>
          </cell>
          <cell r="E897">
            <v>526</v>
          </cell>
          <cell r="F897">
            <v>10</v>
          </cell>
          <cell r="G897">
            <v>2021</v>
          </cell>
          <cell r="H897" t="str">
            <v>Yes</v>
          </cell>
          <cell r="I897" t="str">
            <v/>
          </cell>
          <cell r="J897" t="str">
            <v>Yes</v>
          </cell>
          <cell r="K897" t="str">
            <v/>
          </cell>
          <cell r="L897">
            <v>0</v>
          </cell>
          <cell r="M897" t="str">
            <v>Bradshaw</v>
          </cell>
          <cell r="N897" t="str">
            <v>Watermain - Repl 7th Ave &amp; 4th St.</v>
          </cell>
          <cell r="O897" t="str">
            <v>1380005-6</v>
          </cell>
          <cell r="P897" t="str">
            <v xml:space="preserve">No </v>
          </cell>
          <cell r="Q897">
            <v>3718</v>
          </cell>
          <cell r="R897" t="str">
            <v>Reg</v>
          </cell>
          <cell r="S897" t="str">
            <v>Exempt</v>
          </cell>
          <cell r="T897"/>
          <cell r="U897" t="str">
            <v>yes</v>
          </cell>
          <cell r="V897" t="str">
            <v>certified</v>
          </cell>
          <cell r="W897">
            <v>477000</v>
          </cell>
          <cell r="X897">
            <v>477000</v>
          </cell>
          <cell r="Y897" t="str">
            <v>21 Carryover</v>
          </cell>
          <cell r="Z897"/>
          <cell r="AA897">
            <v>45597</v>
          </cell>
          <cell r="AB897">
            <v>45809</v>
          </cell>
          <cell r="AC897">
            <v>0</v>
          </cell>
          <cell r="AD897">
            <v>0</v>
          </cell>
          <cell r="AE897"/>
          <cell r="AF897">
            <v>477000</v>
          </cell>
          <cell r="AG897">
            <v>44284</v>
          </cell>
          <cell r="AH897">
            <v>44368</v>
          </cell>
          <cell r="AI897">
            <v>1</v>
          </cell>
          <cell r="AJ897">
            <v>477000</v>
          </cell>
          <cell r="AK897"/>
          <cell r="AL897">
            <v>477000</v>
          </cell>
          <cell r="AM897">
            <v>477000</v>
          </cell>
          <cell r="AN897"/>
          <cell r="AO897">
            <v>0</v>
          </cell>
          <cell r="AP897">
            <v>0</v>
          </cell>
          <cell r="AQ897"/>
          <cell r="AR897">
            <v>0</v>
          </cell>
          <cell r="AS897"/>
          <cell r="AT897">
            <v>477000</v>
          </cell>
          <cell r="AU897">
            <v>0</v>
          </cell>
          <cell r="AV897"/>
          <cell r="AW897"/>
          <cell r="AX897"/>
          <cell r="AY897"/>
          <cell r="AZ897"/>
          <cell r="BA897"/>
          <cell r="BB897">
            <v>0</v>
          </cell>
          <cell r="BC897">
            <v>0</v>
          </cell>
          <cell r="BD897"/>
          <cell r="BE897">
            <v>0</v>
          </cell>
          <cell r="BF897"/>
          <cell r="BG897"/>
          <cell r="BH897"/>
          <cell r="BI897"/>
          <cell r="BJ897"/>
          <cell r="BK897"/>
          <cell r="BL897"/>
          <cell r="BM897"/>
          <cell r="BN897"/>
          <cell r="BO897"/>
          <cell r="BP897">
            <v>0</v>
          </cell>
          <cell r="BQ897"/>
          <cell r="BR897" t="str">
            <v>2021 award</v>
          </cell>
          <cell r="BS897"/>
          <cell r="BT897"/>
          <cell r="BU897"/>
          <cell r="BV897"/>
          <cell r="BW897" t="str">
            <v>Bradshaw</v>
          </cell>
          <cell r="BX897" t="str">
            <v>Fletcher</v>
          </cell>
          <cell r="BY897" t="str">
            <v>3c</v>
          </cell>
        </row>
        <row r="898">
          <cell r="C898">
            <v>627</v>
          </cell>
          <cell r="D898">
            <v>10</v>
          </cell>
          <cell r="E898">
            <v>527</v>
          </cell>
          <cell r="F898">
            <v>10</v>
          </cell>
          <cell r="G898">
            <v>2021</v>
          </cell>
          <cell r="H898" t="str">
            <v>Yes</v>
          </cell>
          <cell r="I898" t="str">
            <v/>
          </cell>
          <cell r="J898" t="str">
            <v>Yes</v>
          </cell>
          <cell r="K898" t="str">
            <v/>
          </cell>
          <cell r="L898">
            <v>0</v>
          </cell>
          <cell r="M898" t="str">
            <v>Bradshaw</v>
          </cell>
          <cell r="N898" t="str">
            <v>Watermain - Repl 7th Ave 11th - 15th St.</v>
          </cell>
          <cell r="O898" t="str">
            <v>1380005-7</v>
          </cell>
          <cell r="P898" t="str">
            <v xml:space="preserve">No </v>
          </cell>
          <cell r="Q898">
            <v>3718</v>
          </cell>
          <cell r="R898" t="str">
            <v>Reg</v>
          </cell>
          <cell r="S898" t="str">
            <v>Exempt</v>
          </cell>
          <cell r="T898"/>
          <cell r="U898" t="str">
            <v>yes</v>
          </cell>
          <cell r="V898" t="str">
            <v>certified</v>
          </cell>
          <cell r="W898">
            <v>815000</v>
          </cell>
          <cell r="X898">
            <v>815000</v>
          </cell>
          <cell r="Y898" t="str">
            <v>21 Carryover</v>
          </cell>
          <cell r="Z898"/>
          <cell r="AA898">
            <v>45597</v>
          </cell>
          <cell r="AB898">
            <v>45809</v>
          </cell>
          <cell r="AC898">
            <v>0</v>
          </cell>
          <cell r="AD898">
            <v>0</v>
          </cell>
          <cell r="AE898"/>
          <cell r="AF898">
            <v>815000</v>
          </cell>
          <cell r="AG898">
            <v>44284</v>
          </cell>
          <cell r="AH898">
            <v>44368</v>
          </cell>
          <cell r="AI898">
            <v>1</v>
          </cell>
          <cell r="AJ898">
            <v>815000</v>
          </cell>
          <cell r="AK898"/>
          <cell r="AL898">
            <v>815000</v>
          </cell>
          <cell r="AM898">
            <v>815000</v>
          </cell>
          <cell r="AN898"/>
          <cell r="AO898">
            <v>0</v>
          </cell>
          <cell r="AP898">
            <v>0</v>
          </cell>
          <cell r="AQ898"/>
          <cell r="AR898">
            <v>0</v>
          </cell>
          <cell r="AS898"/>
          <cell r="AT898">
            <v>815000</v>
          </cell>
          <cell r="AU898">
            <v>0</v>
          </cell>
          <cell r="AV898"/>
          <cell r="AW898"/>
          <cell r="AX898"/>
          <cell r="AY898"/>
          <cell r="AZ898"/>
          <cell r="BA898"/>
          <cell r="BB898">
            <v>0</v>
          </cell>
          <cell r="BC898">
            <v>0</v>
          </cell>
          <cell r="BD898"/>
          <cell r="BE898">
            <v>0</v>
          </cell>
          <cell r="BF898"/>
          <cell r="BG898"/>
          <cell r="BH898"/>
          <cell r="BI898"/>
          <cell r="BJ898"/>
          <cell r="BK898"/>
          <cell r="BL898"/>
          <cell r="BM898"/>
          <cell r="BN898"/>
          <cell r="BO898"/>
          <cell r="BP898">
            <v>0</v>
          </cell>
          <cell r="BQ898"/>
          <cell r="BR898" t="str">
            <v>2021 award</v>
          </cell>
          <cell r="BS898"/>
          <cell r="BT898"/>
          <cell r="BU898"/>
          <cell r="BV898"/>
          <cell r="BW898" t="str">
            <v>Bradshaw</v>
          </cell>
          <cell r="BX898" t="str">
            <v>Fletcher</v>
          </cell>
          <cell r="BY898" t="str">
            <v>3c</v>
          </cell>
        </row>
        <row r="899">
          <cell r="C899">
            <v>628</v>
          </cell>
          <cell r="D899">
            <v>10</v>
          </cell>
          <cell r="E899">
            <v>528</v>
          </cell>
          <cell r="F899">
            <v>10</v>
          </cell>
          <cell r="G899"/>
          <cell r="H899" t="str">
            <v/>
          </cell>
          <cell r="I899" t="str">
            <v/>
          </cell>
          <cell r="J899" t="str">
            <v/>
          </cell>
          <cell r="K899" t="str">
            <v/>
          </cell>
          <cell r="L899">
            <v>0</v>
          </cell>
          <cell r="M899" t="str">
            <v>Bradshaw</v>
          </cell>
          <cell r="N899" t="str">
            <v>Watermain - Repl Old Rail Yard</v>
          </cell>
          <cell r="O899" t="str">
            <v>1380005-8</v>
          </cell>
          <cell r="P899" t="str">
            <v xml:space="preserve">No </v>
          </cell>
          <cell r="Q899">
            <v>3718</v>
          </cell>
          <cell r="R899" t="str">
            <v>Reg</v>
          </cell>
          <cell r="S899" t="str">
            <v>Exempt</v>
          </cell>
          <cell r="T899"/>
          <cell r="U899" t="str">
            <v>yes</v>
          </cell>
          <cell r="V899"/>
          <cell r="W899"/>
          <cell r="X899">
            <v>0</v>
          </cell>
          <cell r="Y899"/>
          <cell r="Z899"/>
          <cell r="AA899"/>
          <cell r="AB899"/>
          <cell r="AC899">
            <v>0</v>
          </cell>
          <cell r="AD899">
            <v>0</v>
          </cell>
          <cell r="AE899"/>
          <cell r="AF899">
            <v>357000</v>
          </cell>
          <cell r="AG899"/>
          <cell r="AH899"/>
          <cell r="AI899"/>
          <cell r="AJ899"/>
          <cell r="AK899"/>
          <cell r="AL899">
            <v>357000</v>
          </cell>
          <cell r="AM899">
            <v>0</v>
          </cell>
          <cell r="AN899"/>
          <cell r="AO899">
            <v>0</v>
          </cell>
          <cell r="AP899">
            <v>0</v>
          </cell>
          <cell r="AQ899"/>
          <cell r="AR899">
            <v>0</v>
          </cell>
          <cell r="AS899"/>
          <cell r="AT899">
            <v>0</v>
          </cell>
          <cell r="AU899">
            <v>0</v>
          </cell>
          <cell r="AV899"/>
          <cell r="AW899"/>
          <cell r="AX899"/>
          <cell r="AY899"/>
          <cell r="AZ899"/>
          <cell r="BA899"/>
          <cell r="BB899">
            <v>0</v>
          </cell>
          <cell r="BC899">
            <v>0</v>
          </cell>
          <cell r="BD899"/>
          <cell r="BE899">
            <v>0</v>
          </cell>
          <cell r="BF899"/>
          <cell r="BG899"/>
          <cell r="BH899"/>
          <cell r="BI899"/>
          <cell r="BJ899"/>
          <cell r="BK899"/>
          <cell r="BL899"/>
          <cell r="BM899"/>
          <cell r="BN899"/>
          <cell r="BO899"/>
          <cell r="BP899">
            <v>0</v>
          </cell>
          <cell r="BQ899"/>
          <cell r="BR899"/>
          <cell r="BS899"/>
          <cell r="BT899"/>
          <cell r="BU899"/>
          <cell r="BV899"/>
          <cell r="BW899" t="str">
            <v>Bradshaw</v>
          </cell>
          <cell r="BX899" t="str">
            <v>Fletcher</v>
          </cell>
          <cell r="BY899" t="str">
            <v>3c</v>
          </cell>
        </row>
        <row r="900">
          <cell r="C900">
            <v>228</v>
          </cell>
          <cell r="D900">
            <v>12</v>
          </cell>
          <cell r="E900"/>
          <cell r="F900"/>
          <cell r="G900"/>
          <cell r="H900" t="str">
            <v/>
          </cell>
          <cell r="I900" t="str">
            <v/>
          </cell>
          <cell r="J900"/>
          <cell r="K900"/>
          <cell r="L900"/>
          <cell r="M900" t="str">
            <v>Bradshaw</v>
          </cell>
          <cell r="N900" t="str">
            <v>Treatment - TP Rehab</v>
          </cell>
          <cell r="O900" t="str">
            <v>1140011-5</v>
          </cell>
          <cell r="P900" t="str">
            <v xml:space="preserve">No </v>
          </cell>
          <cell r="Q900">
            <v>428</v>
          </cell>
          <cell r="R900" t="str">
            <v>Reg</v>
          </cell>
          <cell r="S900"/>
          <cell r="T900"/>
          <cell r="U900"/>
          <cell r="V900"/>
          <cell r="W900"/>
          <cell r="X900">
            <v>0</v>
          </cell>
          <cell r="Y900"/>
          <cell r="Z900"/>
          <cell r="AA900"/>
          <cell r="AB900"/>
          <cell r="AC900">
            <v>0</v>
          </cell>
          <cell r="AD900">
            <v>0</v>
          </cell>
          <cell r="AE900"/>
          <cell r="AF900">
            <v>1350000</v>
          </cell>
          <cell r="AG900"/>
          <cell r="AH900"/>
          <cell r="AI900"/>
          <cell r="AJ900"/>
          <cell r="AK900"/>
          <cell r="AL900">
            <v>1350000</v>
          </cell>
          <cell r="AM900">
            <v>0</v>
          </cell>
          <cell r="AN900"/>
          <cell r="AO900">
            <v>0</v>
          </cell>
          <cell r="AP900">
            <v>0</v>
          </cell>
          <cell r="AQ900"/>
          <cell r="AR900">
            <v>0</v>
          </cell>
          <cell r="AS900"/>
          <cell r="AT900">
            <v>0</v>
          </cell>
          <cell r="AU900">
            <v>0</v>
          </cell>
          <cell r="AV900"/>
          <cell r="AW900"/>
          <cell r="AX900"/>
          <cell r="AY900"/>
          <cell r="AZ900"/>
          <cell r="BA900"/>
          <cell r="BB900"/>
          <cell r="BC900"/>
          <cell r="BD900"/>
          <cell r="BE900"/>
          <cell r="BF900"/>
          <cell r="BG900"/>
          <cell r="BH900"/>
          <cell r="BI900"/>
          <cell r="BJ900"/>
          <cell r="BK900"/>
          <cell r="BL900"/>
          <cell r="BM900"/>
          <cell r="BN900"/>
          <cell r="BO900"/>
          <cell r="BP900"/>
          <cell r="BQ900"/>
          <cell r="BR900"/>
          <cell r="BS900"/>
          <cell r="BT900"/>
          <cell r="BU900"/>
          <cell r="BV900"/>
          <cell r="BW900" t="str">
            <v>Bradshaw</v>
          </cell>
          <cell r="BX900"/>
          <cell r="BY900">
            <v>4</v>
          </cell>
        </row>
        <row r="901">
          <cell r="C901">
            <v>282</v>
          </cell>
          <cell r="D901">
            <v>12</v>
          </cell>
          <cell r="E901">
            <v>207</v>
          </cell>
          <cell r="F901">
            <v>12</v>
          </cell>
          <cell r="G901">
            <v>2024</v>
          </cell>
          <cell r="H901" t="str">
            <v>Yes</v>
          </cell>
          <cell r="I901" t="str">
            <v/>
          </cell>
          <cell r="J901" t="str">
            <v/>
          </cell>
          <cell r="K901" t="str">
            <v>Yes</v>
          </cell>
          <cell r="L901">
            <v>0</v>
          </cell>
          <cell r="M901" t="str">
            <v>Bradshaw</v>
          </cell>
          <cell r="N901" t="str">
            <v>Treatment - Replace Plant</v>
          </cell>
          <cell r="O901" t="str">
            <v>1560026-6</v>
          </cell>
          <cell r="P901" t="str">
            <v xml:space="preserve">No </v>
          </cell>
          <cell r="Q901">
            <v>389</v>
          </cell>
          <cell r="R901" t="str">
            <v>Reg</v>
          </cell>
          <cell r="S901" t="str">
            <v>Exempt</v>
          </cell>
          <cell r="T901"/>
          <cell r="U901"/>
          <cell r="V901">
            <v>45446</v>
          </cell>
          <cell r="W901">
            <v>4333500</v>
          </cell>
          <cell r="X901">
            <v>4333500</v>
          </cell>
          <cell r="Y901" t="str">
            <v>24 Carryover</v>
          </cell>
          <cell r="Z901"/>
          <cell r="AA901">
            <v>45778</v>
          </cell>
          <cell r="AB901">
            <v>46174</v>
          </cell>
          <cell r="AC901">
            <v>0</v>
          </cell>
          <cell r="AD901">
            <v>0</v>
          </cell>
          <cell r="AE901" t="str">
            <v>want to use PFA funding. Not RD</v>
          </cell>
          <cell r="AF901">
            <v>4333500</v>
          </cell>
          <cell r="AG901">
            <v>45440</v>
          </cell>
          <cell r="AH901">
            <v>45468</v>
          </cell>
          <cell r="AI901">
            <v>1</v>
          </cell>
          <cell r="AJ901">
            <v>4333500</v>
          </cell>
          <cell r="AK901"/>
          <cell r="AL901">
            <v>4333500</v>
          </cell>
          <cell r="AM901">
            <v>1115631.4819849627</v>
          </cell>
          <cell r="AN901"/>
          <cell r="AO901">
            <v>0</v>
          </cell>
          <cell r="AP901">
            <v>0</v>
          </cell>
          <cell r="AQ901"/>
          <cell r="AR901">
            <v>0</v>
          </cell>
          <cell r="AS901"/>
          <cell r="AT901">
            <v>1115631.4819849627</v>
          </cell>
          <cell r="AU901">
            <v>0</v>
          </cell>
          <cell r="AV901"/>
          <cell r="AW901"/>
          <cell r="AX901"/>
          <cell r="AY901"/>
          <cell r="AZ901">
            <v>3217868.5180150373</v>
          </cell>
          <cell r="BA901">
            <v>45468</v>
          </cell>
          <cell r="BB901">
            <v>3217868.5180150373</v>
          </cell>
          <cell r="BC901">
            <v>3217868.5180150373</v>
          </cell>
          <cell r="BD901"/>
          <cell r="BE901">
            <v>0</v>
          </cell>
          <cell r="BF901"/>
          <cell r="BG901"/>
          <cell r="BH901"/>
          <cell r="BI901"/>
          <cell r="BJ901"/>
          <cell r="BK901">
            <v>183</v>
          </cell>
          <cell r="BL901"/>
          <cell r="BM901">
            <v>3250125</v>
          </cell>
          <cell r="BN901"/>
          <cell r="BO901"/>
          <cell r="BP901">
            <v>0</v>
          </cell>
          <cell r="BQ901"/>
          <cell r="BR901"/>
          <cell r="BS901"/>
          <cell r="BT901"/>
          <cell r="BU901"/>
          <cell r="BV901"/>
          <cell r="BW901" t="str">
            <v>Bradshaw</v>
          </cell>
          <cell r="BX901"/>
          <cell r="BY901">
            <v>4</v>
          </cell>
        </row>
        <row r="902">
          <cell r="C902">
            <v>675</v>
          </cell>
          <cell r="D902">
            <v>10</v>
          </cell>
          <cell r="E902"/>
          <cell r="F902"/>
          <cell r="G902"/>
          <cell r="H902" t="str">
            <v/>
          </cell>
          <cell r="I902" t="str">
            <v>Yes</v>
          </cell>
          <cell r="J902"/>
          <cell r="K902"/>
          <cell r="L902"/>
          <cell r="M902" t="str">
            <v>Bradshaw</v>
          </cell>
          <cell r="N902" t="str">
            <v>Storage - Tower Rehab</v>
          </cell>
          <cell r="O902" t="str">
            <v>1560026-7</v>
          </cell>
          <cell r="P902" t="str">
            <v xml:space="preserve">No </v>
          </cell>
          <cell r="Q902">
            <v>420</v>
          </cell>
          <cell r="R902" t="str">
            <v>Reg</v>
          </cell>
          <cell r="S902"/>
          <cell r="T902"/>
          <cell r="U902"/>
          <cell r="V902">
            <v>45446</v>
          </cell>
          <cell r="W902">
            <v>520000</v>
          </cell>
          <cell r="X902">
            <v>520000</v>
          </cell>
          <cell r="Y902" t="str">
            <v>Part B2</v>
          </cell>
          <cell r="Z902"/>
          <cell r="AA902">
            <v>45778</v>
          </cell>
          <cell r="AB902">
            <v>46174</v>
          </cell>
          <cell r="AC902">
            <v>0</v>
          </cell>
          <cell r="AD902">
            <v>0</v>
          </cell>
          <cell r="AE902"/>
          <cell r="AF902">
            <v>520000</v>
          </cell>
          <cell r="AG902"/>
          <cell r="AH902"/>
          <cell r="AI902"/>
          <cell r="AJ902"/>
          <cell r="AK902"/>
          <cell r="AL902">
            <v>520000</v>
          </cell>
          <cell r="AM902">
            <v>520000</v>
          </cell>
          <cell r="AN902"/>
          <cell r="AO902">
            <v>0</v>
          </cell>
          <cell r="AP902">
            <v>0</v>
          </cell>
          <cell r="AQ902"/>
          <cell r="AR902">
            <v>0</v>
          </cell>
          <cell r="AS902"/>
          <cell r="AT902">
            <v>520000</v>
          </cell>
          <cell r="AU902">
            <v>0</v>
          </cell>
          <cell r="AV902"/>
          <cell r="AW902"/>
          <cell r="AX902"/>
          <cell r="AY902"/>
          <cell r="AZ902"/>
          <cell r="BA902"/>
          <cell r="BB902">
            <v>0</v>
          </cell>
          <cell r="BC902">
            <v>0</v>
          </cell>
          <cell r="BD902"/>
          <cell r="BE902">
            <v>0</v>
          </cell>
          <cell r="BF902"/>
          <cell r="BG902"/>
          <cell r="BH902"/>
          <cell r="BI902"/>
          <cell r="BJ902"/>
          <cell r="BK902"/>
          <cell r="BL902"/>
          <cell r="BM902"/>
          <cell r="BN902"/>
          <cell r="BO902"/>
          <cell r="BP902">
            <v>0</v>
          </cell>
          <cell r="BQ902"/>
          <cell r="BR902"/>
          <cell r="BS902"/>
          <cell r="BT902"/>
          <cell r="BU902"/>
          <cell r="BV902"/>
          <cell r="BW902" t="str">
            <v>Bradshaw</v>
          </cell>
          <cell r="BX902"/>
          <cell r="BY902">
            <v>4</v>
          </cell>
        </row>
        <row r="903">
          <cell r="C903">
            <v>290</v>
          </cell>
          <cell r="D903">
            <v>12</v>
          </cell>
          <cell r="E903">
            <v>214</v>
          </cell>
          <cell r="F903">
            <v>12</v>
          </cell>
          <cell r="G903"/>
          <cell r="H903" t="str">
            <v/>
          </cell>
          <cell r="I903" t="str">
            <v/>
          </cell>
          <cell r="J903" t="str">
            <v/>
          </cell>
          <cell r="K903" t="str">
            <v/>
          </cell>
          <cell r="L903" t="str">
            <v>Referred to RD</v>
          </cell>
          <cell r="M903" t="str">
            <v>Schultz</v>
          </cell>
          <cell r="N903" t="str">
            <v>Watermain - Repl &amp; Loop</v>
          </cell>
          <cell r="O903" t="str">
            <v>1490008-4</v>
          </cell>
          <cell r="P903" t="str">
            <v xml:space="preserve">No </v>
          </cell>
          <cell r="Q903">
            <v>497</v>
          </cell>
          <cell r="R903" t="str">
            <v>Reg</v>
          </cell>
          <cell r="S903" t="str">
            <v>Exempt</v>
          </cell>
          <cell r="T903"/>
          <cell r="U903"/>
          <cell r="V903"/>
          <cell r="W903"/>
          <cell r="X903">
            <v>0</v>
          </cell>
          <cell r="Y903"/>
          <cell r="Z903"/>
          <cell r="AA903">
            <v>44682</v>
          </cell>
          <cell r="AB903">
            <v>44835</v>
          </cell>
          <cell r="AC903">
            <v>0</v>
          </cell>
          <cell r="AD903">
            <v>0</v>
          </cell>
          <cell r="AE903"/>
          <cell r="AF903">
            <v>520000</v>
          </cell>
          <cell r="AG903"/>
          <cell r="AH903"/>
          <cell r="AI903"/>
          <cell r="AJ903"/>
          <cell r="AK903"/>
          <cell r="AL903">
            <v>520000</v>
          </cell>
          <cell r="AM903">
            <v>0</v>
          </cell>
          <cell r="AN903"/>
          <cell r="AO903">
            <v>0</v>
          </cell>
          <cell r="AP903">
            <v>0</v>
          </cell>
          <cell r="AQ903"/>
          <cell r="AR903">
            <v>0</v>
          </cell>
          <cell r="AS903"/>
          <cell r="AT903">
            <v>0</v>
          </cell>
          <cell r="AU903">
            <v>0</v>
          </cell>
          <cell r="AV903"/>
          <cell r="AW903"/>
          <cell r="AX903"/>
          <cell r="AY903"/>
          <cell r="AZ903"/>
          <cell r="BA903"/>
          <cell r="BB903">
            <v>0</v>
          </cell>
          <cell r="BC903">
            <v>0</v>
          </cell>
          <cell r="BD903"/>
          <cell r="BE903">
            <v>0</v>
          </cell>
          <cell r="BF903" t="str">
            <v>Referred to RD</v>
          </cell>
          <cell r="BG903"/>
          <cell r="BH903"/>
          <cell r="BI903"/>
          <cell r="BJ903"/>
          <cell r="BK903"/>
          <cell r="BL903"/>
          <cell r="BM903"/>
          <cell r="BN903"/>
          <cell r="BO903"/>
          <cell r="BP903">
            <v>0</v>
          </cell>
          <cell r="BQ903"/>
          <cell r="BR903"/>
          <cell r="BS903"/>
          <cell r="BT903"/>
          <cell r="BU903"/>
          <cell r="BV903"/>
          <cell r="BW903" t="str">
            <v>Schultz</v>
          </cell>
          <cell r="BX903"/>
          <cell r="BY903">
            <v>5</v>
          </cell>
        </row>
        <row r="904">
          <cell r="C904">
            <v>656</v>
          </cell>
          <cell r="D904">
            <v>10</v>
          </cell>
          <cell r="E904">
            <v>553</v>
          </cell>
          <cell r="F904">
            <v>10</v>
          </cell>
          <cell r="G904"/>
          <cell r="H904" t="str">
            <v/>
          </cell>
          <cell r="I904" t="str">
            <v/>
          </cell>
          <cell r="J904" t="str">
            <v/>
          </cell>
          <cell r="K904" t="str">
            <v/>
          </cell>
          <cell r="L904" t="str">
            <v>Referred to RD</v>
          </cell>
          <cell r="M904" t="str">
            <v>Schultz</v>
          </cell>
          <cell r="N904" t="str">
            <v>Source - New Well</v>
          </cell>
          <cell r="O904" t="str">
            <v>1490008-1</v>
          </cell>
          <cell r="P904" t="str">
            <v xml:space="preserve">No </v>
          </cell>
          <cell r="Q904">
            <v>497</v>
          </cell>
          <cell r="R904" t="str">
            <v>Reg</v>
          </cell>
          <cell r="S904" t="str">
            <v>Exempt</v>
          </cell>
          <cell r="T904"/>
          <cell r="U904"/>
          <cell r="V904"/>
          <cell r="W904"/>
          <cell r="X904">
            <v>0</v>
          </cell>
          <cell r="Y904"/>
          <cell r="Z904"/>
          <cell r="AA904">
            <v>44682</v>
          </cell>
          <cell r="AB904">
            <v>44835</v>
          </cell>
          <cell r="AC904">
            <v>0</v>
          </cell>
          <cell r="AD904">
            <v>0</v>
          </cell>
          <cell r="AE904"/>
          <cell r="AF904">
            <v>260000</v>
          </cell>
          <cell r="AG904"/>
          <cell r="AH904"/>
          <cell r="AI904"/>
          <cell r="AJ904"/>
          <cell r="AK904"/>
          <cell r="AL904">
            <v>260000</v>
          </cell>
          <cell r="AM904">
            <v>0</v>
          </cell>
          <cell r="AN904"/>
          <cell r="AO904">
            <v>0</v>
          </cell>
          <cell r="AP904">
            <v>0</v>
          </cell>
          <cell r="AQ904"/>
          <cell r="AR904">
            <v>0</v>
          </cell>
          <cell r="AS904"/>
          <cell r="AT904">
            <v>0</v>
          </cell>
          <cell r="AU904">
            <v>0</v>
          </cell>
          <cell r="AV904"/>
          <cell r="AW904"/>
          <cell r="AX904"/>
          <cell r="AY904"/>
          <cell r="AZ904"/>
          <cell r="BA904"/>
          <cell r="BB904">
            <v>0</v>
          </cell>
          <cell r="BC904">
            <v>0</v>
          </cell>
          <cell r="BD904"/>
          <cell r="BE904">
            <v>0</v>
          </cell>
          <cell r="BF904" t="str">
            <v>Referred to RD</v>
          </cell>
          <cell r="BG904"/>
          <cell r="BH904"/>
          <cell r="BI904"/>
          <cell r="BJ904"/>
          <cell r="BK904"/>
          <cell r="BL904"/>
          <cell r="BM904"/>
          <cell r="BN904"/>
          <cell r="BO904"/>
          <cell r="BP904">
            <v>0</v>
          </cell>
          <cell r="BQ904"/>
          <cell r="BR904"/>
          <cell r="BS904"/>
          <cell r="BT904"/>
          <cell r="BU904"/>
          <cell r="BV904"/>
          <cell r="BW904" t="str">
            <v>Schultz</v>
          </cell>
          <cell r="BX904"/>
          <cell r="BY904">
            <v>5</v>
          </cell>
        </row>
        <row r="905">
          <cell r="C905">
            <v>657</v>
          </cell>
          <cell r="D905">
            <v>10</v>
          </cell>
          <cell r="E905">
            <v>554</v>
          </cell>
          <cell r="F905">
            <v>10</v>
          </cell>
          <cell r="G905"/>
          <cell r="H905" t="str">
            <v/>
          </cell>
          <cell r="I905" t="str">
            <v/>
          </cell>
          <cell r="J905" t="str">
            <v/>
          </cell>
          <cell r="K905" t="str">
            <v/>
          </cell>
          <cell r="L905" t="str">
            <v>Referred to RD</v>
          </cell>
          <cell r="M905" t="str">
            <v>Schultz</v>
          </cell>
          <cell r="N905" t="str">
            <v>Treatment - Plant Rehab</v>
          </cell>
          <cell r="O905" t="str">
            <v>1490008-2</v>
          </cell>
          <cell r="P905" t="str">
            <v xml:space="preserve">No </v>
          </cell>
          <cell r="Q905">
            <v>497</v>
          </cell>
          <cell r="R905" t="str">
            <v>Reg</v>
          </cell>
          <cell r="S905" t="str">
            <v>Exempt</v>
          </cell>
          <cell r="T905"/>
          <cell r="U905"/>
          <cell r="V905"/>
          <cell r="W905"/>
          <cell r="X905">
            <v>0</v>
          </cell>
          <cell r="Y905"/>
          <cell r="Z905"/>
          <cell r="AA905">
            <v>44682</v>
          </cell>
          <cell r="AB905">
            <v>44835</v>
          </cell>
          <cell r="AC905">
            <v>0</v>
          </cell>
          <cell r="AD905">
            <v>0</v>
          </cell>
          <cell r="AE905"/>
          <cell r="AF905">
            <v>480000</v>
          </cell>
          <cell r="AG905"/>
          <cell r="AH905"/>
          <cell r="AI905"/>
          <cell r="AJ905"/>
          <cell r="AK905"/>
          <cell r="AL905">
            <v>480000</v>
          </cell>
          <cell r="AM905">
            <v>0</v>
          </cell>
          <cell r="AN905"/>
          <cell r="AO905">
            <v>0</v>
          </cell>
          <cell r="AP905">
            <v>0</v>
          </cell>
          <cell r="AQ905"/>
          <cell r="AR905">
            <v>0</v>
          </cell>
          <cell r="AS905"/>
          <cell r="AT905">
            <v>0</v>
          </cell>
          <cell r="AU905">
            <v>0</v>
          </cell>
          <cell r="AV905"/>
          <cell r="AW905"/>
          <cell r="AX905"/>
          <cell r="AY905"/>
          <cell r="AZ905"/>
          <cell r="BA905"/>
          <cell r="BB905">
            <v>0</v>
          </cell>
          <cell r="BC905">
            <v>0</v>
          </cell>
          <cell r="BD905"/>
          <cell r="BE905">
            <v>0</v>
          </cell>
          <cell r="BF905" t="str">
            <v>Referred to RD</v>
          </cell>
          <cell r="BG905"/>
          <cell r="BH905"/>
          <cell r="BI905"/>
          <cell r="BJ905"/>
          <cell r="BK905"/>
          <cell r="BL905"/>
          <cell r="BM905"/>
          <cell r="BN905"/>
          <cell r="BO905"/>
          <cell r="BP905">
            <v>0</v>
          </cell>
          <cell r="BQ905"/>
          <cell r="BR905"/>
          <cell r="BS905"/>
          <cell r="BT905"/>
          <cell r="BU905"/>
          <cell r="BV905"/>
          <cell r="BW905" t="str">
            <v>Schultz</v>
          </cell>
          <cell r="BX905"/>
          <cell r="BY905">
            <v>5</v>
          </cell>
        </row>
        <row r="906">
          <cell r="C906">
            <v>658</v>
          </cell>
          <cell r="D906">
            <v>10</v>
          </cell>
          <cell r="E906">
            <v>555</v>
          </cell>
          <cell r="F906">
            <v>10</v>
          </cell>
          <cell r="G906"/>
          <cell r="H906" t="str">
            <v/>
          </cell>
          <cell r="I906" t="str">
            <v/>
          </cell>
          <cell r="J906" t="str">
            <v/>
          </cell>
          <cell r="K906" t="str">
            <v/>
          </cell>
          <cell r="L906" t="str">
            <v>Referred to RD</v>
          </cell>
          <cell r="M906" t="str">
            <v>Schultz</v>
          </cell>
          <cell r="N906" t="str">
            <v>Storage - Tower Rehab</v>
          </cell>
          <cell r="O906" t="str">
            <v>1490008-3</v>
          </cell>
          <cell r="P906" t="str">
            <v xml:space="preserve">No </v>
          </cell>
          <cell r="Q906">
            <v>497</v>
          </cell>
          <cell r="R906" t="str">
            <v>Reg</v>
          </cell>
          <cell r="S906" t="str">
            <v>Exempt</v>
          </cell>
          <cell r="T906"/>
          <cell r="U906"/>
          <cell r="V906"/>
          <cell r="W906"/>
          <cell r="X906">
            <v>0</v>
          </cell>
          <cell r="Y906"/>
          <cell r="Z906"/>
          <cell r="AA906">
            <v>44682</v>
          </cell>
          <cell r="AB906">
            <v>44835</v>
          </cell>
          <cell r="AC906">
            <v>0</v>
          </cell>
          <cell r="AD906">
            <v>0</v>
          </cell>
          <cell r="AE906"/>
          <cell r="AF906">
            <v>463000</v>
          </cell>
          <cell r="AG906"/>
          <cell r="AH906"/>
          <cell r="AI906"/>
          <cell r="AJ906"/>
          <cell r="AK906"/>
          <cell r="AL906">
            <v>463000</v>
          </cell>
          <cell r="AM906">
            <v>0</v>
          </cell>
          <cell r="AN906"/>
          <cell r="AO906">
            <v>0</v>
          </cell>
          <cell r="AP906">
            <v>0</v>
          </cell>
          <cell r="AQ906"/>
          <cell r="AR906">
            <v>0</v>
          </cell>
          <cell r="AS906"/>
          <cell r="AT906">
            <v>0</v>
          </cell>
          <cell r="AU906">
            <v>0</v>
          </cell>
          <cell r="AV906"/>
          <cell r="AW906"/>
          <cell r="AX906"/>
          <cell r="AY906"/>
          <cell r="AZ906"/>
          <cell r="BA906"/>
          <cell r="BB906">
            <v>0</v>
          </cell>
          <cell r="BC906">
            <v>0</v>
          </cell>
          <cell r="BD906"/>
          <cell r="BE906">
            <v>0</v>
          </cell>
          <cell r="BF906" t="str">
            <v>Referred to RD</v>
          </cell>
          <cell r="BG906"/>
          <cell r="BH906"/>
          <cell r="BI906"/>
          <cell r="BJ906"/>
          <cell r="BK906"/>
          <cell r="BL906"/>
          <cell r="BM906"/>
          <cell r="BN906"/>
          <cell r="BO906"/>
          <cell r="BP906">
            <v>0</v>
          </cell>
          <cell r="BQ906"/>
          <cell r="BR906"/>
          <cell r="BS906"/>
          <cell r="BT906"/>
          <cell r="BU906"/>
          <cell r="BV906"/>
          <cell r="BW906" t="str">
            <v>Schultz</v>
          </cell>
          <cell r="BX906"/>
          <cell r="BY906">
            <v>5</v>
          </cell>
        </row>
        <row r="907">
          <cell r="C907">
            <v>659</v>
          </cell>
          <cell r="D907">
            <v>10</v>
          </cell>
          <cell r="E907">
            <v>556</v>
          </cell>
          <cell r="F907">
            <v>10</v>
          </cell>
          <cell r="G907"/>
          <cell r="H907" t="str">
            <v/>
          </cell>
          <cell r="I907" t="str">
            <v/>
          </cell>
          <cell r="J907" t="str">
            <v/>
          </cell>
          <cell r="K907" t="str">
            <v/>
          </cell>
          <cell r="L907" t="str">
            <v>Referred to RD</v>
          </cell>
          <cell r="M907" t="str">
            <v>Schultz</v>
          </cell>
          <cell r="N907" t="str">
            <v>Conservation - Repl Meters</v>
          </cell>
          <cell r="O907" t="str">
            <v>1490008-5</v>
          </cell>
          <cell r="P907" t="str">
            <v xml:space="preserve">No </v>
          </cell>
          <cell r="Q907">
            <v>497</v>
          </cell>
          <cell r="R907" t="str">
            <v>Reg</v>
          </cell>
          <cell r="S907" t="str">
            <v>Exempt</v>
          </cell>
          <cell r="T907"/>
          <cell r="U907"/>
          <cell r="V907"/>
          <cell r="W907"/>
          <cell r="X907">
            <v>0</v>
          </cell>
          <cell r="Y907"/>
          <cell r="Z907"/>
          <cell r="AA907">
            <v>44682</v>
          </cell>
          <cell r="AB907">
            <v>44835</v>
          </cell>
          <cell r="AC907">
            <v>0</v>
          </cell>
          <cell r="AD907">
            <v>0</v>
          </cell>
          <cell r="AE907"/>
          <cell r="AF907">
            <v>211000</v>
          </cell>
          <cell r="AG907"/>
          <cell r="AH907"/>
          <cell r="AI907"/>
          <cell r="AJ907"/>
          <cell r="AK907"/>
          <cell r="AL907">
            <v>211000</v>
          </cell>
          <cell r="AM907">
            <v>0</v>
          </cell>
          <cell r="AN907"/>
          <cell r="AO907">
            <v>0</v>
          </cell>
          <cell r="AP907">
            <v>0</v>
          </cell>
          <cell r="AQ907"/>
          <cell r="AR907">
            <v>0</v>
          </cell>
          <cell r="AS907"/>
          <cell r="AT907">
            <v>0</v>
          </cell>
          <cell r="AU907">
            <v>0</v>
          </cell>
          <cell r="AV907"/>
          <cell r="AW907"/>
          <cell r="AX907"/>
          <cell r="AY907"/>
          <cell r="AZ907"/>
          <cell r="BA907"/>
          <cell r="BB907">
            <v>0</v>
          </cell>
          <cell r="BC907">
            <v>0</v>
          </cell>
          <cell r="BD907"/>
          <cell r="BE907">
            <v>0</v>
          </cell>
          <cell r="BF907" t="str">
            <v>Referred to RD</v>
          </cell>
          <cell r="BG907"/>
          <cell r="BH907"/>
          <cell r="BI907"/>
          <cell r="BJ907"/>
          <cell r="BK907"/>
          <cell r="BL907"/>
          <cell r="BM907"/>
          <cell r="BN907"/>
          <cell r="BO907"/>
          <cell r="BP907">
            <v>0</v>
          </cell>
          <cell r="BQ907"/>
          <cell r="BR907"/>
          <cell r="BS907"/>
          <cell r="BT907"/>
          <cell r="BU907"/>
          <cell r="BV907"/>
          <cell r="BW907" t="str">
            <v>Schultz</v>
          </cell>
          <cell r="BX907"/>
          <cell r="BY907">
            <v>5</v>
          </cell>
        </row>
        <row r="908">
          <cell r="C908">
            <v>176</v>
          </cell>
          <cell r="D908">
            <v>15</v>
          </cell>
          <cell r="E908">
            <v>123</v>
          </cell>
          <cell r="F908">
            <v>15</v>
          </cell>
          <cell r="G908">
            <v>2025</v>
          </cell>
          <cell r="H908" t="str">
            <v/>
          </cell>
          <cell r="I908" t="str">
            <v>Yes</v>
          </cell>
          <cell r="J908" t="str">
            <v/>
          </cell>
          <cell r="K908" t="str">
            <v>Yes</v>
          </cell>
          <cell r="L908" t="str">
            <v>Referred to RD</v>
          </cell>
          <cell r="M908" t="str">
            <v>Brooksbank</v>
          </cell>
          <cell r="N908" t="str">
            <v>Other - LSL Replacement</v>
          </cell>
          <cell r="O908" t="str">
            <v>1850011-6</v>
          </cell>
          <cell r="P908" t="str">
            <v>Yes</v>
          </cell>
          <cell r="Q908">
            <v>184</v>
          </cell>
          <cell r="R908" t="str">
            <v>LSL</v>
          </cell>
          <cell r="S908"/>
          <cell r="T908"/>
          <cell r="U908"/>
          <cell r="V908">
            <v>45404</v>
          </cell>
          <cell r="W908">
            <v>130000</v>
          </cell>
          <cell r="X908">
            <v>130000</v>
          </cell>
          <cell r="Y908" t="str">
            <v>Part B</v>
          </cell>
          <cell r="Z908"/>
          <cell r="AA908">
            <v>45413</v>
          </cell>
          <cell r="AB908">
            <v>45597</v>
          </cell>
          <cell r="AC908">
            <v>70000</v>
          </cell>
          <cell r="AD908">
            <v>60000</v>
          </cell>
          <cell r="AE908"/>
          <cell r="AF908">
            <v>130000</v>
          </cell>
          <cell r="AG908"/>
          <cell r="AH908"/>
          <cell r="AI908"/>
          <cell r="AJ908"/>
          <cell r="AK908"/>
          <cell r="AL908">
            <v>130000</v>
          </cell>
          <cell r="AM908">
            <v>130000</v>
          </cell>
          <cell r="AN908"/>
          <cell r="AO908">
            <v>60000</v>
          </cell>
          <cell r="AP908">
            <v>0</v>
          </cell>
          <cell r="AQ908"/>
          <cell r="AR908">
            <v>60000</v>
          </cell>
          <cell r="AS908"/>
          <cell r="AT908">
            <v>70000</v>
          </cell>
          <cell r="AU908">
            <v>70000</v>
          </cell>
          <cell r="AV908"/>
          <cell r="AW908"/>
          <cell r="AX908"/>
          <cell r="AY908"/>
          <cell r="AZ908"/>
          <cell r="BA908"/>
          <cell r="BB908">
            <v>0</v>
          </cell>
          <cell r="BC908">
            <v>0</v>
          </cell>
          <cell r="BD908"/>
          <cell r="BE908">
            <v>0</v>
          </cell>
          <cell r="BF908" t="str">
            <v>Referred to RD</v>
          </cell>
          <cell r="BG908"/>
          <cell r="BH908"/>
          <cell r="BI908"/>
          <cell r="BJ908"/>
          <cell r="BK908"/>
          <cell r="BL908"/>
          <cell r="BM908"/>
          <cell r="BN908"/>
          <cell r="BO908"/>
          <cell r="BP908"/>
          <cell r="BQ908"/>
          <cell r="BR908"/>
          <cell r="BS908"/>
          <cell r="BT908"/>
          <cell r="BU908"/>
          <cell r="BV908"/>
          <cell r="BW908" t="str">
            <v>Brooksbank</v>
          </cell>
          <cell r="BX908"/>
          <cell r="BY908">
            <v>10</v>
          </cell>
        </row>
        <row r="909">
          <cell r="C909">
            <v>927</v>
          </cell>
          <cell r="D909">
            <v>5</v>
          </cell>
          <cell r="E909">
            <v>800</v>
          </cell>
          <cell r="F909">
            <v>5</v>
          </cell>
          <cell r="G909"/>
          <cell r="H909" t="str">
            <v/>
          </cell>
          <cell r="I909" t="str">
            <v/>
          </cell>
          <cell r="J909" t="str">
            <v/>
          </cell>
          <cell r="K909" t="str">
            <v/>
          </cell>
          <cell r="L909" t="str">
            <v>PER approved</v>
          </cell>
          <cell r="M909" t="str">
            <v>Brooksbank</v>
          </cell>
          <cell r="N909" t="str">
            <v>Watermain - Reconstruct Distribution Sys</v>
          </cell>
          <cell r="O909" t="str">
            <v>1850011-3</v>
          </cell>
          <cell r="P909" t="str">
            <v xml:space="preserve">No </v>
          </cell>
          <cell r="Q909">
            <v>276</v>
          </cell>
          <cell r="R909" t="str">
            <v>Reg</v>
          </cell>
          <cell r="S909" t="str">
            <v>Exempt</v>
          </cell>
          <cell r="T909"/>
          <cell r="U909"/>
          <cell r="V909">
            <v>45404</v>
          </cell>
          <cell r="W909">
            <v>2830000</v>
          </cell>
          <cell r="X909">
            <v>2830000</v>
          </cell>
          <cell r="Y909" t="str">
            <v>Refer to RD</v>
          </cell>
          <cell r="Z909"/>
          <cell r="AA909">
            <v>45413</v>
          </cell>
          <cell r="AB909">
            <v>45597</v>
          </cell>
          <cell r="AC909">
            <v>0</v>
          </cell>
          <cell r="AD909">
            <v>0</v>
          </cell>
          <cell r="AE909"/>
          <cell r="AF909">
            <v>2830000</v>
          </cell>
          <cell r="AG909"/>
          <cell r="AH909"/>
          <cell r="AI909"/>
          <cell r="AJ909"/>
          <cell r="AK909"/>
          <cell r="AL909">
            <v>2830000</v>
          </cell>
          <cell r="AM909">
            <v>0</v>
          </cell>
          <cell r="AN909"/>
          <cell r="AO909">
            <v>0</v>
          </cell>
          <cell r="AP909">
            <v>0</v>
          </cell>
          <cell r="AQ909"/>
          <cell r="AR909">
            <v>0</v>
          </cell>
          <cell r="AS909"/>
          <cell r="AT909">
            <v>0</v>
          </cell>
          <cell r="AU909">
            <v>0</v>
          </cell>
          <cell r="AV909"/>
          <cell r="AW909"/>
          <cell r="AX909"/>
          <cell r="AY909"/>
          <cell r="AZ909"/>
          <cell r="BA909"/>
          <cell r="BB909">
            <v>0</v>
          </cell>
          <cell r="BC909">
            <v>0</v>
          </cell>
          <cell r="BD909"/>
          <cell r="BE909">
            <v>0</v>
          </cell>
          <cell r="BF909" t="str">
            <v>PER approved</v>
          </cell>
          <cell r="BG909"/>
          <cell r="BH909"/>
          <cell r="BI909"/>
          <cell r="BJ909"/>
          <cell r="BK909"/>
          <cell r="BL909"/>
          <cell r="BM909"/>
          <cell r="BN909"/>
          <cell r="BO909"/>
          <cell r="BP909">
            <v>0</v>
          </cell>
          <cell r="BQ909"/>
          <cell r="BR909"/>
          <cell r="BS909"/>
          <cell r="BT909"/>
          <cell r="BU909"/>
          <cell r="BV909"/>
          <cell r="BW909" t="str">
            <v>Brooksbank</v>
          </cell>
          <cell r="BX909"/>
          <cell r="BY909">
            <v>10</v>
          </cell>
        </row>
        <row r="910">
          <cell r="C910">
            <v>928</v>
          </cell>
          <cell r="D910">
            <v>5</v>
          </cell>
          <cell r="E910">
            <v>801</v>
          </cell>
          <cell r="F910">
            <v>5</v>
          </cell>
          <cell r="G910"/>
          <cell r="H910" t="str">
            <v/>
          </cell>
          <cell r="I910" t="str">
            <v/>
          </cell>
          <cell r="J910" t="str">
            <v/>
          </cell>
          <cell r="K910" t="str">
            <v/>
          </cell>
          <cell r="L910" t="str">
            <v>PER approved</v>
          </cell>
          <cell r="M910" t="str">
            <v>Brooksbank</v>
          </cell>
          <cell r="N910" t="str">
            <v>Source - New Well &amp; Wellhouse</v>
          </cell>
          <cell r="O910" t="str">
            <v>1850011-4</v>
          </cell>
          <cell r="P910" t="str">
            <v xml:space="preserve">No </v>
          </cell>
          <cell r="Q910">
            <v>276</v>
          </cell>
          <cell r="R910" t="str">
            <v>Reg</v>
          </cell>
          <cell r="S910" t="str">
            <v>Exempt</v>
          </cell>
          <cell r="T910"/>
          <cell r="U910"/>
          <cell r="V910"/>
          <cell r="W910"/>
          <cell r="X910">
            <v>0</v>
          </cell>
          <cell r="Y910"/>
          <cell r="Z910"/>
          <cell r="AA910"/>
          <cell r="AB910"/>
          <cell r="AC910">
            <v>0</v>
          </cell>
          <cell r="AD910">
            <v>0</v>
          </cell>
          <cell r="AE910"/>
          <cell r="AF910">
            <v>1454000</v>
          </cell>
          <cell r="AG910"/>
          <cell r="AH910"/>
          <cell r="AI910"/>
          <cell r="AJ910"/>
          <cell r="AK910"/>
          <cell r="AL910">
            <v>1454000</v>
          </cell>
          <cell r="AM910">
            <v>0</v>
          </cell>
          <cell r="AN910"/>
          <cell r="AO910">
            <v>0</v>
          </cell>
          <cell r="AP910">
            <v>0</v>
          </cell>
          <cell r="AQ910"/>
          <cell r="AR910">
            <v>0</v>
          </cell>
          <cell r="AS910"/>
          <cell r="AT910">
            <v>0</v>
          </cell>
          <cell r="AU910">
            <v>0</v>
          </cell>
          <cell r="AV910"/>
          <cell r="AW910"/>
          <cell r="AX910"/>
          <cell r="AY910"/>
          <cell r="AZ910"/>
          <cell r="BA910"/>
          <cell r="BB910">
            <v>0</v>
          </cell>
          <cell r="BC910">
            <v>0</v>
          </cell>
          <cell r="BD910"/>
          <cell r="BE910">
            <v>0</v>
          </cell>
          <cell r="BF910" t="str">
            <v>PER approved</v>
          </cell>
          <cell r="BG910"/>
          <cell r="BH910"/>
          <cell r="BI910"/>
          <cell r="BJ910"/>
          <cell r="BK910"/>
          <cell r="BL910"/>
          <cell r="BM910"/>
          <cell r="BN910"/>
          <cell r="BO910"/>
          <cell r="BP910">
            <v>0</v>
          </cell>
          <cell r="BQ910"/>
          <cell r="BR910"/>
          <cell r="BS910"/>
          <cell r="BT910"/>
          <cell r="BU910"/>
          <cell r="BV910"/>
          <cell r="BW910" t="str">
            <v>Brooksbank</v>
          </cell>
          <cell r="BX910"/>
          <cell r="BY910">
            <v>10</v>
          </cell>
        </row>
        <row r="911">
          <cell r="C911">
            <v>929</v>
          </cell>
          <cell r="D911">
            <v>5</v>
          </cell>
          <cell r="E911">
            <v>802</v>
          </cell>
          <cell r="F911">
            <v>5</v>
          </cell>
          <cell r="G911"/>
          <cell r="H911" t="str">
            <v/>
          </cell>
          <cell r="I911" t="str">
            <v/>
          </cell>
          <cell r="J911" t="str">
            <v/>
          </cell>
          <cell r="K911" t="str">
            <v/>
          </cell>
          <cell r="L911">
            <v>0</v>
          </cell>
          <cell r="M911" t="str">
            <v>Brooksbank</v>
          </cell>
          <cell r="N911" t="str">
            <v xml:space="preserve">Watermain - Center St. to 1st St. NW </v>
          </cell>
          <cell r="O911" t="str">
            <v>1850011-5</v>
          </cell>
          <cell r="P911" t="str">
            <v xml:space="preserve">No </v>
          </cell>
          <cell r="Q911">
            <v>184</v>
          </cell>
          <cell r="R911" t="str">
            <v>Reg</v>
          </cell>
          <cell r="S911"/>
          <cell r="T911"/>
          <cell r="U911"/>
          <cell r="V911"/>
          <cell r="W911"/>
          <cell r="X911">
            <v>0</v>
          </cell>
          <cell r="Y911"/>
          <cell r="Z911"/>
          <cell r="AA911"/>
          <cell r="AB911"/>
          <cell r="AC911">
            <v>0</v>
          </cell>
          <cell r="AD911">
            <v>0</v>
          </cell>
          <cell r="AE911"/>
          <cell r="AF911">
            <v>2830000</v>
          </cell>
          <cell r="AG911"/>
          <cell r="AH911"/>
          <cell r="AI911"/>
          <cell r="AJ911"/>
          <cell r="AK911"/>
          <cell r="AL911">
            <v>2830000</v>
          </cell>
          <cell r="AM911">
            <v>0</v>
          </cell>
          <cell r="AN911"/>
          <cell r="AO911">
            <v>0</v>
          </cell>
          <cell r="AP911">
            <v>0</v>
          </cell>
          <cell r="AQ911"/>
          <cell r="AR911">
            <v>0</v>
          </cell>
          <cell r="AS911"/>
          <cell r="AT911">
            <v>0</v>
          </cell>
          <cell r="AU911">
            <v>0</v>
          </cell>
          <cell r="AV911"/>
          <cell r="AW911"/>
          <cell r="AX911"/>
          <cell r="AY911"/>
          <cell r="AZ911"/>
          <cell r="BA911"/>
          <cell r="BB911">
            <v>0</v>
          </cell>
          <cell r="BC911">
            <v>0</v>
          </cell>
          <cell r="BD911"/>
          <cell r="BE911">
            <v>0</v>
          </cell>
          <cell r="BF911"/>
          <cell r="BG911"/>
          <cell r="BH911"/>
          <cell r="BI911"/>
          <cell r="BJ911"/>
          <cell r="BK911"/>
          <cell r="BL911"/>
          <cell r="BM911"/>
          <cell r="BN911"/>
          <cell r="BO911"/>
          <cell r="BP911"/>
          <cell r="BQ911"/>
          <cell r="BR911"/>
          <cell r="BS911"/>
          <cell r="BT911"/>
          <cell r="BU911"/>
          <cell r="BV911"/>
          <cell r="BW911" t="str">
            <v>Brooksbank</v>
          </cell>
          <cell r="BX911"/>
          <cell r="BY911">
            <v>10</v>
          </cell>
        </row>
        <row r="912">
          <cell r="C912">
            <v>273</v>
          </cell>
          <cell r="D912">
            <v>12</v>
          </cell>
          <cell r="E912">
            <v>199</v>
          </cell>
          <cell r="F912">
            <v>12</v>
          </cell>
          <cell r="G912"/>
          <cell r="H912" t="str">
            <v/>
          </cell>
          <cell r="I912" t="str">
            <v/>
          </cell>
          <cell r="J912" t="str">
            <v/>
          </cell>
          <cell r="K912" t="str">
            <v/>
          </cell>
          <cell r="L912">
            <v>0</v>
          </cell>
          <cell r="M912" t="str">
            <v>Berrens</v>
          </cell>
          <cell r="N912" t="str">
            <v xml:space="preserve">Watermain - Replace &amp; Looping </v>
          </cell>
          <cell r="O912" t="str">
            <v>1410005-1</v>
          </cell>
          <cell r="P912" t="str">
            <v xml:space="preserve">No </v>
          </cell>
          <cell r="Q912">
            <v>32</v>
          </cell>
          <cell r="R912" t="str">
            <v>Reg</v>
          </cell>
          <cell r="S912"/>
          <cell r="T912"/>
          <cell r="U912"/>
          <cell r="V912"/>
          <cell r="W912"/>
          <cell r="X912">
            <v>0</v>
          </cell>
          <cell r="Y912"/>
          <cell r="Z912"/>
          <cell r="AA912"/>
          <cell r="AB912"/>
          <cell r="AC912">
            <v>0</v>
          </cell>
          <cell r="AD912">
            <v>0</v>
          </cell>
          <cell r="AE912"/>
          <cell r="AF912">
            <v>1646000</v>
          </cell>
          <cell r="AG912"/>
          <cell r="AH912"/>
          <cell r="AI912"/>
          <cell r="AJ912"/>
          <cell r="AK912"/>
          <cell r="AL912">
            <v>1646000</v>
          </cell>
          <cell r="AM912">
            <v>0</v>
          </cell>
          <cell r="AN912"/>
          <cell r="AO912">
            <v>0</v>
          </cell>
          <cell r="AP912">
            <v>0</v>
          </cell>
          <cell r="AQ912"/>
          <cell r="AR912">
            <v>0</v>
          </cell>
          <cell r="AS912"/>
          <cell r="AT912">
            <v>0</v>
          </cell>
          <cell r="AU912">
            <v>0</v>
          </cell>
          <cell r="AV912"/>
          <cell r="AW912"/>
          <cell r="AX912"/>
          <cell r="AY912"/>
          <cell r="AZ912"/>
          <cell r="BA912"/>
          <cell r="BB912">
            <v>0</v>
          </cell>
          <cell r="BC912">
            <v>0</v>
          </cell>
          <cell r="BD912"/>
          <cell r="BE912">
            <v>0</v>
          </cell>
          <cell r="BF912"/>
          <cell r="BG912"/>
          <cell r="BH912"/>
          <cell r="BI912"/>
          <cell r="BJ912"/>
          <cell r="BK912"/>
          <cell r="BL912"/>
          <cell r="BM912"/>
          <cell r="BN912"/>
          <cell r="BO912"/>
          <cell r="BP912"/>
          <cell r="BQ912"/>
          <cell r="BR912"/>
          <cell r="BS912"/>
          <cell r="BT912"/>
          <cell r="BU912"/>
          <cell r="BV912"/>
          <cell r="BW912" t="str">
            <v>Berrens</v>
          </cell>
          <cell r="BX912"/>
          <cell r="BY912">
            <v>8</v>
          </cell>
        </row>
        <row r="913">
          <cell r="C913">
            <v>567</v>
          </cell>
          <cell r="D913">
            <v>10</v>
          </cell>
          <cell r="E913">
            <v>471</v>
          </cell>
          <cell r="F913">
            <v>10</v>
          </cell>
          <cell r="G913"/>
          <cell r="H913" t="str">
            <v/>
          </cell>
          <cell r="I913" t="str">
            <v/>
          </cell>
          <cell r="J913" t="str">
            <v/>
          </cell>
          <cell r="K913" t="str">
            <v/>
          </cell>
          <cell r="L913">
            <v>0</v>
          </cell>
          <cell r="M913" t="str">
            <v>Berrens</v>
          </cell>
          <cell r="N913" t="str">
            <v>Conservation - Replace Meters</v>
          </cell>
          <cell r="O913" t="str">
            <v>1410005-2</v>
          </cell>
          <cell r="P913" t="str">
            <v xml:space="preserve">No </v>
          </cell>
          <cell r="Q913">
            <v>32</v>
          </cell>
          <cell r="R913" t="str">
            <v>Reg</v>
          </cell>
          <cell r="S913"/>
          <cell r="T913"/>
          <cell r="U913"/>
          <cell r="V913"/>
          <cell r="W913"/>
          <cell r="X913">
            <v>0</v>
          </cell>
          <cell r="Y913"/>
          <cell r="Z913"/>
          <cell r="AA913"/>
          <cell r="AB913"/>
          <cell r="AC913">
            <v>0</v>
          </cell>
          <cell r="AD913">
            <v>0</v>
          </cell>
          <cell r="AE913"/>
          <cell r="AF913">
            <v>51000</v>
          </cell>
          <cell r="AG913"/>
          <cell r="AH913"/>
          <cell r="AI913"/>
          <cell r="AJ913"/>
          <cell r="AK913"/>
          <cell r="AL913">
            <v>51000</v>
          </cell>
          <cell r="AM913">
            <v>0</v>
          </cell>
          <cell r="AN913"/>
          <cell r="AO913">
            <v>0</v>
          </cell>
          <cell r="AP913">
            <v>0</v>
          </cell>
          <cell r="AQ913"/>
          <cell r="AR913">
            <v>0</v>
          </cell>
          <cell r="AS913"/>
          <cell r="AT913">
            <v>0</v>
          </cell>
          <cell r="AU913">
            <v>0</v>
          </cell>
          <cell r="AV913"/>
          <cell r="AW913"/>
          <cell r="AX913"/>
          <cell r="AY913"/>
          <cell r="AZ913"/>
          <cell r="BA913"/>
          <cell r="BB913">
            <v>0</v>
          </cell>
          <cell r="BC913">
            <v>0</v>
          </cell>
          <cell r="BD913"/>
          <cell r="BE913">
            <v>0</v>
          </cell>
          <cell r="BF913"/>
          <cell r="BG913"/>
          <cell r="BH913"/>
          <cell r="BI913"/>
          <cell r="BJ913"/>
          <cell r="BK913"/>
          <cell r="BL913"/>
          <cell r="BM913"/>
          <cell r="BN913"/>
          <cell r="BO913"/>
          <cell r="BP913"/>
          <cell r="BQ913"/>
          <cell r="BR913"/>
          <cell r="BS913"/>
          <cell r="BT913"/>
          <cell r="BU913"/>
          <cell r="BV913"/>
          <cell r="BW913" t="str">
            <v>Berrens</v>
          </cell>
          <cell r="BX913"/>
          <cell r="BY913">
            <v>8</v>
          </cell>
        </row>
        <row r="914">
          <cell r="C914">
            <v>846</v>
          </cell>
          <cell r="D914">
            <v>5</v>
          </cell>
          <cell r="E914">
            <v>716</v>
          </cell>
          <cell r="F914">
            <v>5</v>
          </cell>
          <cell r="G914" t="str">
            <v/>
          </cell>
          <cell r="H914" t="str">
            <v/>
          </cell>
          <cell r="I914" t="str">
            <v/>
          </cell>
          <cell r="J914" t="str">
            <v/>
          </cell>
          <cell r="K914" t="str">
            <v/>
          </cell>
          <cell r="L914" t="str">
            <v>RD Commit</v>
          </cell>
          <cell r="M914" t="str">
            <v>Schultz</v>
          </cell>
          <cell r="N914" t="str">
            <v>Storage - New 75,000 Gal Tower</v>
          </cell>
          <cell r="O914" t="str">
            <v>1800003-10</v>
          </cell>
          <cell r="P914" t="str">
            <v xml:space="preserve">No </v>
          </cell>
          <cell r="Q914">
            <v>559</v>
          </cell>
          <cell r="R914" t="str">
            <v>Reg</v>
          </cell>
          <cell r="S914" t="str">
            <v>Exempt</v>
          </cell>
          <cell r="T914"/>
          <cell r="U914"/>
          <cell r="V914"/>
          <cell r="W914"/>
          <cell r="X914">
            <v>-580000</v>
          </cell>
          <cell r="Y914"/>
          <cell r="Z914"/>
          <cell r="AA914"/>
          <cell r="AB914"/>
          <cell r="AC914">
            <v>0</v>
          </cell>
          <cell r="AD914">
            <v>0</v>
          </cell>
          <cell r="AE914"/>
          <cell r="AF914">
            <v>830000</v>
          </cell>
          <cell r="AG914"/>
          <cell r="AH914"/>
          <cell r="AI914"/>
          <cell r="AJ914"/>
          <cell r="AK914"/>
          <cell r="AL914">
            <v>830000</v>
          </cell>
          <cell r="AM914">
            <v>0</v>
          </cell>
          <cell r="AN914"/>
          <cell r="AO914">
            <v>0</v>
          </cell>
          <cell r="AP914">
            <v>0</v>
          </cell>
          <cell r="AQ914"/>
          <cell r="AR914">
            <v>0</v>
          </cell>
          <cell r="AS914"/>
          <cell r="AT914">
            <v>0</v>
          </cell>
          <cell r="AU914">
            <v>0</v>
          </cell>
          <cell r="AV914"/>
          <cell r="AW914"/>
          <cell r="AX914"/>
          <cell r="AY914"/>
          <cell r="AZ914"/>
          <cell r="BA914"/>
          <cell r="BB914"/>
          <cell r="BC914"/>
          <cell r="BD914"/>
          <cell r="BE914"/>
          <cell r="BF914" t="str">
            <v>RD Commit</v>
          </cell>
          <cell r="BG914"/>
          <cell r="BH914">
            <v>43623</v>
          </cell>
          <cell r="BI914"/>
          <cell r="BJ914"/>
          <cell r="BK914"/>
          <cell r="BL914"/>
          <cell r="BM914"/>
          <cell r="BN914"/>
          <cell r="BO914">
            <v>250000</v>
          </cell>
          <cell r="BP914">
            <v>250000</v>
          </cell>
          <cell r="BQ914">
            <v>580000</v>
          </cell>
          <cell r="BR914" t="str">
            <v>2018 Funded</v>
          </cell>
          <cell r="BS914"/>
          <cell r="BT914"/>
          <cell r="BU914"/>
          <cell r="BV914"/>
          <cell r="BW914" t="str">
            <v>Schultz</v>
          </cell>
          <cell r="BX914" t="str">
            <v>Lafontaine</v>
          </cell>
          <cell r="BY914">
            <v>5</v>
          </cell>
        </row>
        <row r="915">
          <cell r="C915">
            <v>847</v>
          </cell>
          <cell r="D915">
            <v>5</v>
          </cell>
          <cell r="E915">
            <v>717</v>
          </cell>
          <cell r="F915">
            <v>5</v>
          </cell>
          <cell r="G915" t="str">
            <v/>
          </cell>
          <cell r="H915" t="str">
            <v/>
          </cell>
          <cell r="I915" t="str">
            <v/>
          </cell>
          <cell r="J915" t="str">
            <v/>
          </cell>
          <cell r="K915" t="str">
            <v/>
          </cell>
          <cell r="L915" t="str">
            <v>Applied</v>
          </cell>
          <cell r="M915" t="str">
            <v>Schultz</v>
          </cell>
          <cell r="N915" t="str">
            <v>Conservation - 50 New Meters</v>
          </cell>
          <cell r="O915" t="str">
            <v>1800003-11</v>
          </cell>
          <cell r="P915" t="str">
            <v xml:space="preserve">No </v>
          </cell>
          <cell r="Q915">
            <v>559</v>
          </cell>
          <cell r="R915" t="str">
            <v>Reg</v>
          </cell>
          <cell r="S915" t="str">
            <v>Exempt</v>
          </cell>
          <cell r="T915"/>
          <cell r="U915"/>
          <cell r="V915"/>
          <cell r="W915"/>
          <cell r="X915">
            <v>0</v>
          </cell>
          <cell r="Y915"/>
          <cell r="Z915"/>
          <cell r="AA915"/>
          <cell r="AB915"/>
          <cell r="AC915">
            <v>0</v>
          </cell>
          <cell r="AD915">
            <v>0</v>
          </cell>
          <cell r="AE915"/>
          <cell r="AF915">
            <v>120000</v>
          </cell>
          <cell r="AG915"/>
          <cell r="AH915"/>
          <cell r="AI915"/>
          <cell r="AJ915"/>
          <cell r="AK915"/>
          <cell r="AL915">
            <v>120000</v>
          </cell>
          <cell r="AM915">
            <v>0</v>
          </cell>
          <cell r="AN915"/>
          <cell r="AO915">
            <v>0</v>
          </cell>
          <cell r="AP915">
            <v>0</v>
          </cell>
          <cell r="AQ915"/>
          <cell r="AR915">
            <v>0</v>
          </cell>
          <cell r="AS915"/>
          <cell r="AT915">
            <v>0</v>
          </cell>
          <cell r="AU915">
            <v>0</v>
          </cell>
          <cell r="AV915"/>
          <cell r="AW915"/>
          <cell r="AX915"/>
          <cell r="AY915"/>
          <cell r="AZ915"/>
          <cell r="BA915"/>
          <cell r="BB915"/>
          <cell r="BC915"/>
          <cell r="BD915"/>
          <cell r="BE915"/>
          <cell r="BF915" t="str">
            <v>Applied</v>
          </cell>
          <cell r="BG915"/>
          <cell r="BH915"/>
          <cell r="BI915"/>
          <cell r="BJ915"/>
          <cell r="BK915"/>
          <cell r="BL915"/>
          <cell r="BM915"/>
          <cell r="BN915">
            <v>0</v>
          </cell>
          <cell r="BO915">
            <v>120000</v>
          </cell>
          <cell r="BP915">
            <v>0</v>
          </cell>
          <cell r="BQ915"/>
          <cell r="BR915"/>
          <cell r="BS915"/>
          <cell r="BT915"/>
          <cell r="BU915"/>
          <cell r="BV915"/>
          <cell r="BW915" t="str">
            <v>Schultz</v>
          </cell>
          <cell r="BX915" t="str">
            <v>Lafontaine</v>
          </cell>
          <cell r="BY915">
            <v>5</v>
          </cell>
        </row>
        <row r="916">
          <cell r="C916">
            <v>812</v>
          </cell>
          <cell r="D916">
            <v>7</v>
          </cell>
          <cell r="E916">
            <v>689</v>
          </cell>
          <cell r="F916">
            <v>7</v>
          </cell>
          <cell r="G916" t="str">
            <v/>
          </cell>
          <cell r="H916" t="str">
            <v/>
          </cell>
          <cell r="I916" t="str">
            <v/>
          </cell>
          <cell r="J916" t="str">
            <v/>
          </cell>
          <cell r="K916" t="str">
            <v/>
          </cell>
          <cell r="L916" t="str">
            <v>RD Commit</v>
          </cell>
          <cell r="M916" t="str">
            <v>Brooksbank</v>
          </cell>
          <cell r="N916" t="str">
            <v>Treatment - New Plant</v>
          </cell>
          <cell r="O916" t="str">
            <v>1070019-1</v>
          </cell>
          <cell r="P916" t="str">
            <v xml:space="preserve">No </v>
          </cell>
          <cell r="Q916">
            <v>332</v>
          </cell>
          <cell r="R916" t="str">
            <v>Reg</v>
          </cell>
          <cell r="S916" t="str">
            <v>Exempt</v>
          </cell>
          <cell r="T916"/>
          <cell r="U916"/>
          <cell r="V916"/>
          <cell r="W916"/>
          <cell r="X916">
            <v>-1934295</v>
          </cell>
          <cell r="Y916"/>
          <cell r="Z916"/>
          <cell r="AA916"/>
          <cell r="AB916"/>
          <cell r="AC916">
            <v>0</v>
          </cell>
          <cell r="AD916">
            <v>0</v>
          </cell>
          <cell r="AE916"/>
          <cell r="AF916">
            <v>4370108</v>
          </cell>
          <cell r="AG916"/>
          <cell r="AH916"/>
          <cell r="AI916"/>
          <cell r="AJ916"/>
          <cell r="AK916"/>
          <cell r="AL916">
            <v>4370108</v>
          </cell>
          <cell r="AM916">
            <v>0</v>
          </cell>
          <cell r="AN916"/>
          <cell r="AO916">
            <v>0</v>
          </cell>
          <cell r="AP916">
            <v>0</v>
          </cell>
          <cell r="AQ916"/>
          <cell r="AR916">
            <v>0</v>
          </cell>
          <cell r="AS916"/>
          <cell r="AT916">
            <v>0</v>
          </cell>
          <cell r="AU916">
            <v>0</v>
          </cell>
          <cell r="AV916"/>
          <cell r="AW916"/>
          <cell r="AX916"/>
          <cell r="AY916"/>
          <cell r="AZ916"/>
          <cell r="BA916"/>
          <cell r="BB916">
            <v>0</v>
          </cell>
          <cell r="BC916">
            <v>917149.35519659135</v>
          </cell>
          <cell r="BD916"/>
          <cell r="BE916">
            <v>1966896.8157768925</v>
          </cell>
          <cell r="BF916" t="str">
            <v>RD Commit</v>
          </cell>
          <cell r="BG916"/>
          <cell r="BH916"/>
          <cell r="BI916"/>
          <cell r="BJ916"/>
          <cell r="BK916">
            <v>160</v>
          </cell>
          <cell r="BL916"/>
          <cell r="BM916">
            <v>3025995.101195219</v>
          </cell>
          <cell r="BN916">
            <v>0</v>
          </cell>
          <cell r="BO916">
            <v>1344112.8988047808</v>
          </cell>
          <cell r="BP916">
            <v>0</v>
          </cell>
          <cell r="BQ916">
            <v>300000</v>
          </cell>
          <cell r="BR916" t="str">
            <v>SCDP 2019</v>
          </cell>
          <cell r="BS916">
            <v>1634295</v>
          </cell>
          <cell r="BT916" t="str">
            <v>20 SPAP</v>
          </cell>
          <cell r="BU916"/>
          <cell r="BV916" t="str">
            <v>20 SPAP</v>
          </cell>
          <cell r="BW916" t="str">
            <v>Brooksbank</v>
          </cell>
          <cell r="BX916" t="str">
            <v>Gallentine</v>
          </cell>
          <cell r="BY916">
            <v>9</v>
          </cell>
        </row>
        <row r="917">
          <cell r="C917">
            <v>299</v>
          </cell>
          <cell r="D917">
            <v>12</v>
          </cell>
          <cell r="E917">
            <v>222</v>
          </cell>
          <cell r="F917">
            <v>12</v>
          </cell>
          <cell r="G917"/>
          <cell r="H917" t="str">
            <v/>
          </cell>
          <cell r="I917" t="str">
            <v/>
          </cell>
          <cell r="J917" t="str">
            <v/>
          </cell>
          <cell r="K917" t="str">
            <v/>
          </cell>
          <cell r="L917">
            <v>0</v>
          </cell>
          <cell r="M917" t="str">
            <v>Berrens</v>
          </cell>
          <cell r="N917" t="str">
            <v>Watermain - Replace &amp; Looping</v>
          </cell>
          <cell r="O917" t="str">
            <v>1640012-7</v>
          </cell>
          <cell r="P917" t="str">
            <v xml:space="preserve">No </v>
          </cell>
          <cell r="Q917">
            <v>315</v>
          </cell>
          <cell r="R917" t="str">
            <v>Reg</v>
          </cell>
          <cell r="S917"/>
          <cell r="T917"/>
          <cell r="U917"/>
          <cell r="V917"/>
          <cell r="W917"/>
          <cell r="X917">
            <v>0</v>
          </cell>
          <cell r="Y917"/>
          <cell r="Z917"/>
          <cell r="AA917"/>
          <cell r="AB917"/>
          <cell r="AC917">
            <v>0</v>
          </cell>
          <cell r="AD917">
            <v>0</v>
          </cell>
          <cell r="AE917"/>
          <cell r="AF917">
            <v>8121000</v>
          </cell>
          <cell r="AG917"/>
          <cell r="AH917"/>
          <cell r="AI917"/>
          <cell r="AJ917"/>
          <cell r="AK917"/>
          <cell r="AL917">
            <v>8121000</v>
          </cell>
          <cell r="AM917">
            <v>0</v>
          </cell>
          <cell r="AN917"/>
          <cell r="AO917">
            <v>0</v>
          </cell>
          <cell r="AP917">
            <v>0</v>
          </cell>
          <cell r="AQ917"/>
          <cell r="AR917">
            <v>0</v>
          </cell>
          <cell r="AS917"/>
          <cell r="AT917">
            <v>0</v>
          </cell>
          <cell r="AU917">
            <v>0</v>
          </cell>
          <cell r="AV917"/>
          <cell r="AW917"/>
          <cell r="AX917"/>
          <cell r="AY917"/>
          <cell r="AZ917"/>
          <cell r="BA917"/>
          <cell r="BB917">
            <v>0</v>
          </cell>
          <cell r="BC917">
            <v>0</v>
          </cell>
          <cell r="BD917"/>
          <cell r="BE917">
            <v>0</v>
          </cell>
          <cell r="BF917"/>
          <cell r="BG917"/>
          <cell r="BH917"/>
          <cell r="BI917"/>
          <cell r="BJ917"/>
          <cell r="BK917"/>
          <cell r="BL917"/>
          <cell r="BM917"/>
          <cell r="BN917"/>
          <cell r="BO917"/>
          <cell r="BP917"/>
          <cell r="BQ917"/>
          <cell r="BR917"/>
          <cell r="BS917"/>
          <cell r="BT917"/>
          <cell r="BU917"/>
          <cell r="BV917"/>
          <cell r="BW917" t="str">
            <v>Berrens</v>
          </cell>
          <cell r="BX917"/>
          <cell r="BY917">
            <v>8</v>
          </cell>
        </row>
        <row r="918">
          <cell r="C918">
            <v>688</v>
          </cell>
          <cell r="D918">
            <v>10</v>
          </cell>
          <cell r="E918">
            <v>585</v>
          </cell>
          <cell r="F918">
            <v>10</v>
          </cell>
          <cell r="G918"/>
          <cell r="H918" t="str">
            <v/>
          </cell>
          <cell r="I918" t="str">
            <v/>
          </cell>
          <cell r="J918" t="str">
            <v/>
          </cell>
          <cell r="K918" t="str">
            <v/>
          </cell>
          <cell r="L918">
            <v>0</v>
          </cell>
          <cell r="M918" t="str">
            <v>Berrens</v>
          </cell>
          <cell r="N918" t="str">
            <v>Storage - Tower Rehab</v>
          </cell>
          <cell r="O918" t="str">
            <v>1640012-6</v>
          </cell>
          <cell r="P918" t="str">
            <v xml:space="preserve">No </v>
          </cell>
          <cell r="Q918">
            <v>315</v>
          </cell>
          <cell r="R918" t="str">
            <v>Reg</v>
          </cell>
          <cell r="S918"/>
          <cell r="T918"/>
          <cell r="U918"/>
          <cell r="V918"/>
          <cell r="W918"/>
          <cell r="X918">
            <v>0</v>
          </cell>
          <cell r="Y918"/>
          <cell r="Z918"/>
          <cell r="AA918"/>
          <cell r="AB918"/>
          <cell r="AC918">
            <v>0</v>
          </cell>
          <cell r="AD918">
            <v>0</v>
          </cell>
          <cell r="AE918"/>
          <cell r="AF918">
            <v>968000</v>
          </cell>
          <cell r="AG918"/>
          <cell r="AH918"/>
          <cell r="AI918"/>
          <cell r="AJ918"/>
          <cell r="AK918"/>
          <cell r="AL918">
            <v>968000</v>
          </cell>
          <cell r="AM918">
            <v>0</v>
          </cell>
          <cell r="AN918"/>
          <cell r="AO918">
            <v>0</v>
          </cell>
          <cell r="AP918">
            <v>0</v>
          </cell>
          <cell r="AQ918"/>
          <cell r="AR918">
            <v>0</v>
          </cell>
          <cell r="AS918"/>
          <cell r="AT918">
            <v>0</v>
          </cell>
          <cell r="AU918">
            <v>0</v>
          </cell>
          <cell r="AV918"/>
          <cell r="AW918"/>
          <cell r="AX918"/>
          <cell r="AY918"/>
          <cell r="AZ918"/>
          <cell r="BA918"/>
          <cell r="BB918">
            <v>0</v>
          </cell>
          <cell r="BC918">
            <v>0</v>
          </cell>
          <cell r="BD918"/>
          <cell r="BE918">
            <v>0</v>
          </cell>
          <cell r="BF918"/>
          <cell r="BG918"/>
          <cell r="BH918"/>
          <cell r="BI918"/>
          <cell r="BJ918"/>
          <cell r="BK918"/>
          <cell r="BL918"/>
          <cell r="BM918"/>
          <cell r="BN918"/>
          <cell r="BO918"/>
          <cell r="BP918"/>
          <cell r="BQ918"/>
          <cell r="BR918"/>
          <cell r="BS918"/>
          <cell r="BT918"/>
          <cell r="BU918"/>
          <cell r="BV918"/>
          <cell r="BW918" t="str">
            <v>Berrens</v>
          </cell>
          <cell r="BX918"/>
          <cell r="BY918">
            <v>8</v>
          </cell>
        </row>
        <row r="919">
          <cell r="C919">
            <v>79</v>
          </cell>
          <cell r="D919">
            <v>20</v>
          </cell>
          <cell r="E919">
            <v>66</v>
          </cell>
          <cell r="F919">
            <v>20</v>
          </cell>
          <cell r="G919">
            <v>2024</v>
          </cell>
          <cell r="H919" t="str">
            <v>Yes</v>
          </cell>
          <cell r="I919" t="str">
            <v/>
          </cell>
          <cell r="J919" t="str">
            <v/>
          </cell>
          <cell r="K919" t="str">
            <v>Yes</v>
          </cell>
          <cell r="L919">
            <v>0</v>
          </cell>
          <cell r="M919" t="str">
            <v>Brooksbank</v>
          </cell>
          <cell r="N919" t="str">
            <v>Other - LSL Replacement</v>
          </cell>
          <cell r="O919" t="str">
            <v>1790013-6</v>
          </cell>
          <cell r="P919" t="str">
            <v>Yes</v>
          </cell>
          <cell r="Q919">
            <v>2477</v>
          </cell>
          <cell r="R919" t="str">
            <v>LSL</v>
          </cell>
          <cell r="S919"/>
          <cell r="T919"/>
          <cell r="U919"/>
          <cell r="V919" t="str">
            <v>certified</v>
          </cell>
          <cell r="W919">
            <v>138630</v>
          </cell>
          <cell r="X919">
            <v>138630</v>
          </cell>
          <cell r="Y919" t="str">
            <v>24 Carryover</v>
          </cell>
          <cell r="Z919"/>
          <cell r="AA919">
            <v>45474</v>
          </cell>
          <cell r="AB919">
            <v>45566</v>
          </cell>
          <cell r="AC919">
            <v>69316</v>
          </cell>
          <cell r="AD919">
            <v>69314</v>
          </cell>
          <cell r="AE919" t="str">
            <v>attached to 1790013-4</v>
          </cell>
          <cell r="AF919">
            <v>138630</v>
          </cell>
          <cell r="AG919">
            <v>45449</v>
          </cell>
          <cell r="AH919">
            <v>45468</v>
          </cell>
          <cell r="AI919"/>
          <cell r="AJ919">
            <v>138630</v>
          </cell>
          <cell r="AK919"/>
          <cell r="AL919">
            <v>138630</v>
          </cell>
          <cell r="AM919">
            <v>138630</v>
          </cell>
          <cell r="AN919"/>
          <cell r="AO919">
            <v>69314</v>
          </cell>
          <cell r="AP919">
            <v>0</v>
          </cell>
          <cell r="AQ919"/>
          <cell r="AR919">
            <v>69314</v>
          </cell>
          <cell r="AS919"/>
          <cell r="AT919">
            <v>69316</v>
          </cell>
          <cell r="AU919">
            <v>69316</v>
          </cell>
          <cell r="AV919"/>
          <cell r="AW919"/>
          <cell r="AX919"/>
          <cell r="AY919"/>
          <cell r="AZ919"/>
          <cell r="BA919"/>
          <cell r="BB919">
            <v>0</v>
          </cell>
          <cell r="BC919">
            <v>0</v>
          </cell>
          <cell r="BD919"/>
          <cell r="BE919">
            <v>0</v>
          </cell>
          <cell r="BF919"/>
          <cell r="BG919"/>
          <cell r="BH919"/>
          <cell r="BI919"/>
          <cell r="BJ919"/>
          <cell r="BK919"/>
          <cell r="BL919"/>
          <cell r="BM919"/>
          <cell r="BN919"/>
          <cell r="BO919"/>
          <cell r="BP919"/>
          <cell r="BQ919"/>
          <cell r="BR919"/>
          <cell r="BS919"/>
          <cell r="BT919"/>
          <cell r="BU919"/>
          <cell r="BV919"/>
          <cell r="BW919" t="str">
            <v>Brooksbank</v>
          </cell>
          <cell r="BX919" t="str">
            <v>Gallentine</v>
          </cell>
          <cell r="BY919">
            <v>10</v>
          </cell>
        </row>
        <row r="920">
          <cell r="C920">
            <v>585</v>
          </cell>
          <cell r="D920">
            <v>10</v>
          </cell>
          <cell r="E920">
            <v>485</v>
          </cell>
          <cell r="F920">
            <v>10</v>
          </cell>
          <cell r="G920"/>
          <cell r="H920" t="str">
            <v/>
          </cell>
          <cell r="I920" t="str">
            <v/>
          </cell>
          <cell r="J920" t="str">
            <v/>
          </cell>
          <cell r="K920" t="str">
            <v/>
          </cell>
          <cell r="L920">
            <v>0</v>
          </cell>
          <cell r="M920" t="str">
            <v>Brooksbank</v>
          </cell>
          <cell r="N920" t="str">
            <v>Other - Booster Station Replacement</v>
          </cell>
          <cell r="O920" t="str">
            <v>1790013-3</v>
          </cell>
          <cell r="P920" t="str">
            <v xml:space="preserve">No </v>
          </cell>
          <cell r="Q920">
            <v>2655</v>
          </cell>
          <cell r="R920" t="str">
            <v>Reg</v>
          </cell>
          <cell r="S920" t="str">
            <v>Exempt</v>
          </cell>
          <cell r="T920"/>
          <cell r="U920"/>
          <cell r="V920"/>
          <cell r="W920"/>
          <cell r="X920">
            <v>0</v>
          </cell>
          <cell r="Y920"/>
          <cell r="Z920"/>
          <cell r="AA920"/>
          <cell r="AB920"/>
          <cell r="AC920">
            <v>0</v>
          </cell>
          <cell r="AD920">
            <v>0</v>
          </cell>
          <cell r="AE920"/>
          <cell r="AF920">
            <v>1080000</v>
          </cell>
          <cell r="AG920"/>
          <cell r="AH920"/>
          <cell r="AI920"/>
          <cell r="AJ920"/>
          <cell r="AK920"/>
          <cell r="AL920">
            <v>1080000</v>
          </cell>
          <cell r="AM920">
            <v>0</v>
          </cell>
          <cell r="AN920"/>
          <cell r="AO920">
            <v>0</v>
          </cell>
          <cell r="AP920">
            <v>0</v>
          </cell>
          <cell r="AQ920"/>
          <cell r="AR920">
            <v>0</v>
          </cell>
          <cell r="AS920"/>
          <cell r="AT920">
            <v>0</v>
          </cell>
          <cell r="AU920">
            <v>0</v>
          </cell>
          <cell r="AV920"/>
          <cell r="AW920"/>
          <cell r="AX920"/>
          <cell r="AY920"/>
          <cell r="AZ920"/>
          <cell r="BA920"/>
          <cell r="BB920">
            <v>0</v>
          </cell>
          <cell r="BC920">
            <v>0</v>
          </cell>
          <cell r="BD920"/>
          <cell r="BE920">
            <v>0</v>
          </cell>
          <cell r="BF920"/>
          <cell r="BG920"/>
          <cell r="BH920"/>
          <cell r="BI920"/>
          <cell r="BJ920"/>
          <cell r="BK920"/>
          <cell r="BL920"/>
          <cell r="BM920"/>
          <cell r="BN920"/>
          <cell r="BO920"/>
          <cell r="BP920">
            <v>0</v>
          </cell>
          <cell r="BQ920"/>
          <cell r="BR920"/>
          <cell r="BS920"/>
          <cell r="BT920"/>
          <cell r="BU920"/>
          <cell r="BV920"/>
          <cell r="BW920" t="str">
            <v>Brooksbank</v>
          </cell>
          <cell r="BX920" t="str">
            <v>Gallentine</v>
          </cell>
          <cell r="BY920">
            <v>10</v>
          </cell>
        </row>
        <row r="921">
          <cell r="C921">
            <v>586</v>
          </cell>
          <cell r="D921">
            <v>10</v>
          </cell>
          <cell r="E921">
            <v>487</v>
          </cell>
          <cell r="F921">
            <v>10</v>
          </cell>
          <cell r="G921"/>
          <cell r="H921" t="str">
            <v/>
          </cell>
          <cell r="I921" t="str">
            <v/>
          </cell>
          <cell r="J921" t="str">
            <v/>
          </cell>
          <cell r="K921" t="str">
            <v/>
          </cell>
          <cell r="L921">
            <v>0</v>
          </cell>
          <cell r="M921" t="str">
            <v>Brooksbank</v>
          </cell>
          <cell r="N921" t="str">
            <v>Watermain - Cast Iron Replacement</v>
          </cell>
          <cell r="O921" t="str">
            <v>1790013-5</v>
          </cell>
          <cell r="P921" t="str">
            <v xml:space="preserve">No </v>
          </cell>
          <cell r="Q921">
            <v>2655</v>
          </cell>
          <cell r="R921" t="str">
            <v>Reg</v>
          </cell>
          <cell r="S921" t="str">
            <v>Exempt</v>
          </cell>
          <cell r="T921"/>
          <cell r="U921"/>
          <cell r="V921"/>
          <cell r="W921"/>
          <cell r="X921">
            <v>0</v>
          </cell>
          <cell r="Y921"/>
          <cell r="Z921"/>
          <cell r="AA921"/>
          <cell r="AB921"/>
          <cell r="AC921">
            <v>0</v>
          </cell>
          <cell r="AD921">
            <v>0</v>
          </cell>
          <cell r="AE921"/>
          <cell r="AF921">
            <v>16295250</v>
          </cell>
          <cell r="AG921"/>
          <cell r="AH921"/>
          <cell r="AI921"/>
          <cell r="AJ921"/>
          <cell r="AK921"/>
          <cell r="AL921">
            <v>16295250</v>
          </cell>
          <cell r="AM921">
            <v>0</v>
          </cell>
          <cell r="AN921"/>
          <cell r="AO921">
            <v>0</v>
          </cell>
          <cell r="AP921">
            <v>0</v>
          </cell>
          <cell r="AQ921"/>
          <cell r="AR921">
            <v>0</v>
          </cell>
          <cell r="AS921"/>
          <cell r="AT921">
            <v>0</v>
          </cell>
          <cell r="AU921">
            <v>0</v>
          </cell>
          <cell r="AV921"/>
          <cell r="AW921"/>
          <cell r="AX921"/>
          <cell r="AY921"/>
          <cell r="AZ921"/>
          <cell r="BA921"/>
          <cell r="BB921">
            <v>0</v>
          </cell>
          <cell r="BC921">
            <v>0</v>
          </cell>
          <cell r="BD921"/>
          <cell r="BE921">
            <v>0</v>
          </cell>
          <cell r="BF921"/>
          <cell r="BG921"/>
          <cell r="BH921"/>
          <cell r="BI921"/>
          <cell r="BJ921"/>
          <cell r="BK921"/>
          <cell r="BL921"/>
          <cell r="BM921"/>
          <cell r="BN921"/>
          <cell r="BO921"/>
          <cell r="BP921">
            <v>0</v>
          </cell>
          <cell r="BQ921"/>
          <cell r="BR921"/>
          <cell r="BS921"/>
          <cell r="BT921"/>
          <cell r="BU921"/>
          <cell r="BV921"/>
          <cell r="BW921" t="str">
            <v>Brooksbank</v>
          </cell>
          <cell r="BX921" t="str">
            <v>Gallentine</v>
          </cell>
          <cell r="BY921">
            <v>10</v>
          </cell>
        </row>
        <row r="922">
          <cell r="C922">
            <v>70</v>
          </cell>
          <cell r="D922">
            <v>20</v>
          </cell>
          <cell r="E922">
            <v>60</v>
          </cell>
          <cell r="F922">
            <v>20</v>
          </cell>
          <cell r="G922">
            <v>2024</v>
          </cell>
          <cell r="H922" t="str">
            <v>Yes</v>
          </cell>
          <cell r="I922" t="str">
            <v/>
          </cell>
          <cell r="J922" t="str">
            <v/>
          </cell>
          <cell r="K922" t="str">
            <v>Yes</v>
          </cell>
          <cell r="L922">
            <v>0</v>
          </cell>
          <cell r="M922" t="str">
            <v>Berrens</v>
          </cell>
          <cell r="N922" t="str">
            <v>Treatment - Manganese Plant &amp; Well</v>
          </cell>
          <cell r="O922" t="str">
            <v>1640013-3</v>
          </cell>
          <cell r="P922" t="str">
            <v>Yes</v>
          </cell>
          <cell r="Q922">
            <v>671</v>
          </cell>
          <cell r="R922" t="str">
            <v>EC</v>
          </cell>
          <cell r="S922" t="str">
            <v>Exempt</v>
          </cell>
          <cell r="T922"/>
          <cell r="U922"/>
          <cell r="V922" t="str">
            <v>certified</v>
          </cell>
          <cell r="W922">
            <v>1965000</v>
          </cell>
          <cell r="X922">
            <v>1965000</v>
          </cell>
          <cell r="Y922" t="str">
            <v>24 Carryover</v>
          </cell>
          <cell r="Z922"/>
          <cell r="AA922">
            <v>45536</v>
          </cell>
          <cell r="AB922">
            <v>45901</v>
          </cell>
          <cell r="AC922">
            <v>0</v>
          </cell>
          <cell r="AD922">
            <v>0</v>
          </cell>
          <cell r="AE922"/>
          <cell r="AF922">
            <v>1965000</v>
          </cell>
          <cell r="AG922">
            <v>45441</v>
          </cell>
          <cell r="AH922">
            <v>45469</v>
          </cell>
          <cell r="AI922">
            <v>1</v>
          </cell>
          <cell r="AJ922">
            <v>2495000</v>
          </cell>
          <cell r="AK922"/>
          <cell r="AL922">
            <v>1965000</v>
          </cell>
          <cell r="AM922">
            <v>1965000</v>
          </cell>
          <cell r="AN922"/>
          <cell r="AO922">
            <v>0</v>
          </cell>
          <cell r="AP922">
            <v>982500</v>
          </cell>
          <cell r="AQ922"/>
          <cell r="AR922">
            <v>982500</v>
          </cell>
          <cell r="AS922"/>
          <cell r="AT922">
            <v>982500</v>
          </cell>
          <cell r="AU922">
            <v>0</v>
          </cell>
          <cell r="AV922"/>
          <cell r="AW922"/>
          <cell r="AX922"/>
          <cell r="AY922"/>
          <cell r="AZ922"/>
          <cell r="BA922"/>
          <cell r="BB922">
            <v>0</v>
          </cell>
          <cell r="BC922">
            <v>0</v>
          </cell>
          <cell r="BD922"/>
          <cell r="BE922">
            <v>0</v>
          </cell>
          <cell r="BF922"/>
          <cell r="BG922"/>
          <cell r="BH922"/>
          <cell r="BI922"/>
          <cell r="BJ922"/>
          <cell r="BK922"/>
          <cell r="BL922"/>
          <cell r="BM922"/>
          <cell r="BN922"/>
          <cell r="BO922"/>
          <cell r="BP922">
            <v>0</v>
          </cell>
          <cell r="BQ922"/>
          <cell r="BR922"/>
          <cell r="BS922"/>
          <cell r="BT922"/>
          <cell r="BU922"/>
          <cell r="BV922"/>
          <cell r="BW922" t="str">
            <v>Berrens</v>
          </cell>
          <cell r="BX922"/>
          <cell r="BY922">
            <v>8</v>
          </cell>
        </row>
        <row r="923">
          <cell r="C923">
            <v>193</v>
          </cell>
          <cell r="D923">
            <v>15</v>
          </cell>
          <cell r="E923">
            <v>137</v>
          </cell>
          <cell r="F923">
            <v>15</v>
          </cell>
          <cell r="G923">
            <v>2025</v>
          </cell>
          <cell r="H923" t="str">
            <v/>
          </cell>
          <cell r="I923" t="str">
            <v>Yes</v>
          </cell>
          <cell r="J923" t="str">
            <v/>
          </cell>
          <cell r="K923" t="str">
            <v>Yes</v>
          </cell>
          <cell r="L923">
            <v>0</v>
          </cell>
          <cell r="M923" t="str">
            <v>Montoya</v>
          </cell>
          <cell r="N923" t="str">
            <v>Other - LSL Replacement</v>
          </cell>
          <cell r="O923" t="str">
            <v>1100010-3</v>
          </cell>
          <cell r="P923" t="str">
            <v>Yes</v>
          </cell>
          <cell r="Q923">
            <v>12993</v>
          </cell>
          <cell r="R923" t="str">
            <v>LSL</v>
          </cell>
          <cell r="S923"/>
          <cell r="T923"/>
          <cell r="U923"/>
          <cell r="V923">
            <v>45406</v>
          </cell>
          <cell r="W923">
            <v>495000</v>
          </cell>
          <cell r="X923">
            <v>495000</v>
          </cell>
          <cell r="Y923" t="str">
            <v>Part B</v>
          </cell>
          <cell r="Z923" t="str">
            <v>34 LSL Lines</v>
          </cell>
          <cell r="AA923">
            <v>45778</v>
          </cell>
          <cell r="AB923">
            <v>45931</v>
          </cell>
          <cell r="AC923">
            <v>247500</v>
          </cell>
          <cell r="AD923">
            <v>247500</v>
          </cell>
          <cell r="AE923" t="str">
            <v>Private/Public cost breakdown?</v>
          </cell>
          <cell r="AF923">
            <v>495000</v>
          </cell>
          <cell r="AG923"/>
          <cell r="AH923"/>
          <cell r="AI923"/>
          <cell r="AJ923"/>
          <cell r="AK923"/>
          <cell r="AL923">
            <v>495000</v>
          </cell>
          <cell r="AM923">
            <v>495000</v>
          </cell>
          <cell r="AN923"/>
          <cell r="AO923">
            <v>247500</v>
          </cell>
          <cell r="AP923">
            <v>0</v>
          </cell>
          <cell r="AQ923"/>
          <cell r="AR923">
            <v>247500</v>
          </cell>
          <cell r="AS923"/>
          <cell r="AT923">
            <v>247500</v>
          </cell>
          <cell r="AU923">
            <v>247500</v>
          </cell>
          <cell r="AV923"/>
          <cell r="AW923"/>
          <cell r="AX923"/>
          <cell r="AY923"/>
          <cell r="AZ923"/>
          <cell r="BA923"/>
          <cell r="BB923">
            <v>0</v>
          </cell>
          <cell r="BC923">
            <v>0</v>
          </cell>
          <cell r="BD923"/>
          <cell r="BE923">
            <v>0</v>
          </cell>
          <cell r="BF923"/>
          <cell r="BG923"/>
          <cell r="BH923"/>
          <cell r="BI923"/>
          <cell r="BJ923"/>
          <cell r="BK923"/>
          <cell r="BL923"/>
          <cell r="BM923"/>
          <cell r="BN923"/>
          <cell r="BO923"/>
          <cell r="BP923"/>
          <cell r="BQ923"/>
          <cell r="BR923"/>
          <cell r="BS923"/>
          <cell r="BT923"/>
          <cell r="BU923"/>
          <cell r="BV923"/>
          <cell r="BW923" t="str">
            <v>Montoya</v>
          </cell>
          <cell r="BX923"/>
          <cell r="BY923">
            <v>11</v>
          </cell>
        </row>
        <row r="924">
          <cell r="C924">
            <v>358</v>
          </cell>
          <cell r="D924">
            <v>10</v>
          </cell>
          <cell r="E924">
            <v>274</v>
          </cell>
          <cell r="F924">
            <v>10</v>
          </cell>
          <cell r="G924" t="str">
            <v/>
          </cell>
          <cell r="H924" t="str">
            <v/>
          </cell>
          <cell r="I924" t="str">
            <v/>
          </cell>
          <cell r="J924" t="str">
            <v/>
          </cell>
          <cell r="K924" t="str">
            <v/>
          </cell>
          <cell r="L924">
            <v>0</v>
          </cell>
          <cell r="M924" t="str">
            <v>Schultz</v>
          </cell>
          <cell r="N924" t="str">
            <v>Watermain - Replace SW Portion of City</v>
          </cell>
          <cell r="O924" t="str">
            <v>1800004-4</v>
          </cell>
          <cell r="P924" t="str">
            <v xml:space="preserve">No </v>
          </cell>
          <cell r="Q924">
            <v>4293</v>
          </cell>
          <cell r="R924" t="str">
            <v>Reg</v>
          </cell>
          <cell r="S924" t="str">
            <v>Exempt</v>
          </cell>
          <cell r="T924"/>
          <cell r="U924"/>
          <cell r="V924"/>
          <cell r="W924"/>
          <cell r="X924">
            <v>0</v>
          </cell>
          <cell r="Y924"/>
          <cell r="Z924"/>
          <cell r="AA924"/>
          <cell r="AB924"/>
          <cell r="AC924">
            <v>0</v>
          </cell>
          <cell r="AD924">
            <v>0</v>
          </cell>
          <cell r="AE924"/>
          <cell r="AF924">
            <v>4925000</v>
          </cell>
          <cell r="AG924"/>
          <cell r="AH924"/>
          <cell r="AI924"/>
          <cell r="AJ924"/>
          <cell r="AK924"/>
          <cell r="AL924">
            <v>4925000</v>
          </cell>
          <cell r="AM924">
            <v>0</v>
          </cell>
          <cell r="AN924"/>
          <cell r="AO924">
            <v>0</v>
          </cell>
          <cell r="AP924">
            <v>0</v>
          </cell>
          <cell r="AQ924"/>
          <cell r="AR924">
            <v>0</v>
          </cell>
          <cell r="AS924"/>
          <cell r="AT924">
            <v>0</v>
          </cell>
          <cell r="AU924">
            <v>0</v>
          </cell>
          <cell r="AV924"/>
          <cell r="AW924"/>
          <cell r="AX924"/>
          <cell r="AY924"/>
          <cell r="AZ924"/>
          <cell r="BA924"/>
          <cell r="BB924">
            <v>0</v>
          </cell>
          <cell r="BC924">
            <v>0</v>
          </cell>
          <cell r="BD924"/>
          <cell r="BE924">
            <v>0</v>
          </cell>
          <cell r="BF924"/>
          <cell r="BG924"/>
          <cell r="BH924"/>
          <cell r="BI924"/>
          <cell r="BJ924"/>
          <cell r="BK924"/>
          <cell r="BL924"/>
          <cell r="BM924"/>
          <cell r="BN924"/>
          <cell r="BO924"/>
          <cell r="BP924">
            <v>0</v>
          </cell>
          <cell r="BQ924"/>
          <cell r="BR924"/>
          <cell r="BS924"/>
          <cell r="BT924"/>
          <cell r="BU924"/>
          <cell r="BV924"/>
          <cell r="BW924" t="str">
            <v>Schultz</v>
          </cell>
          <cell r="BX924" t="str">
            <v>Lafontaine</v>
          </cell>
          <cell r="BY924">
            <v>5</v>
          </cell>
        </row>
        <row r="925">
          <cell r="C925">
            <v>458</v>
          </cell>
          <cell r="D925">
            <v>10</v>
          </cell>
          <cell r="E925"/>
          <cell r="F925"/>
          <cell r="G925"/>
          <cell r="H925" t="str">
            <v/>
          </cell>
          <cell r="I925" t="str">
            <v/>
          </cell>
          <cell r="J925"/>
          <cell r="K925"/>
          <cell r="L925"/>
          <cell r="M925" t="str">
            <v>Schultz</v>
          </cell>
          <cell r="N925" t="str">
            <v>Watermain - Hwy 10 Utility Improvements</v>
          </cell>
          <cell r="O925" t="str">
            <v>1800004-6</v>
          </cell>
          <cell r="P925" t="str">
            <v xml:space="preserve">No </v>
          </cell>
          <cell r="Q925">
            <v>4200</v>
          </cell>
          <cell r="R925" t="str">
            <v>Reg</v>
          </cell>
          <cell r="S925"/>
          <cell r="T925"/>
          <cell r="U925"/>
          <cell r="V925"/>
          <cell r="W925"/>
          <cell r="X925"/>
          <cell r="Y925"/>
          <cell r="Z925"/>
          <cell r="AA925"/>
          <cell r="AB925"/>
          <cell r="AC925">
            <v>0</v>
          </cell>
          <cell r="AD925">
            <v>0</v>
          </cell>
          <cell r="AE925"/>
          <cell r="AF925">
            <v>3264000</v>
          </cell>
          <cell r="AG925"/>
          <cell r="AH925"/>
          <cell r="AI925"/>
          <cell r="AJ925"/>
          <cell r="AK925"/>
          <cell r="AL925">
            <v>3264000</v>
          </cell>
          <cell r="AM925">
            <v>0</v>
          </cell>
          <cell r="AN925"/>
          <cell r="AO925">
            <v>0</v>
          </cell>
          <cell r="AP925">
            <v>0</v>
          </cell>
          <cell r="AQ925"/>
          <cell r="AR925">
            <v>0</v>
          </cell>
          <cell r="AS925"/>
          <cell r="AT925">
            <v>0</v>
          </cell>
          <cell r="AU925">
            <v>0</v>
          </cell>
          <cell r="AV925"/>
          <cell r="AW925"/>
          <cell r="AX925"/>
          <cell r="AY925"/>
          <cell r="AZ925"/>
          <cell r="BA925"/>
          <cell r="BB925">
            <v>0</v>
          </cell>
          <cell r="BC925">
            <v>0</v>
          </cell>
          <cell r="BD925"/>
          <cell r="BE925">
            <v>0</v>
          </cell>
          <cell r="BF925"/>
          <cell r="BG925"/>
          <cell r="BH925"/>
          <cell r="BI925"/>
          <cell r="BJ925"/>
          <cell r="BK925"/>
          <cell r="BL925"/>
          <cell r="BM925"/>
          <cell r="BN925"/>
          <cell r="BO925"/>
          <cell r="BP925">
            <v>0</v>
          </cell>
          <cell r="BQ925"/>
          <cell r="BR925"/>
          <cell r="BS925"/>
          <cell r="BT925"/>
          <cell r="BU925"/>
          <cell r="BV925"/>
          <cell r="BW925" t="str">
            <v>Schultz</v>
          </cell>
          <cell r="BX925"/>
          <cell r="BY925">
            <v>5</v>
          </cell>
        </row>
        <row r="926">
          <cell r="C926">
            <v>64</v>
          </cell>
          <cell r="D926">
            <v>20</v>
          </cell>
          <cell r="E926"/>
          <cell r="F926"/>
          <cell r="G926"/>
          <cell r="H926" t="str">
            <v/>
          </cell>
          <cell r="I926" t="str">
            <v/>
          </cell>
          <cell r="J926"/>
          <cell r="K926"/>
          <cell r="L926"/>
          <cell r="M926" t="str">
            <v>Barrett</v>
          </cell>
          <cell r="N926" t="str">
            <v>Treatment - PFAS Removal</v>
          </cell>
          <cell r="O926" t="str">
            <v>1730039-5</v>
          </cell>
          <cell r="P926" t="str">
            <v>Yes</v>
          </cell>
          <cell r="Q926">
            <v>8290</v>
          </cell>
          <cell r="R926" t="str">
            <v>EC</v>
          </cell>
          <cell r="S926"/>
          <cell r="T926"/>
          <cell r="U926"/>
          <cell r="V926">
            <v>45450</v>
          </cell>
          <cell r="W926">
            <v>19246000</v>
          </cell>
          <cell r="X926">
            <v>19246000</v>
          </cell>
          <cell r="Y926" t="str">
            <v>2026 Project</v>
          </cell>
          <cell r="Z926"/>
          <cell r="AA926">
            <v>46143</v>
          </cell>
          <cell r="AB926">
            <v>46844</v>
          </cell>
          <cell r="AC926">
            <v>0</v>
          </cell>
          <cell r="AD926">
            <v>0</v>
          </cell>
          <cell r="AE926"/>
          <cell r="AF926">
            <v>19246000</v>
          </cell>
          <cell r="AG926"/>
          <cell r="AH926"/>
          <cell r="AI926"/>
          <cell r="AJ926"/>
          <cell r="AK926"/>
          <cell r="AL926">
            <v>19246000</v>
          </cell>
          <cell r="AM926">
            <v>0</v>
          </cell>
          <cell r="AN926"/>
          <cell r="AO926">
            <v>0</v>
          </cell>
          <cell r="AP926">
            <v>3000000</v>
          </cell>
          <cell r="AQ926"/>
          <cell r="AR926">
            <v>3000000</v>
          </cell>
          <cell r="AS926"/>
          <cell r="AT926">
            <v>0</v>
          </cell>
          <cell r="AU926">
            <v>0</v>
          </cell>
          <cell r="AV926"/>
          <cell r="AW926"/>
          <cell r="AX926"/>
          <cell r="AY926"/>
          <cell r="AZ926"/>
          <cell r="BA926"/>
          <cell r="BB926">
            <v>0</v>
          </cell>
          <cell r="BC926">
            <v>0</v>
          </cell>
          <cell r="BD926"/>
          <cell r="BE926">
            <v>0</v>
          </cell>
          <cell r="BF926"/>
          <cell r="BG926"/>
          <cell r="BH926"/>
          <cell r="BI926"/>
          <cell r="BJ926"/>
          <cell r="BK926"/>
          <cell r="BL926"/>
          <cell r="BM926"/>
          <cell r="BN926"/>
          <cell r="BO926"/>
          <cell r="BP926">
            <v>0</v>
          </cell>
          <cell r="BQ926"/>
          <cell r="BR926"/>
          <cell r="BS926"/>
          <cell r="BT926"/>
          <cell r="BU926"/>
          <cell r="BV926"/>
          <cell r="BW926" t="str">
            <v>Barrett</v>
          </cell>
          <cell r="BX926"/>
          <cell r="BY926" t="str">
            <v>7W</v>
          </cell>
        </row>
        <row r="927">
          <cell r="C927">
            <v>867</v>
          </cell>
          <cell r="D927">
            <v>5</v>
          </cell>
          <cell r="E927"/>
          <cell r="F927"/>
          <cell r="G927"/>
          <cell r="H927" t="str">
            <v/>
          </cell>
          <cell r="I927" t="str">
            <v/>
          </cell>
          <cell r="J927" t="str">
            <v/>
          </cell>
          <cell r="K927" t="str">
            <v/>
          </cell>
          <cell r="L927"/>
          <cell r="M927" t="str">
            <v>Brooksbank</v>
          </cell>
          <cell r="N927" t="str">
            <v>Treatment - Plant Rehab &amp; Well Valves</v>
          </cell>
          <cell r="O927" t="str">
            <v>1810003-1</v>
          </cell>
          <cell r="P927" t="str">
            <v xml:space="preserve">No </v>
          </cell>
          <cell r="Q927">
            <v>227</v>
          </cell>
          <cell r="R927" t="str">
            <v>Reg</v>
          </cell>
          <cell r="S927"/>
          <cell r="T927"/>
          <cell r="U927"/>
          <cell r="V927"/>
          <cell r="W927"/>
          <cell r="X927">
            <v>0</v>
          </cell>
          <cell r="Y927"/>
          <cell r="Z927"/>
          <cell r="AA927"/>
          <cell r="AB927"/>
          <cell r="AC927">
            <v>0</v>
          </cell>
          <cell r="AD927">
            <v>0</v>
          </cell>
          <cell r="AE927"/>
          <cell r="AF927">
            <v>409182</v>
          </cell>
          <cell r="AG927"/>
          <cell r="AH927"/>
          <cell r="AI927"/>
          <cell r="AJ927"/>
          <cell r="AK927"/>
          <cell r="AL927">
            <v>409182</v>
          </cell>
          <cell r="AM927">
            <v>0</v>
          </cell>
          <cell r="AN927"/>
          <cell r="AO927">
            <v>0</v>
          </cell>
          <cell r="AP927">
            <v>0</v>
          </cell>
          <cell r="AQ927"/>
          <cell r="AR927">
            <v>0</v>
          </cell>
          <cell r="AS927"/>
          <cell r="AT927">
            <v>0</v>
          </cell>
          <cell r="AU927">
            <v>0</v>
          </cell>
          <cell r="AV927"/>
          <cell r="AW927"/>
          <cell r="AX927"/>
          <cell r="AY927"/>
          <cell r="AZ927"/>
          <cell r="BA927"/>
          <cell r="BB927"/>
          <cell r="BC927"/>
          <cell r="BD927"/>
          <cell r="BE927"/>
          <cell r="BF927"/>
          <cell r="BG927"/>
          <cell r="BH927"/>
          <cell r="BI927"/>
          <cell r="BJ927"/>
          <cell r="BK927"/>
          <cell r="BL927"/>
          <cell r="BM927"/>
          <cell r="BN927"/>
          <cell r="BO927"/>
          <cell r="BP927"/>
          <cell r="BQ927"/>
          <cell r="BR927"/>
          <cell r="BS927"/>
          <cell r="BT927"/>
          <cell r="BU927"/>
          <cell r="BV927"/>
          <cell r="BW927" t="str">
            <v>Brooksbank</v>
          </cell>
          <cell r="BX927"/>
          <cell r="BY927">
            <v>9</v>
          </cell>
        </row>
        <row r="928">
          <cell r="C928">
            <v>868</v>
          </cell>
          <cell r="D928">
            <v>5</v>
          </cell>
          <cell r="E928"/>
          <cell r="F928"/>
          <cell r="G928"/>
          <cell r="H928" t="str">
            <v/>
          </cell>
          <cell r="I928" t="str">
            <v/>
          </cell>
          <cell r="J928" t="str">
            <v/>
          </cell>
          <cell r="K928" t="str">
            <v/>
          </cell>
          <cell r="L928"/>
          <cell r="M928" t="str">
            <v>Brooksbank</v>
          </cell>
          <cell r="N928" t="str">
            <v>Storage - Tower Rehab</v>
          </cell>
          <cell r="O928" t="str">
            <v>1810003-2</v>
          </cell>
          <cell r="P928" t="str">
            <v xml:space="preserve">No </v>
          </cell>
          <cell r="Q928">
            <v>227</v>
          </cell>
          <cell r="R928" t="str">
            <v>Reg</v>
          </cell>
          <cell r="S928"/>
          <cell r="T928"/>
          <cell r="U928"/>
          <cell r="V928"/>
          <cell r="W928"/>
          <cell r="X928">
            <v>0</v>
          </cell>
          <cell r="Y928"/>
          <cell r="Z928"/>
          <cell r="AA928"/>
          <cell r="AB928"/>
          <cell r="AC928">
            <v>0</v>
          </cell>
          <cell r="AD928">
            <v>0</v>
          </cell>
          <cell r="AE928"/>
          <cell r="AF928">
            <v>461626</v>
          </cell>
          <cell r="AG928"/>
          <cell r="AH928"/>
          <cell r="AI928"/>
          <cell r="AJ928"/>
          <cell r="AK928"/>
          <cell r="AL928">
            <v>461626</v>
          </cell>
          <cell r="AM928">
            <v>0</v>
          </cell>
          <cell r="AN928"/>
          <cell r="AO928">
            <v>0</v>
          </cell>
          <cell r="AP928">
            <v>0</v>
          </cell>
          <cell r="AQ928"/>
          <cell r="AR928">
            <v>0</v>
          </cell>
          <cell r="AS928"/>
          <cell r="AT928">
            <v>0</v>
          </cell>
          <cell r="AU928">
            <v>0</v>
          </cell>
          <cell r="AV928"/>
          <cell r="AW928"/>
          <cell r="AX928"/>
          <cell r="AY928"/>
          <cell r="AZ928"/>
          <cell r="BA928"/>
          <cell r="BB928"/>
          <cell r="BC928"/>
          <cell r="BD928"/>
          <cell r="BE928"/>
          <cell r="BF928"/>
          <cell r="BG928"/>
          <cell r="BH928"/>
          <cell r="BI928"/>
          <cell r="BJ928"/>
          <cell r="BK928"/>
          <cell r="BL928"/>
          <cell r="BM928"/>
          <cell r="BN928"/>
          <cell r="BO928"/>
          <cell r="BP928"/>
          <cell r="BQ928"/>
          <cell r="BR928"/>
          <cell r="BS928"/>
          <cell r="BT928"/>
          <cell r="BU928"/>
          <cell r="BV928"/>
          <cell r="BW928" t="str">
            <v>Brooksbank</v>
          </cell>
          <cell r="BX928"/>
          <cell r="BY928">
            <v>9</v>
          </cell>
        </row>
        <row r="929">
          <cell r="C929">
            <v>869</v>
          </cell>
          <cell r="D929">
            <v>5</v>
          </cell>
          <cell r="E929"/>
          <cell r="F929"/>
          <cell r="G929"/>
          <cell r="H929" t="str">
            <v/>
          </cell>
          <cell r="I929" t="str">
            <v/>
          </cell>
          <cell r="J929" t="str">
            <v/>
          </cell>
          <cell r="K929" t="str">
            <v/>
          </cell>
          <cell r="L929"/>
          <cell r="M929" t="str">
            <v>Brooksbank</v>
          </cell>
          <cell r="N929" t="str">
            <v>Watermain - Replace with Meters</v>
          </cell>
          <cell r="O929" t="str">
            <v>1810003-3</v>
          </cell>
          <cell r="P929" t="str">
            <v xml:space="preserve">No </v>
          </cell>
          <cell r="Q929">
            <v>227</v>
          </cell>
          <cell r="R929" t="str">
            <v>Reg</v>
          </cell>
          <cell r="S929"/>
          <cell r="T929"/>
          <cell r="U929"/>
          <cell r="V929"/>
          <cell r="W929"/>
          <cell r="X929">
            <v>0</v>
          </cell>
          <cell r="Y929"/>
          <cell r="Z929"/>
          <cell r="AA929"/>
          <cell r="AB929"/>
          <cell r="AC929">
            <v>0</v>
          </cell>
          <cell r="AD929">
            <v>0</v>
          </cell>
          <cell r="AE929"/>
          <cell r="AF929">
            <v>2183344</v>
          </cell>
          <cell r="AG929"/>
          <cell r="AH929"/>
          <cell r="AI929"/>
          <cell r="AJ929"/>
          <cell r="AK929"/>
          <cell r="AL929">
            <v>2183344</v>
          </cell>
          <cell r="AM929">
            <v>0</v>
          </cell>
          <cell r="AN929"/>
          <cell r="AO929">
            <v>0</v>
          </cell>
          <cell r="AP929">
            <v>0</v>
          </cell>
          <cell r="AQ929"/>
          <cell r="AR929">
            <v>0</v>
          </cell>
          <cell r="AS929"/>
          <cell r="AT929">
            <v>0</v>
          </cell>
          <cell r="AU929">
            <v>0</v>
          </cell>
          <cell r="AV929"/>
          <cell r="AW929"/>
          <cell r="AX929"/>
          <cell r="AY929"/>
          <cell r="AZ929"/>
          <cell r="BA929"/>
          <cell r="BB929"/>
          <cell r="BC929"/>
          <cell r="BD929"/>
          <cell r="BE929"/>
          <cell r="BF929"/>
          <cell r="BG929"/>
          <cell r="BH929"/>
          <cell r="BI929"/>
          <cell r="BJ929"/>
          <cell r="BK929"/>
          <cell r="BL929"/>
          <cell r="BM929"/>
          <cell r="BN929"/>
          <cell r="BO929"/>
          <cell r="BP929"/>
          <cell r="BQ929"/>
          <cell r="BR929"/>
          <cell r="BS929"/>
          <cell r="BT929"/>
          <cell r="BU929"/>
          <cell r="BV929"/>
          <cell r="BW929" t="str">
            <v>Brooksbank</v>
          </cell>
          <cell r="BX929"/>
          <cell r="BY929">
            <v>9</v>
          </cell>
        </row>
        <row r="930">
          <cell r="C930">
            <v>31</v>
          </cell>
          <cell r="D930">
            <v>20</v>
          </cell>
          <cell r="E930">
            <v>30</v>
          </cell>
          <cell r="F930">
            <v>20</v>
          </cell>
          <cell r="G930"/>
          <cell r="H930" t="str">
            <v/>
          </cell>
          <cell r="I930" t="str">
            <v/>
          </cell>
          <cell r="J930" t="str">
            <v/>
          </cell>
          <cell r="K930" t="str">
            <v/>
          </cell>
          <cell r="L930">
            <v>0</v>
          </cell>
          <cell r="M930" t="str">
            <v>Schultz</v>
          </cell>
          <cell r="N930" t="str">
            <v>Other - LSL Replacement</v>
          </cell>
          <cell r="O930" t="str">
            <v>1110013-9</v>
          </cell>
          <cell r="P930" t="str">
            <v>Yes</v>
          </cell>
          <cell r="Q930">
            <v>890</v>
          </cell>
          <cell r="R930" t="str">
            <v>LSL</v>
          </cell>
          <cell r="S930" t="str">
            <v>Exempt</v>
          </cell>
          <cell r="T930"/>
          <cell r="U930"/>
          <cell r="V930"/>
          <cell r="W930"/>
          <cell r="X930">
            <v>0</v>
          </cell>
          <cell r="Y930"/>
          <cell r="Z930"/>
          <cell r="AA930"/>
          <cell r="AB930"/>
          <cell r="AC930">
            <v>0</v>
          </cell>
          <cell r="AD930">
            <v>0</v>
          </cell>
          <cell r="AE930"/>
          <cell r="AF930">
            <v>33000</v>
          </cell>
          <cell r="AG930"/>
          <cell r="AH930"/>
          <cell r="AI930"/>
          <cell r="AJ930"/>
          <cell r="AK930"/>
          <cell r="AL930">
            <v>33000</v>
          </cell>
          <cell r="AM930">
            <v>0</v>
          </cell>
          <cell r="AN930"/>
          <cell r="AO930">
            <v>0</v>
          </cell>
          <cell r="AP930">
            <v>0</v>
          </cell>
          <cell r="AQ930"/>
          <cell r="AR930">
            <v>0</v>
          </cell>
          <cell r="AS930"/>
          <cell r="AT930">
            <v>0</v>
          </cell>
          <cell r="AU930">
            <v>0</v>
          </cell>
          <cell r="AV930"/>
          <cell r="AW930"/>
          <cell r="AX930"/>
          <cell r="AY930"/>
          <cell r="AZ930"/>
          <cell r="BA930"/>
          <cell r="BB930">
            <v>0</v>
          </cell>
          <cell r="BC930">
            <v>0</v>
          </cell>
          <cell r="BD930"/>
          <cell r="BE930">
            <v>0</v>
          </cell>
          <cell r="BF930"/>
          <cell r="BG930"/>
          <cell r="BH930"/>
          <cell r="BI930"/>
          <cell r="BJ930"/>
          <cell r="BK930"/>
          <cell r="BL930"/>
          <cell r="BM930"/>
          <cell r="BN930"/>
          <cell r="BO930"/>
          <cell r="BP930">
            <v>0</v>
          </cell>
          <cell r="BQ930"/>
          <cell r="BR930"/>
          <cell r="BS930"/>
          <cell r="BT930"/>
          <cell r="BU930"/>
          <cell r="BV930"/>
          <cell r="BW930" t="str">
            <v>Schultz</v>
          </cell>
          <cell r="BX930"/>
          <cell r="BY930">
            <v>5</v>
          </cell>
        </row>
        <row r="931">
          <cell r="C931">
            <v>352</v>
          </cell>
          <cell r="D931">
            <v>10</v>
          </cell>
          <cell r="E931"/>
          <cell r="F931"/>
          <cell r="G931"/>
          <cell r="H931" t="str">
            <v/>
          </cell>
          <cell r="I931" t="str">
            <v>Yes</v>
          </cell>
          <cell r="J931"/>
          <cell r="K931"/>
          <cell r="L931"/>
          <cell r="M931" t="str">
            <v>Schultz</v>
          </cell>
          <cell r="N931" t="str">
            <v>Watermain - Westside Area</v>
          </cell>
          <cell r="O931" t="str">
            <v>1110013-10</v>
          </cell>
          <cell r="P931" t="str">
            <v xml:space="preserve">No </v>
          </cell>
          <cell r="Q931">
            <v>937</v>
          </cell>
          <cell r="R931" t="str">
            <v>Reg</v>
          </cell>
          <cell r="S931"/>
          <cell r="T931"/>
          <cell r="U931"/>
          <cell r="V931">
            <v>45348</v>
          </cell>
          <cell r="W931">
            <v>1830000</v>
          </cell>
          <cell r="X931">
            <v>1830000</v>
          </cell>
          <cell r="Y931" t="str">
            <v>Part B2</v>
          </cell>
          <cell r="Z931"/>
          <cell r="AA931">
            <v>45778</v>
          </cell>
          <cell r="AB931">
            <v>45931</v>
          </cell>
          <cell r="AC931">
            <v>0</v>
          </cell>
          <cell r="AD931">
            <v>0</v>
          </cell>
          <cell r="AE931"/>
          <cell r="AF931">
            <v>1830000</v>
          </cell>
          <cell r="AG931"/>
          <cell r="AH931"/>
          <cell r="AI931"/>
          <cell r="AJ931"/>
          <cell r="AK931"/>
          <cell r="AL931">
            <v>1830000</v>
          </cell>
          <cell r="AM931">
            <v>1830000</v>
          </cell>
          <cell r="AN931"/>
          <cell r="AO931">
            <v>0</v>
          </cell>
          <cell r="AP931">
            <v>0</v>
          </cell>
          <cell r="AQ931"/>
          <cell r="AR931">
            <v>0</v>
          </cell>
          <cell r="AS931"/>
          <cell r="AT931">
            <v>1830000</v>
          </cell>
          <cell r="AU931">
            <v>0</v>
          </cell>
          <cell r="AV931"/>
          <cell r="AW931"/>
          <cell r="AX931"/>
          <cell r="AY931"/>
          <cell r="AZ931"/>
          <cell r="BA931"/>
          <cell r="BB931">
            <v>0</v>
          </cell>
          <cell r="BC931">
            <v>0</v>
          </cell>
          <cell r="BD931"/>
          <cell r="BE931">
            <v>0</v>
          </cell>
          <cell r="BF931"/>
          <cell r="BG931"/>
          <cell r="BH931"/>
          <cell r="BI931"/>
          <cell r="BJ931"/>
          <cell r="BK931"/>
          <cell r="BL931"/>
          <cell r="BM931"/>
          <cell r="BN931"/>
          <cell r="BO931"/>
          <cell r="BP931">
            <v>0</v>
          </cell>
          <cell r="BQ931"/>
          <cell r="BR931"/>
          <cell r="BS931"/>
          <cell r="BT931"/>
          <cell r="BU931"/>
          <cell r="BV931"/>
          <cell r="BW931" t="str">
            <v>Schultz</v>
          </cell>
          <cell r="BX931"/>
          <cell r="BY931">
            <v>5</v>
          </cell>
        </row>
        <row r="932">
          <cell r="C932">
            <v>353</v>
          </cell>
          <cell r="D932">
            <v>10</v>
          </cell>
          <cell r="E932">
            <v>271</v>
          </cell>
          <cell r="F932">
            <v>10</v>
          </cell>
          <cell r="G932" t="str">
            <v/>
          </cell>
          <cell r="H932" t="str">
            <v/>
          </cell>
          <cell r="I932" t="str">
            <v/>
          </cell>
          <cell r="J932" t="str">
            <v/>
          </cell>
          <cell r="K932" t="str">
            <v/>
          </cell>
          <cell r="L932">
            <v>0</v>
          </cell>
          <cell r="M932" t="str">
            <v>Berrens</v>
          </cell>
          <cell r="N932" t="str">
            <v>Watermain - Replace Old Water Main</v>
          </cell>
          <cell r="O932" t="str">
            <v>1640014-1</v>
          </cell>
          <cell r="P932" t="str">
            <v xml:space="preserve">No </v>
          </cell>
          <cell r="Q932">
            <v>685</v>
          </cell>
          <cell r="R932" t="str">
            <v>Reg</v>
          </cell>
          <cell r="S932" t="str">
            <v>Exempt</v>
          </cell>
          <cell r="T932"/>
          <cell r="U932"/>
          <cell r="V932"/>
          <cell r="W932"/>
          <cell r="X932">
            <v>0</v>
          </cell>
          <cell r="Y932"/>
          <cell r="Z932"/>
          <cell r="AA932"/>
          <cell r="AB932"/>
          <cell r="AC932">
            <v>0</v>
          </cell>
          <cell r="AD932">
            <v>0</v>
          </cell>
          <cell r="AE932"/>
          <cell r="AF932">
            <v>833500</v>
          </cell>
          <cell r="AG932"/>
          <cell r="AH932"/>
          <cell r="AI932"/>
          <cell r="AJ932"/>
          <cell r="AK932"/>
          <cell r="AL932">
            <v>833500</v>
          </cell>
          <cell r="AM932">
            <v>0</v>
          </cell>
          <cell r="AN932"/>
          <cell r="AO932">
            <v>0</v>
          </cell>
          <cell r="AP932">
            <v>0</v>
          </cell>
          <cell r="AQ932"/>
          <cell r="AR932">
            <v>0</v>
          </cell>
          <cell r="AS932"/>
          <cell r="AT932">
            <v>0</v>
          </cell>
          <cell r="AU932">
            <v>0</v>
          </cell>
          <cell r="AV932"/>
          <cell r="AW932"/>
          <cell r="AX932"/>
          <cell r="AY932"/>
          <cell r="AZ932"/>
          <cell r="BA932"/>
          <cell r="BB932">
            <v>0</v>
          </cell>
          <cell r="BC932">
            <v>0</v>
          </cell>
          <cell r="BD932"/>
          <cell r="BE932">
            <v>0</v>
          </cell>
          <cell r="BF932"/>
          <cell r="BG932"/>
          <cell r="BH932"/>
          <cell r="BI932"/>
          <cell r="BJ932"/>
          <cell r="BK932">
            <v>401</v>
          </cell>
          <cell r="BL932"/>
          <cell r="BM932">
            <v>625125</v>
          </cell>
          <cell r="BN932"/>
          <cell r="BO932"/>
          <cell r="BP932">
            <v>0</v>
          </cell>
          <cell r="BQ932"/>
          <cell r="BR932"/>
          <cell r="BS932"/>
          <cell r="BT932"/>
          <cell r="BU932"/>
          <cell r="BV932"/>
          <cell r="BW932" t="str">
            <v>Berrens</v>
          </cell>
          <cell r="BX932" t="str">
            <v>Gallentine</v>
          </cell>
          <cell r="BY932">
            <v>8</v>
          </cell>
        </row>
        <row r="933">
          <cell r="C933">
            <v>892</v>
          </cell>
          <cell r="D933">
            <v>5</v>
          </cell>
          <cell r="E933">
            <v>764</v>
          </cell>
          <cell r="F933">
            <v>5</v>
          </cell>
          <cell r="G933"/>
          <cell r="H933" t="str">
            <v/>
          </cell>
          <cell r="I933" t="str">
            <v/>
          </cell>
          <cell r="J933" t="str">
            <v/>
          </cell>
          <cell r="K933" t="str">
            <v/>
          </cell>
          <cell r="L933">
            <v>0</v>
          </cell>
          <cell r="M933" t="str">
            <v>Brooksbank</v>
          </cell>
          <cell r="N933" t="str">
            <v>Watermain - Reconstruct Distr Sys</v>
          </cell>
          <cell r="O933" t="str">
            <v>1500016-3</v>
          </cell>
          <cell r="P933" t="str">
            <v xml:space="preserve">No </v>
          </cell>
          <cell r="Q933">
            <v>168</v>
          </cell>
          <cell r="R933" t="str">
            <v>Reg</v>
          </cell>
          <cell r="S933" t="str">
            <v>Exempt</v>
          </cell>
          <cell r="T933"/>
          <cell r="U933"/>
          <cell r="V933"/>
          <cell r="W933"/>
          <cell r="X933">
            <v>0</v>
          </cell>
          <cell r="Y933"/>
          <cell r="Z933"/>
          <cell r="AA933"/>
          <cell r="AB933"/>
          <cell r="AC933">
            <v>0</v>
          </cell>
          <cell r="AD933">
            <v>0</v>
          </cell>
          <cell r="AE933"/>
          <cell r="AF933">
            <v>1074900</v>
          </cell>
          <cell r="AG933"/>
          <cell r="AH933"/>
          <cell r="AI933"/>
          <cell r="AJ933"/>
          <cell r="AK933"/>
          <cell r="AL933">
            <v>1074900</v>
          </cell>
          <cell r="AM933">
            <v>0</v>
          </cell>
          <cell r="AN933"/>
          <cell r="AO933">
            <v>0</v>
          </cell>
          <cell r="AP933">
            <v>0</v>
          </cell>
          <cell r="AQ933"/>
          <cell r="AR933">
            <v>0</v>
          </cell>
          <cell r="AS933"/>
          <cell r="AT933">
            <v>0</v>
          </cell>
          <cell r="AU933">
            <v>0</v>
          </cell>
          <cell r="AV933"/>
          <cell r="AW933"/>
          <cell r="AX933"/>
          <cell r="AY933"/>
          <cell r="AZ933"/>
          <cell r="BA933"/>
          <cell r="BB933">
            <v>0</v>
          </cell>
          <cell r="BC933">
            <v>0</v>
          </cell>
          <cell r="BD933"/>
          <cell r="BE933">
            <v>0</v>
          </cell>
          <cell r="BF933"/>
          <cell r="BG933"/>
          <cell r="BH933"/>
          <cell r="BI933"/>
          <cell r="BJ933"/>
          <cell r="BK933"/>
          <cell r="BL933"/>
          <cell r="BM933"/>
          <cell r="BN933"/>
          <cell r="BO933"/>
          <cell r="BP933">
            <v>0</v>
          </cell>
          <cell r="BQ933"/>
          <cell r="BR933"/>
          <cell r="BS933"/>
          <cell r="BT933"/>
          <cell r="BU933"/>
          <cell r="BV933"/>
          <cell r="BW933" t="str">
            <v>Brooksbank</v>
          </cell>
          <cell r="BX933" t="str">
            <v>Gallentine</v>
          </cell>
          <cell r="BY933">
            <v>10</v>
          </cell>
        </row>
        <row r="934">
          <cell r="C934">
            <v>893</v>
          </cell>
          <cell r="D934">
            <v>5</v>
          </cell>
          <cell r="E934">
            <v>765</v>
          </cell>
          <cell r="F934">
            <v>5</v>
          </cell>
          <cell r="G934"/>
          <cell r="H934" t="str">
            <v/>
          </cell>
          <cell r="I934" t="str">
            <v/>
          </cell>
          <cell r="J934" t="str">
            <v/>
          </cell>
          <cell r="K934" t="str">
            <v/>
          </cell>
          <cell r="L934">
            <v>0</v>
          </cell>
          <cell r="M934" t="str">
            <v>Brooksbank</v>
          </cell>
          <cell r="N934" t="str">
            <v>Storage - Replace Elevated Tank</v>
          </cell>
          <cell r="O934" t="str">
            <v>1500016-4</v>
          </cell>
          <cell r="P934" t="str">
            <v xml:space="preserve">No </v>
          </cell>
          <cell r="Q934">
            <v>168</v>
          </cell>
          <cell r="R934" t="str">
            <v>Reg</v>
          </cell>
          <cell r="S934" t="str">
            <v>Exempt</v>
          </cell>
          <cell r="T934"/>
          <cell r="U934"/>
          <cell r="V934"/>
          <cell r="W934"/>
          <cell r="X934">
            <v>0</v>
          </cell>
          <cell r="Y934"/>
          <cell r="Z934"/>
          <cell r="AA934"/>
          <cell r="AB934"/>
          <cell r="AC934">
            <v>0</v>
          </cell>
          <cell r="AD934">
            <v>0</v>
          </cell>
          <cell r="AE934"/>
          <cell r="AF934">
            <v>1455000</v>
          </cell>
          <cell r="AG934"/>
          <cell r="AH934"/>
          <cell r="AI934"/>
          <cell r="AJ934"/>
          <cell r="AK934"/>
          <cell r="AL934">
            <v>1455000</v>
          </cell>
          <cell r="AM934">
            <v>0</v>
          </cell>
          <cell r="AN934"/>
          <cell r="AO934">
            <v>0</v>
          </cell>
          <cell r="AP934">
            <v>0</v>
          </cell>
          <cell r="AQ934"/>
          <cell r="AR934">
            <v>0</v>
          </cell>
          <cell r="AS934"/>
          <cell r="AT934">
            <v>0</v>
          </cell>
          <cell r="AU934">
            <v>0</v>
          </cell>
          <cell r="AV934"/>
          <cell r="AW934"/>
          <cell r="AX934"/>
          <cell r="AY934"/>
          <cell r="AZ934"/>
          <cell r="BA934"/>
          <cell r="BB934">
            <v>0</v>
          </cell>
          <cell r="BC934">
            <v>0</v>
          </cell>
          <cell r="BD934"/>
          <cell r="BE934">
            <v>0</v>
          </cell>
          <cell r="BF934"/>
          <cell r="BG934"/>
          <cell r="BH934"/>
          <cell r="BI934"/>
          <cell r="BJ934"/>
          <cell r="BK934"/>
          <cell r="BL934"/>
          <cell r="BM934"/>
          <cell r="BN934"/>
          <cell r="BO934"/>
          <cell r="BP934">
            <v>0</v>
          </cell>
          <cell r="BQ934"/>
          <cell r="BR934"/>
          <cell r="BS934"/>
          <cell r="BT934"/>
          <cell r="BU934"/>
          <cell r="BV934"/>
          <cell r="BW934" t="str">
            <v>Brooksbank</v>
          </cell>
          <cell r="BX934" t="str">
            <v>Gallentine</v>
          </cell>
          <cell r="BY934">
            <v>10</v>
          </cell>
        </row>
        <row r="935">
          <cell r="C935">
            <v>794</v>
          </cell>
          <cell r="D935">
            <v>7</v>
          </cell>
          <cell r="E935">
            <v>670</v>
          </cell>
          <cell r="F935">
            <v>7</v>
          </cell>
          <cell r="G935"/>
          <cell r="H935" t="str">
            <v/>
          </cell>
          <cell r="I935" t="str">
            <v/>
          </cell>
          <cell r="J935" t="str">
            <v/>
          </cell>
          <cell r="K935" t="str">
            <v/>
          </cell>
          <cell r="L935">
            <v>0</v>
          </cell>
          <cell r="M935" t="str">
            <v>Brooksbank</v>
          </cell>
          <cell r="N935" t="str">
            <v>Source - Well House Rehab</v>
          </cell>
          <cell r="O935" t="str">
            <v>1250018-2</v>
          </cell>
          <cell r="P935" t="str">
            <v xml:space="preserve">No </v>
          </cell>
          <cell r="Q935">
            <v>1089</v>
          </cell>
          <cell r="R935" t="str">
            <v>Reg</v>
          </cell>
          <cell r="S935" t="str">
            <v>Exempt</v>
          </cell>
          <cell r="T935"/>
          <cell r="U935"/>
          <cell r="V935"/>
          <cell r="W935"/>
          <cell r="X935">
            <v>0</v>
          </cell>
          <cell r="Y935"/>
          <cell r="Z935"/>
          <cell r="AA935"/>
          <cell r="AB935"/>
          <cell r="AC935">
            <v>0</v>
          </cell>
          <cell r="AD935">
            <v>0</v>
          </cell>
          <cell r="AE935"/>
          <cell r="AF935">
            <v>400000</v>
          </cell>
          <cell r="AG935"/>
          <cell r="AH935"/>
          <cell r="AI935"/>
          <cell r="AJ935"/>
          <cell r="AK935"/>
          <cell r="AL935">
            <v>400000</v>
          </cell>
          <cell r="AM935">
            <v>0</v>
          </cell>
          <cell r="AN935"/>
          <cell r="AO935">
            <v>0</v>
          </cell>
          <cell r="AP935">
            <v>0</v>
          </cell>
          <cell r="AQ935"/>
          <cell r="AR935">
            <v>0</v>
          </cell>
          <cell r="AS935"/>
          <cell r="AT935">
            <v>0</v>
          </cell>
          <cell r="AU935">
            <v>0</v>
          </cell>
          <cell r="AV935"/>
          <cell r="AW935"/>
          <cell r="AX935"/>
          <cell r="AY935"/>
          <cell r="AZ935"/>
          <cell r="BA935"/>
          <cell r="BB935">
            <v>0</v>
          </cell>
          <cell r="BC935">
            <v>0</v>
          </cell>
          <cell r="BD935"/>
          <cell r="BE935">
            <v>0</v>
          </cell>
          <cell r="BF935"/>
          <cell r="BG935"/>
          <cell r="BH935"/>
          <cell r="BI935"/>
          <cell r="BJ935"/>
          <cell r="BK935"/>
          <cell r="BL935"/>
          <cell r="BM935"/>
          <cell r="BN935"/>
          <cell r="BO935"/>
          <cell r="BP935">
            <v>0</v>
          </cell>
          <cell r="BQ935"/>
          <cell r="BR935"/>
          <cell r="BS935"/>
          <cell r="BT935"/>
          <cell r="BU935"/>
          <cell r="BV935"/>
          <cell r="BW935" t="str">
            <v>Brooksbank</v>
          </cell>
          <cell r="BX935" t="str">
            <v>Gallentine</v>
          </cell>
          <cell r="BY935">
            <v>10</v>
          </cell>
        </row>
        <row r="936">
          <cell r="C936">
            <v>795</v>
          </cell>
          <cell r="D936">
            <v>7</v>
          </cell>
          <cell r="E936">
            <v>671</v>
          </cell>
          <cell r="F936">
            <v>7</v>
          </cell>
          <cell r="G936"/>
          <cell r="H936" t="str">
            <v/>
          </cell>
          <cell r="I936" t="str">
            <v/>
          </cell>
          <cell r="J936" t="str">
            <v/>
          </cell>
          <cell r="K936" t="str">
            <v/>
          </cell>
          <cell r="L936">
            <v>0</v>
          </cell>
          <cell r="M936" t="str">
            <v>Brooksbank</v>
          </cell>
          <cell r="N936" t="str">
            <v>Watermain - Looping</v>
          </cell>
          <cell r="O936" t="str">
            <v>1250018-4</v>
          </cell>
          <cell r="P936" t="str">
            <v xml:space="preserve">No </v>
          </cell>
          <cell r="Q936">
            <v>1089</v>
          </cell>
          <cell r="R936" t="str">
            <v>Reg</v>
          </cell>
          <cell r="S936" t="str">
            <v>Exempt</v>
          </cell>
          <cell r="T936"/>
          <cell r="U936"/>
          <cell r="V936"/>
          <cell r="W936"/>
          <cell r="X936">
            <v>0</v>
          </cell>
          <cell r="Y936"/>
          <cell r="Z936"/>
          <cell r="AA936"/>
          <cell r="AB936"/>
          <cell r="AC936">
            <v>0</v>
          </cell>
          <cell r="AD936">
            <v>0</v>
          </cell>
          <cell r="AE936"/>
          <cell r="AF936">
            <v>764000</v>
          </cell>
          <cell r="AG936"/>
          <cell r="AH936"/>
          <cell r="AI936"/>
          <cell r="AJ936"/>
          <cell r="AK936"/>
          <cell r="AL936">
            <v>764000</v>
          </cell>
          <cell r="AM936">
            <v>0</v>
          </cell>
          <cell r="AN936"/>
          <cell r="AO936">
            <v>0</v>
          </cell>
          <cell r="AP936">
            <v>0</v>
          </cell>
          <cell r="AQ936"/>
          <cell r="AR936">
            <v>0</v>
          </cell>
          <cell r="AS936"/>
          <cell r="AT936">
            <v>0</v>
          </cell>
          <cell r="AU936">
            <v>0</v>
          </cell>
          <cell r="AV936"/>
          <cell r="AW936"/>
          <cell r="AX936"/>
          <cell r="AY936"/>
          <cell r="AZ936"/>
          <cell r="BA936"/>
          <cell r="BB936">
            <v>0</v>
          </cell>
          <cell r="BC936">
            <v>0</v>
          </cell>
          <cell r="BD936"/>
          <cell r="BE936">
            <v>0</v>
          </cell>
          <cell r="BF936"/>
          <cell r="BG936"/>
          <cell r="BH936"/>
          <cell r="BI936"/>
          <cell r="BJ936"/>
          <cell r="BK936"/>
          <cell r="BL936"/>
          <cell r="BM936"/>
          <cell r="BN936"/>
          <cell r="BO936"/>
          <cell r="BP936">
            <v>0</v>
          </cell>
          <cell r="BQ936"/>
          <cell r="BR936"/>
          <cell r="BS936"/>
          <cell r="BT936"/>
          <cell r="BU936"/>
          <cell r="BV936"/>
          <cell r="BW936" t="str">
            <v>Brooksbank</v>
          </cell>
          <cell r="BX936" t="str">
            <v>Gallentine</v>
          </cell>
          <cell r="BY936">
            <v>10</v>
          </cell>
        </row>
        <row r="937">
          <cell r="C937">
            <v>889</v>
          </cell>
          <cell r="D937">
            <v>5</v>
          </cell>
          <cell r="E937">
            <v>761</v>
          </cell>
          <cell r="F937">
            <v>5</v>
          </cell>
          <cell r="G937"/>
          <cell r="H937" t="str">
            <v/>
          </cell>
          <cell r="I937" t="str">
            <v/>
          </cell>
          <cell r="J937" t="str">
            <v/>
          </cell>
          <cell r="K937" t="str">
            <v/>
          </cell>
          <cell r="L937">
            <v>0</v>
          </cell>
          <cell r="M937" t="str">
            <v>Brooksbank</v>
          </cell>
          <cell r="N937" t="str">
            <v>Storage - New Tower</v>
          </cell>
          <cell r="O937" t="str">
            <v>1250018-3</v>
          </cell>
          <cell r="P937" t="str">
            <v xml:space="preserve">No </v>
          </cell>
          <cell r="Q937">
            <v>1089</v>
          </cell>
          <cell r="R937" t="str">
            <v>Reg</v>
          </cell>
          <cell r="S937" t="str">
            <v>Exempt</v>
          </cell>
          <cell r="T937"/>
          <cell r="U937"/>
          <cell r="V937"/>
          <cell r="W937"/>
          <cell r="X937">
            <v>0</v>
          </cell>
          <cell r="Y937"/>
          <cell r="Z937"/>
          <cell r="AA937"/>
          <cell r="AB937"/>
          <cell r="AC937">
            <v>0</v>
          </cell>
          <cell r="AD937">
            <v>0</v>
          </cell>
          <cell r="AE937"/>
          <cell r="AF937">
            <v>1270000</v>
          </cell>
          <cell r="AG937"/>
          <cell r="AH937"/>
          <cell r="AI937"/>
          <cell r="AJ937"/>
          <cell r="AK937"/>
          <cell r="AL937">
            <v>1270000</v>
          </cell>
          <cell r="AM937">
            <v>0</v>
          </cell>
          <cell r="AN937"/>
          <cell r="AO937">
            <v>0</v>
          </cell>
          <cell r="AP937">
            <v>0</v>
          </cell>
          <cell r="AQ937"/>
          <cell r="AR937">
            <v>0</v>
          </cell>
          <cell r="AS937"/>
          <cell r="AT937">
            <v>0</v>
          </cell>
          <cell r="AU937">
            <v>0</v>
          </cell>
          <cell r="AV937"/>
          <cell r="AW937"/>
          <cell r="AX937"/>
          <cell r="AY937"/>
          <cell r="AZ937"/>
          <cell r="BA937"/>
          <cell r="BB937">
            <v>0</v>
          </cell>
          <cell r="BC937">
            <v>0</v>
          </cell>
          <cell r="BD937"/>
          <cell r="BE937">
            <v>0</v>
          </cell>
          <cell r="BF937"/>
          <cell r="BG937"/>
          <cell r="BH937"/>
          <cell r="BI937"/>
          <cell r="BJ937"/>
          <cell r="BK937"/>
          <cell r="BL937"/>
          <cell r="BM937"/>
          <cell r="BN937"/>
          <cell r="BO937"/>
          <cell r="BP937">
            <v>0</v>
          </cell>
          <cell r="BQ937"/>
          <cell r="BR937"/>
          <cell r="BS937"/>
          <cell r="BT937"/>
          <cell r="BU937"/>
          <cell r="BV937"/>
          <cell r="BW937" t="str">
            <v>Brooksbank</v>
          </cell>
          <cell r="BX937" t="str">
            <v>Gallentine</v>
          </cell>
          <cell r="BY937">
            <v>10</v>
          </cell>
        </row>
        <row r="938">
          <cell r="C938">
            <v>769</v>
          </cell>
          <cell r="D938">
            <v>8</v>
          </cell>
          <cell r="E938">
            <v>646</v>
          </cell>
          <cell r="F938">
            <v>8</v>
          </cell>
          <cell r="G938"/>
          <cell r="H938" t="str">
            <v/>
          </cell>
          <cell r="I938" t="str">
            <v/>
          </cell>
          <cell r="J938" t="str">
            <v/>
          </cell>
          <cell r="K938" t="str">
            <v/>
          </cell>
          <cell r="L938">
            <v>0</v>
          </cell>
          <cell r="M938" t="str">
            <v>Berrens</v>
          </cell>
          <cell r="N938" t="str">
            <v>Source - Two Replacement Wells</v>
          </cell>
          <cell r="O938" t="str">
            <v>1640015-1</v>
          </cell>
          <cell r="P938" t="str">
            <v xml:space="preserve">No </v>
          </cell>
          <cell r="Q938">
            <v>99</v>
          </cell>
          <cell r="R938" t="str">
            <v>Reg</v>
          </cell>
          <cell r="S938"/>
          <cell r="T938"/>
          <cell r="U938"/>
          <cell r="V938"/>
          <cell r="W938"/>
          <cell r="X938">
            <v>0</v>
          </cell>
          <cell r="Y938"/>
          <cell r="Z938"/>
          <cell r="AA938"/>
          <cell r="AB938"/>
          <cell r="AC938">
            <v>0</v>
          </cell>
          <cell r="AD938">
            <v>0</v>
          </cell>
          <cell r="AE938"/>
          <cell r="AF938">
            <v>1737000</v>
          </cell>
          <cell r="AG938"/>
          <cell r="AH938"/>
          <cell r="AI938"/>
          <cell r="AJ938"/>
          <cell r="AK938"/>
          <cell r="AL938">
            <v>1737000</v>
          </cell>
          <cell r="AM938">
            <v>0</v>
          </cell>
          <cell r="AN938"/>
          <cell r="AO938">
            <v>0</v>
          </cell>
          <cell r="AP938">
            <v>0</v>
          </cell>
          <cell r="AQ938"/>
          <cell r="AR938">
            <v>0</v>
          </cell>
          <cell r="AS938"/>
          <cell r="AT938">
            <v>0</v>
          </cell>
          <cell r="AU938">
            <v>0</v>
          </cell>
          <cell r="AV938"/>
          <cell r="AW938"/>
          <cell r="AX938"/>
          <cell r="AY938"/>
          <cell r="AZ938"/>
          <cell r="BA938"/>
          <cell r="BB938">
            <v>0</v>
          </cell>
          <cell r="BC938">
            <v>0</v>
          </cell>
          <cell r="BD938"/>
          <cell r="BE938">
            <v>0</v>
          </cell>
          <cell r="BF938"/>
          <cell r="BG938"/>
          <cell r="BH938"/>
          <cell r="BI938"/>
          <cell r="BJ938"/>
          <cell r="BK938"/>
          <cell r="BL938"/>
          <cell r="BM938"/>
          <cell r="BN938"/>
          <cell r="BO938"/>
          <cell r="BP938"/>
          <cell r="BQ938"/>
          <cell r="BR938"/>
          <cell r="BS938"/>
          <cell r="BT938"/>
          <cell r="BU938"/>
          <cell r="BV938"/>
          <cell r="BW938" t="str">
            <v>Berrens</v>
          </cell>
          <cell r="BX938"/>
          <cell r="BY938">
            <v>8</v>
          </cell>
        </row>
        <row r="939">
          <cell r="C939">
            <v>919</v>
          </cell>
          <cell r="D939">
            <v>5</v>
          </cell>
          <cell r="E939">
            <v>791</v>
          </cell>
          <cell r="F939">
            <v>5</v>
          </cell>
          <cell r="G939"/>
          <cell r="H939" t="str">
            <v/>
          </cell>
          <cell r="I939" t="str">
            <v/>
          </cell>
          <cell r="J939" t="str">
            <v/>
          </cell>
          <cell r="K939" t="str">
            <v/>
          </cell>
          <cell r="L939">
            <v>0</v>
          </cell>
          <cell r="M939" t="str">
            <v>Berrens</v>
          </cell>
          <cell r="N939" t="str">
            <v>Storage - 50,000 Gal Tower</v>
          </cell>
          <cell r="O939" t="str">
            <v>1640015-2</v>
          </cell>
          <cell r="P939" t="str">
            <v xml:space="preserve">No </v>
          </cell>
          <cell r="Q939">
            <v>99</v>
          </cell>
          <cell r="R939" t="str">
            <v>Reg</v>
          </cell>
          <cell r="S939"/>
          <cell r="T939"/>
          <cell r="U939"/>
          <cell r="V939"/>
          <cell r="W939"/>
          <cell r="X939">
            <v>0</v>
          </cell>
          <cell r="Y939"/>
          <cell r="Z939"/>
          <cell r="AA939"/>
          <cell r="AB939"/>
          <cell r="AC939">
            <v>0</v>
          </cell>
          <cell r="AD939">
            <v>0</v>
          </cell>
          <cell r="AE939"/>
          <cell r="AF939">
            <v>1930000</v>
          </cell>
          <cell r="AG939"/>
          <cell r="AH939"/>
          <cell r="AI939"/>
          <cell r="AJ939"/>
          <cell r="AK939"/>
          <cell r="AL939">
            <v>1930000</v>
          </cell>
          <cell r="AM939">
            <v>0</v>
          </cell>
          <cell r="AN939"/>
          <cell r="AO939">
            <v>0</v>
          </cell>
          <cell r="AP939">
            <v>0</v>
          </cell>
          <cell r="AQ939"/>
          <cell r="AR939">
            <v>0</v>
          </cell>
          <cell r="AS939"/>
          <cell r="AT939">
            <v>0</v>
          </cell>
          <cell r="AU939">
            <v>0</v>
          </cell>
          <cell r="AV939"/>
          <cell r="AW939"/>
          <cell r="AX939"/>
          <cell r="AY939"/>
          <cell r="AZ939"/>
          <cell r="BA939"/>
          <cell r="BB939">
            <v>0</v>
          </cell>
          <cell r="BC939">
            <v>0</v>
          </cell>
          <cell r="BD939"/>
          <cell r="BE939">
            <v>0</v>
          </cell>
          <cell r="BF939"/>
          <cell r="BG939"/>
          <cell r="BH939"/>
          <cell r="BI939"/>
          <cell r="BJ939"/>
          <cell r="BK939"/>
          <cell r="BL939"/>
          <cell r="BM939"/>
          <cell r="BN939"/>
          <cell r="BO939"/>
          <cell r="BP939"/>
          <cell r="BQ939"/>
          <cell r="BR939"/>
          <cell r="BS939"/>
          <cell r="BT939"/>
          <cell r="BU939"/>
          <cell r="BV939"/>
          <cell r="BW939" t="str">
            <v>Berrens</v>
          </cell>
          <cell r="BX939"/>
          <cell r="BY939">
            <v>8</v>
          </cell>
        </row>
        <row r="940">
          <cell r="C940">
            <v>920</v>
          </cell>
          <cell r="D940">
            <v>5</v>
          </cell>
          <cell r="E940">
            <v>792</v>
          </cell>
          <cell r="F940">
            <v>5</v>
          </cell>
          <cell r="G940"/>
          <cell r="H940" t="str">
            <v/>
          </cell>
          <cell r="I940" t="str">
            <v/>
          </cell>
          <cell r="J940" t="str">
            <v/>
          </cell>
          <cell r="K940" t="str">
            <v/>
          </cell>
          <cell r="L940">
            <v>0</v>
          </cell>
          <cell r="M940" t="str">
            <v>Berrens</v>
          </cell>
          <cell r="N940" t="str">
            <v>Watermain - Replace</v>
          </cell>
          <cell r="O940" t="str">
            <v>1640015-3</v>
          </cell>
          <cell r="P940" t="str">
            <v xml:space="preserve">No </v>
          </cell>
          <cell r="Q940">
            <v>99</v>
          </cell>
          <cell r="R940" t="str">
            <v>Reg</v>
          </cell>
          <cell r="S940"/>
          <cell r="T940"/>
          <cell r="U940"/>
          <cell r="V940"/>
          <cell r="W940"/>
          <cell r="X940">
            <v>0</v>
          </cell>
          <cell r="Y940"/>
          <cell r="Z940"/>
          <cell r="AA940"/>
          <cell r="AB940"/>
          <cell r="AC940">
            <v>0</v>
          </cell>
          <cell r="AD940">
            <v>0</v>
          </cell>
          <cell r="AE940"/>
          <cell r="AF940">
            <v>2816000</v>
          </cell>
          <cell r="AG940"/>
          <cell r="AH940"/>
          <cell r="AI940"/>
          <cell r="AJ940"/>
          <cell r="AK940"/>
          <cell r="AL940">
            <v>2816000</v>
          </cell>
          <cell r="AM940">
            <v>0</v>
          </cell>
          <cell r="AN940"/>
          <cell r="AO940">
            <v>0</v>
          </cell>
          <cell r="AP940">
            <v>0</v>
          </cell>
          <cell r="AQ940"/>
          <cell r="AR940">
            <v>0</v>
          </cell>
          <cell r="AS940"/>
          <cell r="AT940">
            <v>0</v>
          </cell>
          <cell r="AU940">
            <v>0</v>
          </cell>
          <cell r="AV940"/>
          <cell r="AW940"/>
          <cell r="AX940"/>
          <cell r="AY940"/>
          <cell r="AZ940"/>
          <cell r="BA940"/>
          <cell r="BB940">
            <v>0</v>
          </cell>
          <cell r="BC940">
            <v>0</v>
          </cell>
          <cell r="BD940"/>
          <cell r="BE940">
            <v>0</v>
          </cell>
          <cell r="BF940"/>
          <cell r="BG940"/>
          <cell r="BH940"/>
          <cell r="BI940"/>
          <cell r="BJ940"/>
          <cell r="BK940"/>
          <cell r="BL940"/>
          <cell r="BM940"/>
          <cell r="BN940"/>
          <cell r="BO940"/>
          <cell r="BP940"/>
          <cell r="BQ940"/>
          <cell r="BR940"/>
          <cell r="BS940"/>
          <cell r="BT940"/>
          <cell r="BU940"/>
          <cell r="BV940"/>
          <cell r="BW940" t="str">
            <v>Berrens</v>
          </cell>
          <cell r="BX940"/>
          <cell r="BY940">
            <v>8</v>
          </cell>
        </row>
        <row r="941">
          <cell r="C941">
            <v>921</v>
          </cell>
          <cell r="D941">
            <v>5</v>
          </cell>
          <cell r="E941">
            <v>793</v>
          </cell>
          <cell r="F941">
            <v>5</v>
          </cell>
          <cell r="G941"/>
          <cell r="H941" t="str">
            <v/>
          </cell>
          <cell r="I941" t="str">
            <v/>
          </cell>
          <cell r="J941" t="str">
            <v/>
          </cell>
          <cell r="K941" t="str">
            <v/>
          </cell>
          <cell r="L941">
            <v>0</v>
          </cell>
          <cell r="M941" t="str">
            <v>Berrens</v>
          </cell>
          <cell r="N941" t="str">
            <v>Conservation - Meters</v>
          </cell>
          <cell r="O941" t="str">
            <v>1640015-4</v>
          </cell>
          <cell r="P941" t="str">
            <v xml:space="preserve">No </v>
          </cell>
          <cell r="Q941">
            <v>99</v>
          </cell>
          <cell r="R941" t="str">
            <v>Reg</v>
          </cell>
          <cell r="S941"/>
          <cell r="T941"/>
          <cell r="U941"/>
          <cell r="V941"/>
          <cell r="W941"/>
          <cell r="X941">
            <v>0</v>
          </cell>
          <cell r="Y941"/>
          <cell r="Z941"/>
          <cell r="AA941"/>
          <cell r="AB941"/>
          <cell r="AC941">
            <v>0</v>
          </cell>
          <cell r="AD941">
            <v>0</v>
          </cell>
          <cell r="AE941"/>
          <cell r="AF941">
            <v>118000</v>
          </cell>
          <cell r="AG941"/>
          <cell r="AH941"/>
          <cell r="AI941"/>
          <cell r="AJ941"/>
          <cell r="AK941"/>
          <cell r="AL941">
            <v>118000</v>
          </cell>
          <cell r="AM941">
            <v>0</v>
          </cell>
          <cell r="AN941"/>
          <cell r="AO941">
            <v>0</v>
          </cell>
          <cell r="AP941">
            <v>0</v>
          </cell>
          <cell r="AQ941"/>
          <cell r="AR941">
            <v>0</v>
          </cell>
          <cell r="AS941"/>
          <cell r="AT941">
            <v>0</v>
          </cell>
          <cell r="AU941">
            <v>0</v>
          </cell>
          <cell r="AV941"/>
          <cell r="AW941"/>
          <cell r="AX941"/>
          <cell r="AY941"/>
          <cell r="AZ941"/>
          <cell r="BA941"/>
          <cell r="BB941">
            <v>0</v>
          </cell>
          <cell r="BC941">
            <v>0</v>
          </cell>
          <cell r="BD941"/>
          <cell r="BE941">
            <v>0</v>
          </cell>
          <cell r="BF941"/>
          <cell r="BG941"/>
          <cell r="BH941"/>
          <cell r="BI941"/>
          <cell r="BJ941"/>
          <cell r="BK941"/>
          <cell r="BL941"/>
          <cell r="BM941"/>
          <cell r="BN941"/>
          <cell r="BO941"/>
          <cell r="BP941"/>
          <cell r="BQ941"/>
          <cell r="BR941"/>
          <cell r="BS941"/>
          <cell r="BT941"/>
          <cell r="BU941"/>
          <cell r="BV941"/>
          <cell r="BW941" t="str">
            <v>Berrens</v>
          </cell>
          <cell r="BX941"/>
          <cell r="BY941">
            <v>8</v>
          </cell>
        </row>
        <row r="942">
          <cell r="C942">
            <v>267</v>
          </cell>
          <cell r="D942">
            <v>12</v>
          </cell>
          <cell r="E942">
            <v>194</v>
          </cell>
          <cell r="F942">
            <v>12</v>
          </cell>
          <cell r="G942"/>
          <cell r="H942" t="str">
            <v/>
          </cell>
          <cell r="I942" t="str">
            <v/>
          </cell>
          <cell r="J942" t="str">
            <v/>
          </cell>
          <cell r="K942" t="str">
            <v>Yes</v>
          </cell>
          <cell r="L942">
            <v>0</v>
          </cell>
          <cell r="M942" t="str">
            <v>Perez</v>
          </cell>
          <cell r="N942" t="str">
            <v>Watermain - Repl 7th Ave &amp; Loop</v>
          </cell>
          <cell r="O942" t="str">
            <v>1450012-7</v>
          </cell>
          <cell r="P942" t="str">
            <v xml:space="preserve">No </v>
          </cell>
          <cell r="Q942">
            <v>1606</v>
          </cell>
          <cell r="R942" t="str">
            <v>Reg</v>
          </cell>
          <cell r="S942"/>
          <cell r="T942"/>
          <cell r="U942"/>
          <cell r="V942"/>
          <cell r="W942"/>
          <cell r="X942">
            <v>0</v>
          </cell>
          <cell r="Y942"/>
          <cell r="Z942"/>
          <cell r="AA942">
            <v>45778</v>
          </cell>
          <cell r="AB942">
            <v>45901</v>
          </cell>
          <cell r="AC942">
            <v>0</v>
          </cell>
          <cell r="AD942">
            <v>0</v>
          </cell>
          <cell r="AE942"/>
          <cell r="AF942">
            <v>490000</v>
          </cell>
          <cell r="AG942"/>
          <cell r="AH942"/>
          <cell r="AI942"/>
          <cell r="AJ942"/>
          <cell r="AK942"/>
          <cell r="AL942">
            <v>490000</v>
          </cell>
          <cell r="AM942">
            <v>0</v>
          </cell>
          <cell r="AN942"/>
          <cell r="AO942">
            <v>0</v>
          </cell>
          <cell r="AP942">
            <v>0</v>
          </cell>
          <cell r="AQ942"/>
          <cell r="AR942">
            <v>0</v>
          </cell>
          <cell r="AS942"/>
          <cell r="AT942">
            <v>0</v>
          </cell>
          <cell r="AU942">
            <v>0</v>
          </cell>
          <cell r="AV942"/>
          <cell r="AW942"/>
          <cell r="AX942"/>
          <cell r="AY942"/>
          <cell r="AZ942"/>
          <cell r="BA942"/>
          <cell r="BB942">
            <v>0</v>
          </cell>
          <cell r="BC942">
            <v>0</v>
          </cell>
          <cell r="BD942"/>
          <cell r="BE942">
            <v>0</v>
          </cell>
          <cell r="BF942"/>
          <cell r="BG942"/>
          <cell r="BH942"/>
          <cell r="BI942"/>
          <cell r="BJ942"/>
          <cell r="BK942"/>
          <cell r="BL942"/>
          <cell r="BM942"/>
          <cell r="BN942"/>
          <cell r="BO942"/>
          <cell r="BP942"/>
          <cell r="BQ942"/>
          <cell r="BR942"/>
          <cell r="BS942"/>
          <cell r="BT942"/>
          <cell r="BU942"/>
          <cell r="BV942"/>
          <cell r="BW942" t="str">
            <v>Perez</v>
          </cell>
          <cell r="BX942"/>
          <cell r="BY942">
            <v>1</v>
          </cell>
        </row>
        <row r="943">
          <cell r="C943">
            <v>630</v>
          </cell>
          <cell r="D943">
            <v>10</v>
          </cell>
          <cell r="E943">
            <v>531</v>
          </cell>
          <cell r="F943">
            <v>10</v>
          </cell>
          <cell r="G943" t="str">
            <v/>
          </cell>
          <cell r="H943" t="str">
            <v/>
          </cell>
          <cell r="I943" t="str">
            <v/>
          </cell>
          <cell r="J943" t="str">
            <v/>
          </cell>
          <cell r="K943" t="str">
            <v/>
          </cell>
          <cell r="L943">
            <v>0</v>
          </cell>
          <cell r="M943" t="str">
            <v>Perez</v>
          </cell>
          <cell r="N943" t="str">
            <v>Watermain - Ross Ave. Utility Repl Prjct</v>
          </cell>
          <cell r="O943" t="str">
            <v>1450012-6</v>
          </cell>
          <cell r="P943" t="str">
            <v xml:space="preserve">No </v>
          </cell>
          <cell r="Q943">
            <v>1700</v>
          </cell>
          <cell r="R943" t="str">
            <v>Reg</v>
          </cell>
          <cell r="S943" t="str">
            <v>Exempt</v>
          </cell>
          <cell r="T943"/>
          <cell r="U943"/>
          <cell r="V943"/>
          <cell r="W943"/>
          <cell r="X943">
            <v>0</v>
          </cell>
          <cell r="Y943"/>
          <cell r="Z943"/>
          <cell r="AA943"/>
          <cell r="AB943"/>
          <cell r="AC943">
            <v>0</v>
          </cell>
          <cell r="AD943">
            <v>0</v>
          </cell>
          <cell r="AE943"/>
          <cell r="AF943">
            <v>520000</v>
          </cell>
          <cell r="AG943"/>
          <cell r="AH943"/>
          <cell r="AI943"/>
          <cell r="AJ943"/>
          <cell r="AK943"/>
          <cell r="AL943">
            <v>520000</v>
          </cell>
          <cell r="AM943">
            <v>0</v>
          </cell>
          <cell r="AN943"/>
          <cell r="AO943">
            <v>0</v>
          </cell>
          <cell r="AP943">
            <v>0</v>
          </cell>
          <cell r="AQ943"/>
          <cell r="AR943">
            <v>0</v>
          </cell>
          <cell r="AS943"/>
          <cell r="AT943">
            <v>0</v>
          </cell>
          <cell r="AU943">
            <v>0</v>
          </cell>
          <cell r="AV943"/>
          <cell r="AW943"/>
          <cell r="AX943"/>
          <cell r="AY943"/>
          <cell r="AZ943"/>
          <cell r="BA943"/>
          <cell r="BB943">
            <v>0</v>
          </cell>
          <cell r="BC943">
            <v>258000</v>
          </cell>
          <cell r="BD943"/>
          <cell r="BE943">
            <v>0</v>
          </cell>
          <cell r="BF943"/>
          <cell r="BG943"/>
          <cell r="BH943"/>
          <cell r="BI943"/>
          <cell r="BJ943"/>
          <cell r="BK943"/>
          <cell r="BL943"/>
          <cell r="BM943"/>
          <cell r="BN943"/>
          <cell r="BO943"/>
          <cell r="BP943">
            <v>0</v>
          </cell>
          <cell r="BQ943"/>
          <cell r="BR943"/>
          <cell r="BS943"/>
          <cell r="BT943"/>
          <cell r="BU943"/>
          <cell r="BV943"/>
          <cell r="BW943" t="str">
            <v>Perez</v>
          </cell>
          <cell r="BX943" t="str">
            <v>Schultz</v>
          </cell>
          <cell r="BY943">
            <v>1</v>
          </cell>
        </row>
        <row r="944">
          <cell r="C944">
            <v>319</v>
          </cell>
          <cell r="D944">
            <v>11</v>
          </cell>
          <cell r="E944">
            <v>238</v>
          </cell>
          <cell r="F944">
            <v>11</v>
          </cell>
          <cell r="G944"/>
          <cell r="H944" t="str">
            <v/>
          </cell>
          <cell r="I944" t="str">
            <v/>
          </cell>
          <cell r="J944" t="str">
            <v/>
          </cell>
          <cell r="K944" t="str">
            <v/>
          </cell>
          <cell r="L944">
            <v>0</v>
          </cell>
          <cell r="M944" t="str">
            <v>Brooksbank</v>
          </cell>
          <cell r="N944" t="str">
            <v>Storage - New 1MG West Side Tower</v>
          </cell>
          <cell r="O944" t="str">
            <v>1810004-4</v>
          </cell>
          <cell r="P944" t="str">
            <v xml:space="preserve">No </v>
          </cell>
          <cell r="Q944">
            <v>9124</v>
          </cell>
          <cell r="R944" t="str">
            <v>Reg</v>
          </cell>
          <cell r="S944" t="str">
            <v>Exempt</v>
          </cell>
          <cell r="T944"/>
          <cell r="U944">
            <v>0</v>
          </cell>
          <cell r="V944"/>
          <cell r="W944"/>
          <cell r="X944">
            <v>-750000</v>
          </cell>
          <cell r="Y944"/>
          <cell r="Z944"/>
          <cell r="AA944"/>
          <cell r="AB944"/>
          <cell r="AC944">
            <v>0</v>
          </cell>
          <cell r="AD944">
            <v>0</v>
          </cell>
          <cell r="AE944"/>
          <cell r="AF944">
            <v>4750000</v>
          </cell>
          <cell r="AG944"/>
          <cell r="AH944"/>
          <cell r="AI944"/>
          <cell r="AJ944"/>
          <cell r="AK944"/>
          <cell r="AL944">
            <v>4750000</v>
          </cell>
          <cell r="AM944">
            <v>0</v>
          </cell>
          <cell r="AN944"/>
          <cell r="AO944">
            <v>0</v>
          </cell>
          <cell r="AP944">
            <v>0</v>
          </cell>
          <cell r="AQ944"/>
          <cell r="AR944">
            <v>0</v>
          </cell>
          <cell r="AS944"/>
          <cell r="AT944">
            <v>0</v>
          </cell>
          <cell r="AU944">
            <v>0</v>
          </cell>
          <cell r="AV944"/>
          <cell r="AW944"/>
          <cell r="AX944"/>
          <cell r="AY944"/>
          <cell r="AZ944"/>
          <cell r="BA944"/>
          <cell r="BB944">
            <v>0</v>
          </cell>
          <cell r="BC944">
            <v>0</v>
          </cell>
          <cell r="BD944"/>
          <cell r="BE944">
            <v>0</v>
          </cell>
          <cell r="BF944"/>
          <cell r="BG944"/>
          <cell r="BH944"/>
          <cell r="BI944"/>
          <cell r="BJ944"/>
          <cell r="BK944"/>
          <cell r="BL944"/>
          <cell r="BM944"/>
          <cell r="BN944"/>
          <cell r="BO944"/>
          <cell r="BP944">
            <v>0</v>
          </cell>
          <cell r="BQ944"/>
          <cell r="BR944"/>
          <cell r="BS944">
            <v>750000</v>
          </cell>
          <cell r="BT944" t="str">
            <v>24 CDS</v>
          </cell>
          <cell r="BU944"/>
          <cell r="BV944"/>
          <cell r="BW944" t="str">
            <v>Brooksbank</v>
          </cell>
          <cell r="BX944" t="str">
            <v>Gallentine</v>
          </cell>
          <cell r="BY944">
            <v>9</v>
          </cell>
        </row>
        <row r="945">
          <cell r="C945">
            <v>697</v>
          </cell>
          <cell r="D945">
            <v>10</v>
          </cell>
          <cell r="E945"/>
          <cell r="F945"/>
          <cell r="G945"/>
          <cell r="H945" t="str">
            <v/>
          </cell>
          <cell r="I945" t="str">
            <v>Yes</v>
          </cell>
          <cell r="J945"/>
          <cell r="K945"/>
          <cell r="L945"/>
          <cell r="M945" t="str">
            <v>Brooksbank</v>
          </cell>
          <cell r="N945" t="str">
            <v xml:space="preserve">Watermain - 2nd Ave &amp; 2nd St. </v>
          </cell>
          <cell r="O945" t="str">
            <v>1810004-5</v>
          </cell>
          <cell r="P945" t="str">
            <v xml:space="preserve">No </v>
          </cell>
          <cell r="Q945">
            <v>9208</v>
          </cell>
          <cell r="R945" t="str">
            <v>Reg</v>
          </cell>
          <cell r="S945"/>
          <cell r="T945"/>
          <cell r="U945"/>
          <cell r="V945">
            <v>45415</v>
          </cell>
          <cell r="W945">
            <v>1369172</v>
          </cell>
          <cell r="X945">
            <v>1369172</v>
          </cell>
          <cell r="Y945" t="str">
            <v>Part B2</v>
          </cell>
          <cell r="Z945"/>
          <cell r="AA945">
            <v>45748</v>
          </cell>
          <cell r="AB945">
            <v>46174</v>
          </cell>
          <cell r="AC945">
            <v>0</v>
          </cell>
          <cell r="AD945">
            <v>0</v>
          </cell>
          <cell r="AE945"/>
          <cell r="AF945">
            <v>1369172</v>
          </cell>
          <cell r="AG945"/>
          <cell r="AH945"/>
          <cell r="AI945"/>
          <cell r="AJ945"/>
          <cell r="AK945"/>
          <cell r="AL945">
            <v>1369172</v>
          </cell>
          <cell r="AM945">
            <v>1369172</v>
          </cell>
          <cell r="AN945"/>
          <cell r="AO945">
            <v>0</v>
          </cell>
          <cell r="AP945">
            <v>0</v>
          </cell>
          <cell r="AQ945"/>
          <cell r="AR945">
            <v>0</v>
          </cell>
          <cell r="AS945"/>
          <cell r="AT945">
            <v>1369172</v>
          </cell>
          <cell r="AU945">
            <v>0</v>
          </cell>
          <cell r="AV945"/>
          <cell r="AW945"/>
          <cell r="AX945"/>
          <cell r="AY945"/>
          <cell r="AZ945"/>
          <cell r="BA945"/>
          <cell r="BB945">
            <v>0</v>
          </cell>
          <cell r="BC945">
            <v>0</v>
          </cell>
          <cell r="BD945"/>
          <cell r="BE945">
            <v>0</v>
          </cell>
          <cell r="BF945"/>
          <cell r="BG945"/>
          <cell r="BH945"/>
          <cell r="BI945"/>
          <cell r="BJ945"/>
          <cell r="BK945"/>
          <cell r="BL945"/>
          <cell r="BM945"/>
          <cell r="BN945"/>
          <cell r="BO945"/>
          <cell r="BP945">
            <v>0</v>
          </cell>
          <cell r="BQ945"/>
          <cell r="BR945"/>
          <cell r="BS945"/>
          <cell r="BT945"/>
          <cell r="BU945"/>
          <cell r="BV945"/>
          <cell r="BW945" t="str">
            <v>Brooksbank</v>
          </cell>
          <cell r="BX945"/>
          <cell r="BY945">
            <v>9</v>
          </cell>
        </row>
        <row r="946">
          <cell r="C946">
            <v>781</v>
          </cell>
          <cell r="D946">
            <v>7</v>
          </cell>
          <cell r="E946">
            <v>656</v>
          </cell>
          <cell r="F946">
            <v>7</v>
          </cell>
          <cell r="G946" t="str">
            <v/>
          </cell>
          <cell r="H946" t="str">
            <v/>
          </cell>
          <cell r="I946" t="str">
            <v/>
          </cell>
          <cell r="J946" t="str">
            <v/>
          </cell>
          <cell r="K946" t="str">
            <v/>
          </cell>
          <cell r="L946">
            <v>0</v>
          </cell>
          <cell r="M946" t="str">
            <v>Brooksbank</v>
          </cell>
          <cell r="N946" t="str">
            <v>Watermain - Move Watermain to 3rd &amp; 4th</v>
          </cell>
          <cell r="O946" t="str">
            <v>1810004-3</v>
          </cell>
          <cell r="P946" t="str">
            <v xml:space="preserve">No </v>
          </cell>
          <cell r="Q946">
            <v>9124</v>
          </cell>
          <cell r="R946" t="str">
            <v>Reg</v>
          </cell>
          <cell r="S946" t="str">
            <v>Exempt</v>
          </cell>
          <cell r="T946"/>
          <cell r="U946"/>
          <cell r="V946"/>
          <cell r="W946"/>
          <cell r="X946">
            <v>0</v>
          </cell>
          <cell r="Y946"/>
          <cell r="Z946"/>
          <cell r="AA946"/>
          <cell r="AB946"/>
          <cell r="AC946">
            <v>0</v>
          </cell>
          <cell r="AD946">
            <v>0</v>
          </cell>
          <cell r="AE946"/>
          <cell r="AF946">
            <v>224904</v>
          </cell>
          <cell r="AG946"/>
          <cell r="AH946"/>
          <cell r="AI946"/>
          <cell r="AJ946"/>
          <cell r="AK946"/>
          <cell r="AL946">
            <v>224904</v>
          </cell>
          <cell r="AM946">
            <v>0</v>
          </cell>
          <cell r="AN946"/>
          <cell r="AO946">
            <v>0</v>
          </cell>
          <cell r="AP946">
            <v>0</v>
          </cell>
          <cell r="AQ946"/>
          <cell r="AR946">
            <v>0</v>
          </cell>
          <cell r="AS946"/>
          <cell r="AT946">
            <v>0</v>
          </cell>
          <cell r="AU946">
            <v>0</v>
          </cell>
          <cell r="AV946"/>
          <cell r="AW946"/>
          <cell r="AX946"/>
          <cell r="AY946"/>
          <cell r="AZ946"/>
          <cell r="BA946"/>
          <cell r="BB946">
            <v>0</v>
          </cell>
          <cell r="BC946">
            <v>0</v>
          </cell>
          <cell r="BD946"/>
          <cell r="BE946">
            <v>0</v>
          </cell>
          <cell r="BF946"/>
          <cell r="BG946"/>
          <cell r="BH946"/>
          <cell r="BI946"/>
          <cell r="BJ946"/>
          <cell r="BK946"/>
          <cell r="BL946"/>
          <cell r="BM946"/>
          <cell r="BN946"/>
          <cell r="BO946"/>
          <cell r="BP946">
            <v>0</v>
          </cell>
          <cell r="BQ946"/>
          <cell r="BR946"/>
          <cell r="BS946"/>
          <cell r="BT946"/>
          <cell r="BU946"/>
          <cell r="BV946"/>
          <cell r="BW946" t="str">
            <v>Brooksbank</v>
          </cell>
          <cell r="BX946" t="str">
            <v>Gallentine</v>
          </cell>
          <cell r="BY946">
            <v>9</v>
          </cell>
        </row>
        <row r="947">
          <cell r="C947">
            <v>191</v>
          </cell>
          <cell r="D947">
            <v>15</v>
          </cell>
          <cell r="E947">
            <v>138</v>
          </cell>
          <cell r="F947">
            <v>15</v>
          </cell>
          <cell r="G947">
            <v>2025</v>
          </cell>
          <cell r="H947" t="str">
            <v/>
          </cell>
          <cell r="I947" t="str">
            <v>Yes</v>
          </cell>
          <cell r="J947" t="str">
            <v/>
          </cell>
          <cell r="K947" t="str">
            <v>Yes</v>
          </cell>
          <cell r="L947">
            <v>0</v>
          </cell>
          <cell r="M947" t="str">
            <v>Montoya</v>
          </cell>
          <cell r="N947" t="str">
            <v>Other - LSL Replacement</v>
          </cell>
          <cell r="O947" t="str">
            <v>1100012-6</v>
          </cell>
          <cell r="P947" t="str">
            <v>Yes</v>
          </cell>
          <cell r="Q947">
            <v>4659</v>
          </cell>
          <cell r="R947" t="str">
            <v>LSL</v>
          </cell>
          <cell r="S947"/>
          <cell r="T947"/>
          <cell r="U947"/>
          <cell r="V947">
            <v>45517</v>
          </cell>
          <cell r="W947">
            <v>54600</v>
          </cell>
          <cell r="X947">
            <v>54600</v>
          </cell>
          <cell r="Y947" t="str">
            <v>Part B</v>
          </cell>
          <cell r="Z947" t="str">
            <v>12 LSL Lines</v>
          </cell>
          <cell r="AA947">
            <v>45778</v>
          </cell>
          <cell r="AB947">
            <v>45931</v>
          </cell>
          <cell r="AC947">
            <v>27300</v>
          </cell>
          <cell r="AD947">
            <v>27300</v>
          </cell>
          <cell r="AE947"/>
          <cell r="AF947">
            <v>54600</v>
          </cell>
          <cell r="AG947"/>
          <cell r="AH947"/>
          <cell r="AI947"/>
          <cell r="AJ947"/>
          <cell r="AK947"/>
          <cell r="AL947">
            <v>54600</v>
          </cell>
          <cell r="AM947">
            <v>54600</v>
          </cell>
          <cell r="AN947"/>
          <cell r="AO947">
            <v>27300</v>
          </cell>
          <cell r="AP947">
            <v>0</v>
          </cell>
          <cell r="AQ947"/>
          <cell r="AR947">
            <v>27300</v>
          </cell>
          <cell r="AS947"/>
          <cell r="AT947">
            <v>27300</v>
          </cell>
          <cell r="AU947">
            <v>27300</v>
          </cell>
          <cell r="AV947"/>
          <cell r="AW947"/>
          <cell r="AX947"/>
          <cell r="AY947"/>
          <cell r="AZ947"/>
          <cell r="BA947"/>
          <cell r="BB947">
            <v>0</v>
          </cell>
          <cell r="BC947">
            <v>0</v>
          </cell>
          <cell r="BD947"/>
          <cell r="BE947">
            <v>0</v>
          </cell>
          <cell r="BF947"/>
          <cell r="BG947"/>
          <cell r="BH947"/>
          <cell r="BI947"/>
          <cell r="BJ947"/>
          <cell r="BK947"/>
          <cell r="BL947"/>
          <cell r="BM947"/>
          <cell r="BN947"/>
          <cell r="BO947"/>
          <cell r="BP947"/>
          <cell r="BQ947"/>
          <cell r="BR947"/>
          <cell r="BS947"/>
          <cell r="BT947"/>
          <cell r="BU947"/>
          <cell r="BV947"/>
          <cell r="BW947" t="str">
            <v>Montoya</v>
          </cell>
          <cell r="BX947"/>
          <cell r="BY947">
            <v>11</v>
          </cell>
        </row>
        <row r="948">
          <cell r="C948">
            <v>845</v>
          </cell>
          <cell r="D948">
            <v>5</v>
          </cell>
          <cell r="E948">
            <v>715</v>
          </cell>
          <cell r="F948">
            <v>5</v>
          </cell>
          <cell r="G948" t="str">
            <v/>
          </cell>
          <cell r="H948" t="str">
            <v/>
          </cell>
          <cell r="I948" t="str">
            <v/>
          </cell>
          <cell r="J948" t="str">
            <v/>
          </cell>
          <cell r="K948" t="str">
            <v/>
          </cell>
          <cell r="L948">
            <v>0</v>
          </cell>
          <cell r="M948" t="str">
            <v>Barrett</v>
          </cell>
          <cell r="N948" t="str">
            <v>Storage - New 50,000 Gal Tower</v>
          </cell>
          <cell r="O948" t="str">
            <v>1470010-2</v>
          </cell>
          <cell r="P948" t="str">
            <v xml:space="preserve">No </v>
          </cell>
          <cell r="Q948">
            <v>948</v>
          </cell>
          <cell r="R948" t="str">
            <v>Reg</v>
          </cell>
          <cell r="S948" t="str">
            <v>Exempt</v>
          </cell>
          <cell r="T948"/>
          <cell r="U948"/>
          <cell r="V948"/>
          <cell r="W948"/>
          <cell r="X948">
            <v>0</v>
          </cell>
          <cell r="Y948"/>
          <cell r="Z948"/>
          <cell r="AA948"/>
          <cell r="AB948"/>
          <cell r="AC948">
            <v>0</v>
          </cell>
          <cell r="AD948">
            <v>0</v>
          </cell>
          <cell r="AE948"/>
          <cell r="AF948">
            <v>774700</v>
          </cell>
          <cell r="AG948"/>
          <cell r="AH948"/>
          <cell r="AI948"/>
          <cell r="AJ948"/>
          <cell r="AK948"/>
          <cell r="AL948">
            <v>774700</v>
          </cell>
          <cell r="AM948">
            <v>0</v>
          </cell>
          <cell r="AN948"/>
          <cell r="AO948">
            <v>0</v>
          </cell>
          <cell r="AP948">
            <v>0</v>
          </cell>
          <cell r="AQ948"/>
          <cell r="AR948">
            <v>0</v>
          </cell>
          <cell r="AS948"/>
          <cell r="AT948">
            <v>0</v>
          </cell>
          <cell r="AU948">
            <v>0</v>
          </cell>
          <cell r="AV948"/>
          <cell r="AW948"/>
          <cell r="AX948"/>
          <cell r="AY948"/>
          <cell r="AZ948"/>
          <cell r="BA948"/>
          <cell r="BB948">
            <v>0</v>
          </cell>
          <cell r="BC948">
            <v>0</v>
          </cell>
          <cell r="BD948"/>
          <cell r="BE948">
            <v>0</v>
          </cell>
          <cell r="BF948"/>
          <cell r="BG948"/>
          <cell r="BH948"/>
          <cell r="BI948"/>
          <cell r="BJ948"/>
          <cell r="BK948"/>
          <cell r="BL948"/>
          <cell r="BM948"/>
          <cell r="BN948"/>
          <cell r="BO948"/>
          <cell r="BP948">
            <v>0</v>
          </cell>
          <cell r="BQ948"/>
          <cell r="BR948"/>
          <cell r="BS948"/>
          <cell r="BT948"/>
          <cell r="BU948"/>
          <cell r="BV948"/>
          <cell r="BW948" t="str">
            <v>Barrett</v>
          </cell>
          <cell r="BX948" t="str">
            <v>Barrett</v>
          </cell>
          <cell r="BY948" t="str">
            <v>6E</v>
          </cell>
        </row>
        <row r="949">
          <cell r="C949">
            <v>411</v>
          </cell>
          <cell r="D949">
            <v>10</v>
          </cell>
          <cell r="E949">
            <v>325</v>
          </cell>
          <cell r="F949">
            <v>10</v>
          </cell>
          <cell r="G949" t="str">
            <v/>
          </cell>
          <cell r="H949" t="str">
            <v/>
          </cell>
          <cell r="I949" t="str">
            <v/>
          </cell>
          <cell r="J949" t="str">
            <v/>
          </cell>
          <cell r="K949" t="str">
            <v/>
          </cell>
          <cell r="L949">
            <v>0</v>
          </cell>
          <cell r="M949" t="str">
            <v>Perez</v>
          </cell>
          <cell r="N949" t="str">
            <v>Storage - Repl w/100,000 Gallon Tower</v>
          </cell>
          <cell r="O949" t="str">
            <v>1440004-1</v>
          </cell>
          <cell r="P949" t="str">
            <v xml:space="preserve">No </v>
          </cell>
          <cell r="Q949">
            <v>388</v>
          </cell>
          <cell r="R949" t="str">
            <v>Reg</v>
          </cell>
          <cell r="S949" t="str">
            <v>Exempt</v>
          </cell>
          <cell r="T949"/>
          <cell r="U949"/>
          <cell r="V949"/>
          <cell r="W949"/>
          <cell r="X949">
            <v>0</v>
          </cell>
          <cell r="Y949"/>
          <cell r="Z949"/>
          <cell r="AA949"/>
          <cell r="AB949"/>
          <cell r="AC949">
            <v>0</v>
          </cell>
          <cell r="AD949">
            <v>0</v>
          </cell>
          <cell r="AE949"/>
          <cell r="AF949">
            <v>635000</v>
          </cell>
          <cell r="AG949"/>
          <cell r="AH949"/>
          <cell r="AI949"/>
          <cell r="AJ949"/>
          <cell r="AK949"/>
          <cell r="AL949">
            <v>635000</v>
          </cell>
          <cell r="AM949">
            <v>0</v>
          </cell>
          <cell r="AN949"/>
          <cell r="AO949">
            <v>0</v>
          </cell>
          <cell r="AP949">
            <v>0</v>
          </cell>
          <cell r="AQ949"/>
          <cell r="AR949">
            <v>0</v>
          </cell>
          <cell r="AS949"/>
          <cell r="AT949">
            <v>0</v>
          </cell>
          <cell r="AU949">
            <v>0</v>
          </cell>
          <cell r="AV949"/>
          <cell r="AW949"/>
          <cell r="AX949"/>
          <cell r="AY949"/>
          <cell r="AZ949"/>
          <cell r="BA949"/>
          <cell r="BB949">
            <v>0</v>
          </cell>
          <cell r="BC949">
            <v>0</v>
          </cell>
          <cell r="BD949"/>
          <cell r="BE949">
            <v>0</v>
          </cell>
          <cell r="BF949"/>
          <cell r="BG949"/>
          <cell r="BH949"/>
          <cell r="BI949"/>
          <cell r="BJ949"/>
          <cell r="BK949"/>
          <cell r="BL949"/>
          <cell r="BM949"/>
          <cell r="BN949"/>
          <cell r="BO949"/>
          <cell r="BP949">
            <v>0</v>
          </cell>
          <cell r="BQ949"/>
          <cell r="BR949"/>
          <cell r="BS949"/>
          <cell r="BT949"/>
          <cell r="BU949"/>
          <cell r="BV949"/>
          <cell r="BW949" t="str">
            <v>Perez</v>
          </cell>
          <cell r="BX949" t="str">
            <v>Schultz</v>
          </cell>
          <cell r="BY949">
            <v>2</v>
          </cell>
        </row>
        <row r="950">
          <cell r="C950">
            <v>553</v>
          </cell>
          <cell r="D950">
            <v>10</v>
          </cell>
          <cell r="E950">
            <v>466</v>
          </cell>
          <cell r="F950">
            <v>10</v>
          </cell>
          <cell r="G950" t="str">
            <v/>
          </cell>
          <cell r="H950" t="str">
            <v/>
          </cell>
          <cell r="I950" t="str">
            <v/>
          </cell>
          <cell r="J950" t="str">
            <v/>
          </cell>
          <cell r="K950" t="str">
            <v/>
          </cell>
          <cell r="L950" t="str">
            <v>PER submitted</v>
          </cell>
          <cell r="M950" t="str">
            <v>Perez</v>
          </cell>
          <cell r="N950" t="str">
            <v>Storage - Water Tower Rehabilitation</v>
          </cell>
          <cell r="O950" t="str">
            <v>1440004-4</v>
          </cell>
          <cell r="P950" t="str">
            <v xml:space="preserve">No </v>
          </cell>
          <cell r="Q950">
            <v>433</v>
          </cell>
          <cell r="R950" t="str">
            <v>Reg</v>
          </cell>
          <cell r="S950" t="str">
            <v>Exempt</v>
          </cell>
          <cell r="T950"/>
          <cell r="U950"/>
          <cell r="V950"/>
          <cell r="W950"/>
          <cell r="X950">
            <v>-573600</v>
          </cell>
          <cell r="Y950"/>
          <cell r="Z950"/>
          <cell r="AA950">
            <v>44713</v>
          </cell>
          <cell r="AB950">
            <v>44834</v>
          </cell>
          <cell r="AC950">
            <v>0</v>
          </cell>
          <cell r="AD950">
            <v>0</v>
          </cell>
          <cell r="AE950"/>
          <cell r="AF950">
            <v>418500</v>
          </cell>
          <cell r="AG950"/>
          <cell r="AH950"/>
          <cell r="AI950"/>
          <cell r="AJ950"/>
          <cell r="AK950"/>
          <cell r="AL950">
            <v>418500</v>
          </cell>
          <cell r="AM950">
            <v>0</v>
          </cell>
          <cell r="AN950"/>
          <cell r="AO950">
            <v>0</v>
          </cell>
          <cell r="AP950">
            <v>0</v>
          </cell>
          <cell r="AQ950"/>
          <cell r="AR950">
            <v>0</v>
          </cell>
          <cell r="AS950"/>
          <cell r="AT950">
            <v>0</v>
          </cell>
          <cell r="AU950">
            <v>0</v>
          </cell>
          <cell r="AV950"/>
          <cell r="AW950"/>
          <cell r="AX950"/>
          <cell r="AY950"/>
          <cell r="AZ950"/>
          <cell r="BA950"/>
          <cell r="BB950">
            <v>0</v>
          </cell>
          <cell r="BC950">
            <v>0</v>
          </cell>
          <cell r="BD950"/>
          <cell r="BE950">
            <v>0</v>
          </cell>
          <cell r="BF950" t="str">
            <v>PER submitted</v>
          </cell>
          <cell r="BG950"/>
          <cell r="BH950"/>
          <cell r="BI950"/>
          <cell r="BJ950"/>
          <cell r="BK950"/>
          <cell r="BL950"/>
          <cell r="BM950"/>
          <cell r="BN950"/>
          <cell r="BO950"/>
          <cell r="BP950">
            <v>0</v>
          </cell>
          <cell r="BQ950">
            <v>573600</v>
          </cell>
          <cell r="BR950" t="str">
            <v>2023 award</v>
          </cell>
          <cell r="BS950"/>
          <cell r="BT950"/>
          <cell r="BU950"/>
          <cell r="BV950"/>
          <cell r="BW950" t="str">
            <v>Perez</v>
          </cell>
          <cell r="BX950" t="str">
            <v>Schultz</v>
          </cell>
          <cell r="BY950">
            <v>2</v>
          </cell>
        </row>
        <row r="951">
          <cell r="C951">
            <v>42</v>
          </cell>
          <cell r="D951">
            <v>20</v>
          </cell>
          <cell r="E951">
            <v>40</v>
          </cell>
          <cell r="F951">
            <v>20</v>
          </cell>
          <cell r="G951">
            <v>2024</v>
          </cell>
          <cell r="H951" t="str">
            <v>Yes</v>
          </cell>
          <cell r="I951" t="str">
            <v/>
          </cell>
          <cell r="J951" t="str">
            <v/>
          </cell>
          <cell r="K951" t="str">
            <v>Yes</v>
          </cell>
          <cell r="L951">
            <v>0</v>
          </cell>
          <cell r="M951" t="str">
            <v>Brooksbank</v>
          </cell>
          <cell r="N951" t="str">
            <v>Other - LSL Replacement</v>
          </cell>
          <cell r="O951" t="str">
            <v>1220010-5</v>
          </cell>
          <cell r="P951" t="str">
            <v>Yes</v>
          </cell>
          <cell r="Q951">
            <v>2283</v>
          </cell>
          <cell r="R951" t="str">
            <v>LSL</v>
          </cell>
          <cell r="S951"/>
          <cell r="T951"/>
          <cell r="U951"/>
          <cell r="V951" t="str">
            <v>certified</v>
          </cell>
          <cell r="W951">
            <v>72325</v>
          </cell>
          <cell r="X951">
            <v>72325</v>
          </cell>
          <cell r="Y951" t="str">
            <v>24 Carryover</v>
          </cell>
          <cell r="Z951" t="str">
            <v>7 LSL Lines</v>
          </cell>
          <cell r="AA951">
            <v>45444</v>
          </cell>
          <cell r="AB951">
            <v>2025</v>
          </cell>
          <cell r="AC951">
            <v>36163</v>
          </cell>
          <cell r="AD951">
            <v>36162</v>
          </cell>
          <cell r="AE951"/>
          <cell r="AF951">
            <v>72325</v>
          </cell>
          <cell r="AG951">
            <v>45449</v>
          </cell>
          <cell r="AH951">
            <v>45453</v>
          </cell>
          <cell r="AI951"/>
          <cell r="AJ951">
            <v>72325</v>
          </cell>
          <cell r="AK951"/>
          <cell r="AL951">
            <v>72325</v>
          </cell>
          <cell r="AM951">
            <v>72325</v>
          </cell>
          <cell r="AN951"/>
          <cell r="AO951">
            <v>36162</v>
          </cell>
          <cell r="AP951">
            <v>0</v>
          </cell>
          <cell r="AQ951"/>
          <cell r="AR951">
            <v>36162</v>
          </cell>
          <cell r="AS951"/>
          <cell r="AT951">
            <v>36163</v>
          </cell>
          <cell r="AU951">
            <v>36163</v>
          </cell>
          <cell r="AV951"/>
          <cell r="AW951"/>
          <cell r="AX951"/>
          <cell r="AY951"/>
          <cell r="AZ951"/>
          <cell r="BA951"/>
          <cell r="BB951"/>
          <cell r="BC951"/>
          <cell r="BD951"/>
          <cell r="BE951"/>
          <cell r="BF951"/>
          <cell r="BG951"/>
          <cell r="BH951"/>
          <cell r="BI951"/>
          <cell r="BJ951"/>
          <cell r="BK951"/>
          <cell r="BL951"/>
          <cell r="BM951"/>
          <cell r="BN951"/>
          <cell r="BO951"/>
          <cell r="BP951"/>
          <cell r="BQ951"/>
          <cell r="BR951"/>
          <cell r="BS951"/>
          <cell r="BT951"/>
          <cell r="BU951"/>
          <cell r="BV951"/>
          <cell r="BW951" t="str">
            <v>Brooksbank</v>
          </cell>
          <cell r="BX951"/>
          <cell r="BY951">
            <v>9</v>
          </cell>
        </row>
        <row r="952">
          <cell r="C952">
            <v>233</v>
          </cell>
          <cell r="D952">
            <v>12</v>
          </cell>
          <cell r="E952">
            <v>164</v>
          </cell>
          <cell r="F952">
            <v>12</v>
          </cell>
          <cell r="G952"/>
          <cell r="H952" t="str">
            <v/>
          </cell>
          <cell r="I952" t="str">
            <v/>
          </cell>
          <cell r="J952" t="str">
            <v/>
          </cell>
          <cell r="K952" t="str">
            <v/>
          </cell>
          <cell r="L952">
            <v>0</v>
          </cell>
          <cell r="M952" t="str">
            <v>Brooksbank</v>
          </cell>
          <cell r="N952" t="str">
            <v>Treatment - Lime Softening Plant</v>
          </cell>
          <cell r="O952" t="str">
            <v>1220010-2</v>
          </cell>
          <cell r="P952" t="str">
            <v xml:space="preserve">No </v>
          </cell>
          <cell r="Q952">
            <v>2307</v>
          </cell>
          <cell r="R952" t="str">
            <v>Reg</v>
          </cell>
          <cell r="S952" t="str">
            <v>Exempt</v>
          </cell>
          <cell r="T952"/>
          <cell r="U952">
            <v>0</v>
          </cell>
          <cell r="V952"/>
          <cell r="W952"/>
          <cell r="X952">
            <v>0</v>
          </cell>
          <cell r="Y952"/>
          <cell r="Z952"/>
          <cell r="AA952"/>
          <cell r="AB952"/>
          <cell r="AC952">
            <v>0</v>
          </cell>
          <cell r="AD952">
            <v>0</v>
          </cell>
          <cell r="AE952"/>
          <cell r="AF952">
            <v>6405000</v>
          </cell>
          <cell r="AG952"/>
          <cell r="AH952"/>
          <cell r="AI952"/>
          <cell r="AJ952"/>
          <cell r="AK952"/>
          <cell r="AL952">
            <v>6405000</v>
          </cell>
          <cell r="AM952">
            <v>0</v>
          </cell>
          <cell r="AN952"/>
          <cell r="AO952">
            <v>0</v>
          </cell>
          <cell r="AP952">
            <v>0</v>
          </cell>
          <cell r="AQ952"/>
          <cell r="AR952">
            <v>0</v>
          </cell>
          <cell r="AS952"/>
          <cell r="AT952">
            <v>0</v>
          </cell>
          <cell r="AU952">
            <v>0</v>
          </cell>
          <cell r="AV952"/>
          <cell r="AW952"/>
          <cell r="AX952"/>
          <cell r="AY952"/>
          <cell r="AZ952"/>
          <cell r="BA952"/>
          <cell r="BB952">
            <v>0</v>
          </cell>
          <cell r="BC952">
            <v>0</v>
          </cell>
          <cell r="BD952"/>
          <cell r="BE952">
            <v>0</v>
          </cell>
          <cell r="BF952"/>
          <cell r="BG952"/>
          <cell r="BH952"/>
          <cell r="BI952"/>
          <cell r="BJ952"/>
          <cell r="BK952"/>
          <cell r="BL952"/>
          <cell r="BM952"/>
          <cell r="BN952"/>
          <cell r="BO952"/>
          <cell r="BP952">
            <v>0</v>
          </cell>
          <cell r="BQ952"/>
          <cell r="BR952"/>
          <cell r="BS952"/>
          <cell r="BT952"/>
          <cell r="BU952"/>
          <cell r="BV952"/>
          <cell r="BW952" t="str">
            <v>Brooksbank</v>
          </cell>
          <cell r="BX952" t="str">
            <v>Gallentine</v>
          </cell>
          <cell r="BY952">
            <v>9</v>
          </cell>
        </row>
        <row r="953">
          <cell r="C953">
            <v>494</v>
          </cell>
          <cell r="D953">
            <v>10</v>
          </cell>
          <cell r="E953">
            <v>407</v>
          </cell>
          <cell r="F953">
            <v>10</v>
          </cell>
          <cell r="G953">
            <v>2024</v>
          </cell>
          <cell r="H953" t="str">
            <v>Yes</v>
          </cell>
          <cell r="I953" t="str">
            <v/>
          </cell>
          <cell r="J953" t="str">
            <v/>
          </cell>
          <cell r="K953" t="str">
            <v>Yes</v>
          </cell>
          <cell r="L953">
            <v>0</v>
          </cell>
          <cell r="M953" t="str">
            <v>Brooksbank</v>
          </cell>
          <cell r="N953" t="str">
            <v>Watermain - 2024 Street - Phase 1</v>
          </cell>
          <cell r="O953" t="str">
            <v>1220010-3</v>
          </cell>
          <cell r="P953" t="str">
            <v xml:space="preserve">No </v>
          </cell>
          <cell r="Q953">
            <v>2283</v>
          </cell>
          <cell r="R953" t="str">
            <v>Reg</v>
          </cell>
          <cell r="S953"/>
          <cell r="T953"/>
          <cell r="U953"/>
          <cell r="V953" t="str">
            <v>certified</v>
          </cell>
          <cell r="W953">
            <v>960180</v>
          </cell>
          <cell r="X953">
            <v>960180</v>
          </cell>
          <cell r="Y953" t="str">
            <v>24 Carryover</v>
          </cell>
          <cell r="Z953"/>
          <cell r="AA953">
            <v>45413</v>
          </cell>
          <cell r="AB953">
            <v>45809</v>
          </cell>
          <cell r="AC953">
            <v>0</v>
          </cell>
          <cell r="AD953">
            <v>0</v>
          </cell>
          <cell r="AE953" t="str">
            <v>cmt rcd updated cost</v>
          </cell>
          <cell r="AF953">
            <v>960180</v>
          </cell>
          <cell r="AG953">
            <v>45448</v>
          </cell>
          <cell r="AH953">
            <v>45455</v>
          </cell>
          <cell r="AI953">
            <v>1</v>
          </cell>
          <cell r="AJ953">
            <v>940410</v>
          </cell>
          <cell r="AK953"/>
          <cell r="AL953">
            <v>960180</v>
          </cell>
          <cell r="AM953">
            <v>960180</v>
          </cell>
          <cell r="AN953"/>
          <cell r="AO953">
            <v>0</v>
          </cell>
          <cell r="AP953">
            <v>0</v>
          </cell>
          <cell r="AQ953"/>
          <cell r="AR953">
            <v>0</v>
          </cell>
          <cell r="AS953"/>
          <cell r="AT953">
            <v>960180</v>
          </cell>
          <cell r="AU953">
            <v>0</v>
          </cell>
          <cell r="AV953">
            <v>45611</v>
          </cell>
          <cell r="AW953">
            <v>45641</v>
          </cell>
          <cell r="AX953">
            <v>2025</v>
          </cell>
          <cell r="AY953" t="str">
            <v>DWRF</v>
          </cell>
          <cell r="AZ953"/>
          <cell r="BA953"/>
          <cell r="BB953"/>
          <cell r="BC953"/>
          <cell r="BD953"/>
          <cell r="BE953"/>
          <cell r="BF953"/>
          <cell r="BG953"/>
          <cell r="BH953"/>
          <cell r="BI953"/>
          <cell r="BJ953"/>
          <cell r="BK953"/>
          <cell r="BL953"/>
          <cell r="BP953"/>
          <cell r="BR953"/>
          <cell r="BT953"/>
          <cell r="BU953"/>
          <cell r="BV953"/>
          <cell r="BW953" t="str">
            <v>Brooksbank</v>
          </cell>
          <cell r="BX953"/>
          <cell r="BY953">
            <v>9</v>
          </cell>
        </row>
        <row r="954">
          <cell r="C954">
            <v>495</v>
          </cell>
          <cell r="D954">
            <v>10</v>
          </cell>
          <cell r="E954">
            <v>408</v>
          </cell>
          <cell r="F954">
            <v>10</v>
          </cell>
          <cell r="G954">
            <v>2024</v>
          </cell>
          <cell r="H954" t="str">
            <v>Yes</v>
          </cell>
          <cell r="I954" t="str">
            <v/>
          </cell>
          <cell r="J954" t="str">
            <v/>
          </cell>
          <cell r="K954" t="str">
            <v>Yes</v>
          </cell>
          <cell r="L954">
            <v>0</v>
          </cell>
          <cell r="M954" t="str">
            <v>Brooksbank</v>
          </cell>
          <cell r="N954" t="str">
            <v>Watermain - CSAH 60 St.  - Phase 2</v>
          </cell>
          <cell r="O954" t="str">
            <v>1220010-4</v>
          </cell>
          <cell r="P954" t="str">
            <v xml:space="preserve">No </v>
          </cell>
          <cell r="Q954">
            <v>2283</v>
          </cell>
          <cell r="R954" t="str">
            <v>Reg</v>
          </cell>
          <cell r="S954"/>
          <cell r="T954"/>
          <cell r="U954">
            <v>44987</v>
          </cell>
          <cell r="V954" t="str">
            <v>certified</v>
          </cell>
          <cell r="W954">
            <v>278093</v>
          </cell>
          <cell r="X954">
            <v>278093</v>
          </cell>
          <cell r="Y954" t="str">
            <v>24 Carryover</v>
          </cell>
          <cell r="Z954"/>
          <cell r="AA954">
            <v>45413</v>
          </cell>
          <cell r="AB954">
            <v>45566</v>
          </cell>
          <cell r="AC954">
            <v>0</v>
          </cell>
          <cell r="AD954">
            <v>0</v>
          </cell>
          <cell r="AE954" t="str">
            <v>cmt rcd updated cost</v>
          </cell>
          <cell r="AF954">
            <v>278093</v>
          </cell>
          <cell r="AG954">
            <v>45448</v>
          </cell>
          <cell r="AH954">
            <v>45470</v>
          </cell>
          <cell r="AI954">
            <v>1</v>
          </cell>
          <cell r="AJ954">
            <v>1415728</v>
          </cell>
          <cell r="AK954"/>
          <cell r="AL954">
            <v>278093</v>
          </cell>
          <cell r="AM954">
            <v>278093</v>
          </cell>
          <cell r="AN954"/>
          <cell r="AO954">
            <v>0</v>
          </cell>
          <cell r="AP954">
            <v>0</v>
          </cell>
          <cell r="AQ954"/>
          <cell r="AR954">
            <v>0</v>
          </cell>
          <cell r="AS954"/>
          <cell r="AT954">
            <v>278093</v>
          </cell>
          <cell r="AU954">
            <v>0</v>
          </cell>
          <cell r="AV954">
            <v>45611</v>
          </cell>
          <cell r="AW954">
            <v>45641</v>
          </cell>
          <cell r="AX954">
            <v>2025</v>
          </cell>
          <cell r="AY954" t="str">
            <v>DWRF</v>
          </cell>
          <cell r="AZ954"/>
          <cell r="BA954"/>
          <cell r="BB954"/>
          <cell r="BC954"/>
          <cell r="BD954"/>
          <cell r="BE954"/>
          <cell r="BF954"/>
          <cell r="BG954"/>
          <cell r="BH954"/>
          <cell r="BI954"/>
          <cell r="BJ954"/>
          <cell r="BK954"/>
          <cell r="BL954"/>
          <cell r="BP954"/>
          <cell r="BR954"/>
          <cell r="BT954"/>
          <cell r="BU954"/>
          <cell r="BV954"/>
          <cell r="BW954" t="str">
            <v>Brooksbank</v>
          </cell>
          <cell r="BX954"/>
          <cell r="BY954">
            <v>9</v>
          </cell>
        </row>
        <row r="955">
          <cell r="C955">
            <v>523</v>
          </cell>
          <cell r="D955">
            <v>10</v>
          </cell>
          <cell r="E955"/>
          <cell r="F955"/>
          <cell r="G955"/>
          <cell r="H955" t="str">
            <v/>
          </cell>
          <cell r="I955" t="str">
            <v>Yes</v>
          </cell>
          <cell r="J955"/>
          <cell r="K955"/>
          <cell r="L955"/>
          <cell r="M955" t="str">
            <v>Bradshaw</v>
          </cell>
          <cell r="N955" t="str">
            <v xml:space="preserve">Watermain - Phase 1 </v>
          </cell>
          <cell r="O955" t="str">
            <v>1780004-5</v>
          </cell>
          <cell r="P955" t="str">
            <v xml:space="preserve">No </v>
          </cell>
          <cell r="Q955">
            <v>1341</v>
          </cell>
          <cell r="R955" t="str">
            <v>Reg</v>
          </cell>
          <cell r="S955"/>
          <cell r="T955"/>
          <cell r="U955"/>
          <cell r="V955">
            <v>45449</v>
          </cell>
          <cell r="W955">
            <v>1600000</v>
          </cell>
          <cell r="X955">
            <v>1600000</v>
          </cell>
          <cell r="Y955" t="str">
            <v>Part B2</v>
          </cell>
          <cell r="Z955"/>
          <cell r="AA955">
            <v>45778</v>
          </cell>
          <cell r="AB955">
            <v>45931</v>
          </cell>
          <cell r="AC955">
            <v>0</v>
          </cell>
          <cell r="AD955">
            <v>0</v>
          </cell>
          <cell r="AE955"/>
          <cell r="AF955">
            <v>1600000</v>
          </cell>
          <cell r="AG955"/>
          <cell r="AH955"/>
          <cell r="AI955"/>
          <cell r="AJ955"/>
          <cell r="AK955"/>
          <cell r="AL955">
            <v>1600000</v>
          </cell>
          <cell r="AM955">
            <v>1600000</v>
          </cell>
          <cell r="AN955"/>
          <cell r="AO955">
            <v>0</v>
          </cell>
          <cell r="AP955">
            <v>0</v>
          </cell>
          <cell r="AQ955"/>
          <cell r="AR955">
            <v>0</v>
          </cell>
          <cell r="AS955"/>
          <cell r="AT955">
            <v>1600000</v>
          </cell>
          <cell r="AU955">
            <v>0</v>
          </cell>
          <cell r="AV955"/>
          <cell r="AW955"/>
          <cell r="AX955"/>
          <cell r="AY955"/>
          <cell r="AZ955"/>
          <cell r="BA955"/>
          <cell r="BB955">
            <v>0</v>
          </cell>
          <cell r="BC955">
            <v>0</v>
          </cell>
          <cell r="BD955"/>
          <cell r="BE955">
            <v>0</v>
          </cell>
          <cell r="BF955"/>
          <cell r="BG955"/>
          <cell r="BH955"/>
          <cell r="BI955"/>
          <cell r="BJ955"/>
          <cell r="BK955"/>
          <cell r="BL955"/>
          <cell r="BM955"/>
          <cell r="BN955"/>
          <cell r="BO955"/>
          <cell r="BP955">
            <v>0</v>
          </cell>
          <cell r="BQ955"/>
          <cell r="BR955"/>
          <cell r="BS955"/>
          <cell r="BT955"/>
          <cell r="BU955"/>
          <cell r="BV955"/>
          <cell r="BW955" t="str">
            <v>Bradshaw</v>
          </cell>
          <cell r="BX955"/>
          <cell r="BY955">
            <v>4</v>
          </cell>
        </row>
        <row r="956">
          <cell r="C956">
            <v>524</v>
          </cell>
          <cell r="D956">
            <v>10</v>
          </cell>
          <cell r="E956"/>
          <cell r="F956"/>
          <cell r="G956"/>
          <cell r="H956" t="str">
            <v/>
          </cell>
          <cell r="I956" t="str">
            <v/>
          </cell>
          <cell r="J956"/>
          <cell r="K956"/>
          <cell r="L956"/>
          <cell r="M956" t="str">
            <v>Bradshaw</v>
          </cell>
          <cell r="N956" t="str">
            <v>Watermain - Phase 2</v>
          </cell>
          <cell r="O956" t="str">
            <v>1780004-6</v>
          </cell>
          <cell r="P956" t="str">
            <v xml:space="preserve">No </v>
          </cell>
          <cell r="Q956">
            <v>1341</v>
          </cell>
          <cell r="R956" t="str">
            <v>Reg</v>
          </cell>
          <cell r="S956"/>
          <cell r="T956"/>
          <cell r="U956"/>
          <cell r="V956"/>
          <cell r="W956"/>
          <cell r="X956">
            <v>0</v>
          </cell>
          <cell r="Y956"/>
          <cell r="Z956"/>
          <cell r="AA956"/>
          <cell r="AB956"/>
          <cell r="AC956">
            <v>0</v>
          </cell>
          <cell r="AD956">
            <v>0</v>
          </cell>
          <cell r="AE956"/>
          <cell r="AF956">
            <v>11700000</v>
          </cell>
          <cell r="AG956"/>
          <cell r="AH956"/>
          <cell r="AI956"/>
          <cell r="AJ956"/>
          <cell r="AK956"/>
          <cell r="AL956">
            <v>11700000</v>
          </cell>
          <cell r="AM956">
            <v>0</v>
          </cell>
          <cell r="AN956"/>
          <cell r="AO956">
            <v>0</v>
          </cell>
          <cell r="AP956">
            <v>0</v>
          </cell>
          <cell r="AQ956"/>
          <cell r="AR956">
            <v>0</v>
          </cell>
          <cell r="AS956"/>
          <cell r="AT956">
            <v>0</v>
          </cell>
          <cell r="AU956">
            <v>0</v>
          </cell>
          <cell r="AV956"/>
          <cell r="AW956"/>
          <cell r="AX956"/>
          <cell r="AY956"/>
          <cell r="AZ956"/>
          <cell r="BA956"/>
          <cell r="BB956"/>
          <cell r="BC956"/>
          <cell r="BD956"/>
          <cell r="BE956"/>
          <cell r="BF956"/>
          <cell r="BG956"/>
          <cell r="BH956"/>
          <cell r="BI956"/>
          <cell r="BJ956"/>
          <cell r="BK956"/>
          <cell r="BL956"/>
          <cell r="BM956"/>
          <cell r="BN956"/>
          <cell r="BO956"/>
          <cell r="BP956"/>
          <cell r="BQ956"/>
          <cell r="BR956"/>
          <cell r="BS956"/>
          <cell r="BT956"/>
          <cell r="BU956"/>
          <cell r="BV956"/>
          <cell r="BW956" t="str">
            <v>Bradshaw</v>
          </cell>
          <cell r="BX956"/>
          <cell r="BY956">
            <v>4</v>
          </cell>
        </row>
        <row r="957">
          <cell r="C957">
            <v>200</v>
          </cell>
          <cell r="D957">
            <v>15</v>
          </cell>
          <cell r="E957"/>
          <cell r="F957"/>
          <cell r="G957"/>
          <cell r="H957" t="str">
            <v/>
          </cell>
          <cell r="I957" t="str">
            <v/>
          </cell>
          <cell r="J957"/>
          <cell r="K957"/>
          <cell r="L957"/>
          <cell r="M957" t="str">
            <v>Montoya</v>
          </cell>
          <cell r="N957" t="str">
            <v>Treatment - Manganese W6 TP</v>
          </cell>
          <cell r="O957" t="str">
            <v>1620025-2</v>
          </cell>
          <cell r="P957" t="str">
            <v>Yes</v>
          </cell>
          <cell r="Q957">
            <v>10896</v>
          </cell>
          <cell r="R957" t="str">
            <v>EC</v>
          </cell>
          <cell r="S957"/>
          <cell r="T957"/>
          <cell r="U957"/>
          <cell r="V957"/>
          <cell r="W957"/>
          <cell r="X957">
            <v>0</v>
          </cell>
          <cell r="Y957"/>
          <cell r="Z957"/>
          <cell r="AA957"/>
          <cell r="AB957"/>
          <cell r="AC957">
            <v>0</v>
          </cell>
          <cell r="AD957">
            <v>0</v>
          </cell>
          <cell r="AE957"/>
          <cell r="AF957">
            <v>11000000</v>
          </cell>
          <cell r="AG957"/>
          <cell r="AH957"/>
          <cell r="AI957"/>
          <cell r="AJ957"/>
          <cell r="AK957"/>
          <cell r="AL957">
            <v>11000000</v>
          </cell>
          <cell r="AM957">
            <v>0</v>
          </cell>
          <cell r="AN957"/>
          <cell r="AO957">
            <v>0</v>
          </cell>
          <cell r="AP957">
            <v>3000000</v>
          </cell>
          <cell r="AQ957"/>
          <cell r="AR957">
            <v>3000000</v>
          </cell>
          <cell r="AS957"/>
          <cell r="AT957">
            <v>0</v>
          </cell>
          <cell r="AU957">
            <v>0</v>
          </cell>
          <cell r="AV957"/>
          <cell r="AW957"/>
          <cell r="AX957"/>
          <cell r="AY957"/>
          <cell r="AZ957"/>
          <cell r="BA957"/>
          <cell r="BB957"/>
          <cell r="BC957"/>
          <cell r="BD957"/>
          <cell r="BE957"/>
          <cell r="BF957"/>
          <cell r="BG957"/>
          <cell r="BH957"/>
          <cell r="BI957"/>
          <cell r="BJ957"/>
          <cell r="BK957"/>
          <cell r="BL957"/>
          <cell r="BM957"/>
          <cell r="BN957"/>
          <cell r="BO957"/>
          <cell r="BP957"/>
          <cell r="BQ957"/>
          <cell r="BR957"/>
          <cell r="BS957"/>
          <cell r="BT957"/>
          <cell r="BU957"/>
          <cell r="BV957"/>
          <cell r="BW957" t="str">
            <v>Montoya</v>
          </cell>
          <cell r="BX957"/>
          <cell r="BY957">
            <v>11</v>
          </cell>
        </row>
        <row r="958">
          <cell r="C958">
            <v>975</v>
          </cell>
          <cell r="D958">
            <v>5</v>
          </cell>
          <cell r="E958"/>
          <cell r="F958"/>
          <cell r="G958"/>
          <cell r="H958" t="str">
            <v/>
          </cell>
          <cell r="I958" t="str">
            <v/>
          </cell>
          <cell r="J958"/>
          <cell r="K958"/>
          <cell r="L958"/>
          <cell r="M958" t="str">
            <v>Montoya</v>
          </cell>
          <cell r="N958" t="str">
            <v>Treatment - PFAS TP1 Upgrade</v>
          </cell>
          <cell r="O958" t="str">
            <v>1620025-3</v>
          </cell>
          <cell r="P958" t="str">
            <v xml:space="preserve">No </v>
          </cell>
          <cell r="Q958">
            <v>10896</v>
          </cell>
          <cell r="R958" t="str">
            <v>EC</v>
          </cell>
          <cell r="S958"/>
          <cell r="T958"/>
          <cell r="U958"/>
          <cell r="V958"/>
          <cell r="W958"/>
          <cell r="X958">
            <v>0</v>
          </cell>
          <cell r="Y958"/>
          <cell r="Z958"/>
          <cell r="AA958"/>
          <cell r="AB958"/>
          <cell r="AC958">
            <v>0</v>
          </cell>
          <cell r="AD958">
            <v>0</v>
          </cell>
          <cell r="AE958"/>
          <cell r="AF958">
            <v>10000000</v>
          </cell>
          <cell r="AG958"/>
          <cell r="AH958"/>
          <cell r="AI958"/>
          <cell r="AJ958"/>
          <cell r="AK958"/>
          <cell r="AL958">
            <v>10000000</v>
          </cell>
          <cell r="AM958">
            <v>0</v>
          </cell>
          <cell r="AN958"/>
          <cell r="AO958">
            <v>0</v>
          </cell>
          <cell r="AP958">
            <v>3000000</v>
          </cell>
          <cell r="AQ958"/>
          <cell r="AR958">
            <v>3000000</v>
          </cell>
          <cell r="AS958"/>
          <cell r="AT958">
            <v>0</v>
          </cell>
          <cell r="AU958">
            <v>0</v>
          </cell>
          <cell r="AV958"/>
          <cell r="AW958"/>
          <cell r="AX958"/>
          <cell r="AY958"/>
          <cell r="AZ958"/>
          <cell r="BA958"/>
          <cell r="BB958"/>
          <cell r="BC958"/>
          <cell r="BD958"/>
          <cell r="BE958"/>
          <cell r="BF958"/>
          <cell r="BG958"/>
          <cell r="BH958"/>
          <cell r="BI958"/>
          <cell r="BJ958"/>
          <cell r="BK958"/>
          <cell r="BL958"/>
          <cell r="BM958"/>
          <cell r="BN958"/>
          <cell r="BO958"/>
          <cell r="BP958"/>
          <cell r="BQ958"/>
          <cell r="BR958"/>
          <cell r="BS958"/>
          <cell r="BT958"/>
          <cell r="BU958"/>
          <cell r="BV958"/>
          <cell r="BW958" t="str">
            <v>Montoya</v>
          </cell>
          <cell r="BX958"/>
          <cell r="BY958">
            <v>11</v>
          </cell>
        </row>
        <row r="959">
          <cell r="C959">
            <v>549</v>
          </cell>
          <cell r="D959">
            <v>10</v>
          </cell>
          <cell r="E959">
            <v>461</v>
          </cell>
          <cell r="F959">
            <v>10</v>
          </cell>
          <cell r="G959" t="str">
            <v/>
          </cell>
          <cell r="H959" t="str">
            <v/>
          </cell>
          <cell r="I959" t="str">
            <v/>
          </cell>
          <cell r="J959" t="str">
            <v/>
          </cell>
          <cell r="K959" t="str">
            <v/>
          </cell>
          <cell r="L959">
            <v>0</v>
          </cell>
          <cell r="M959" t="str">
            <v>Montoya</v>
          </cell>
          <cell r="N959" t="str">
            <v>Watermain - Repl CSAH 12</v>
          </cell>
          <cell r="O959" t="str">
            <v>1820022-1</v>
          </cell>
          <cell r="P959" t="str">
            <v xml:space="preserve">No </v>
          </cell>
          <cell r="Q959">
            <v>507</v>
          </cell>
          <cell r="R959" t="str">
            <v>Reg</v>
          </cell>
          <cell r="S959" t="str">
            <v>Exempt</v>
          </cell>
          <cell r="T959"/>
          <cell r="U959"/>
          <cell r="V959"/>
          <cell r="W959"/>
          <cell r="X959">
            <v>0</v>
          </cell>
          <cell r="Y959"/>
          <cell r="Z959"/>
          <cell r="AA959"/>
          <cell r="AB959"/>
          <cell r="AC959">
            <v>0</v>
          </cell>
          <cell r="AD959">
            <v>0</v>
          </cell>
          <cell r="AE959"/>
          <cell r="AF959">
            <v>417743</v>
          </cell>
          <cell r="AG959"/>
          <cell r="AH959"/>
          <cell r="AI959"/>
          <cell r="AJ959"/>
          <cell r="AK959"/>
          <cell r="AL959">
            <v>417743</v>
          </cell>
          <cell r="AM959">
            <v>0</v>
          </cell>
          <cell r="AN959"/>
          <cell r="AO959">
            <v>0</v>
          </cell>
          <cell r="AP959">
            <v>0</v>
          </cell>
          <cell r="AQ959"/>
          <cell r="AR959">
            <v>0</v>
          </cell>
          <cell r="AS959"/>
          <cell r="AT959">
            <v>0</v>
          </cell>
          <cell r="AU959">
            <v>0</v>
          </cell>
          <cell r="AV959"/>
          <cell r="AW959"/>
          <cell r="AX959"/>
          <cell r="AY959"/>
          <cell r="AZ959"/>
          <cell r="BA959"/>
          <cell r="BB959">
            <v>0</v>
          </cell>
          <cell r="BC959">
            <v>0</v>
          </cell>
          <cell r="BD959"/>
          <cell r="BE959">
            <v>0</v>
          </cell>
          <cell r="BF959"/>
          <cell r="BG959"/>
          <cell r="BH959"/>
          <cell r="BI959"/>
          <cell r="BJ959"/>
          <cell r="BK959"/>
          <cell r="BL959"/>
          <cell r="BM959"/>
          <cell r="BN959"/>
          <cell r="BO959"/>
          <cell r="BP959">
            <v>0</v>
          </cell>
          <cell r="BQ959"/>
          <cell r="BR959"/>
          <cell r="BS959"/>
          <cell r="BT959"/>
          <cell r="BU959"/>
          <cell r="BV959"/>
          <cell r="BW959" t="str">
            <v>Montoya</v>
          </cell>
          <cell r="BX959" t="str">
            <v>Sabie</v>
          </cell>
          <cell r="BY959">
            <v>11</v>
          </cell>
        </row>
        <row r="960">
          <cell r="C960">
            <v>65</v>
          </cell>
          <cell r="D960">
            <v>20</v>
          </cell>
          <cell r="E960">
            <v>55</v>
          </cell>
          <cell r="F960">
            <v>20</v>
          </cell>
          <cell r="G960"/>
          <cell r="H960" t="str">
            <v/>
          </cell>
          <cell r="I960" t="str">
            <v/>
          </cell>
          <cell r="J960" t="str">
            <v/>
          </cell>
          <cell r="K960" t="str">
            <v>Yes</v>
          </cell>
          <cell r="L960">
            <v>0</v>
          </cell>
          <cell r="M960" t="str">
            <v>Barrett</v>
          </cell>
          <cell r="N960" t="str">
            <v>Other - LSL Replacement</v>
          </cell>
          <cell r="O960" t="str">
            <v>1340016-2</v>
          </cell>
          <cell r="P960" t="str">
            <v>Yes</v>
          </cell>
          <cell r="Q960">
            <v>20823</v>
          </cell>
          <cell r="R960" t="str">
            <v>LSL</v>
          </cell>
          <cell r="S960"/>
          <cell r="T960"/>
          <cell r="U960"/>
          <cell r="V960"/>
          <cell r="W960"/>
          <cell r="X960">
            <v>0</v>
          </cell>
          <cell r="Y960"/>
          <cell r="Z960" t="str">
            <v>Will not submit IUP for 2025</v>
          </cell>
          <cell r="AA960">
            <v>45413</v>
          </cell>
          <cell r="AB960">
            <v>45809</v>
          </cell>
          <cell r="AC960">
            <v>320500</v>
          </cell>
          <cell r="AD960">
            <v>80200</v>
          </cell>
          <cell r="AE960"/>
          <cell r="AF960">
            <v>400700</v>
          </cell>
          <cell r="AG960"/>
          <cell r="AH960"/>
          <cell r="AI960"/>
          <cell r="AJ960"/>
          <cell r="AK960"/>
          <cell r="AL960">
            <v>400700</v>
          </cell>
          <cell r="AM960">
            <v>0</v>
          </cell>
          <cell r="AN960"/>
          <cell r="AO960">
            <v>80200</v>
          </cell>
          <cell r="AP960">
            <v>0</v>
          </cell>
          <cell r="AQ960"/>
          <cell r="AR960">
            <v>80200</v>
          </cell>
          <cell r="AS960"/>
          <cell r="AT960">
            <v>0</v>
          </cell>
          <cell r="AU960">
            <v>0</v>
          </cell>
          <cell r="AV960"/>
          <cell r="AW960"/>
          <cell r="AX960"/>
          <cell r="AY960"/>
          <cell r="AZ960"/>
          <cell r="BA960"/>
          <cell r="BB960"/>
          <cell r="BC960"/>
          <cell r="BD960"/>
          <cell r="BE960"/>
          <cell r="BF960"/>
          <cell r="BG960"/>
          <cell r="BH960"/>
          <cell r="BI960"/>
          <cell r="BJ960"/>
          <cell r="BK960"/>
          <cell r="BL960"/>
          <cell r="BM960"/>
          <cell r="BN960"/>
          <cell r="BO960"/>
          <cell r="BP960"/>
          <cell r="BQ960"/>
          <cell r="BR960"/>
          <cell r="BS960"/>
          <cell r="BT960"/>
          <cell r="BU960"/>
          <cell r="BV960"/>
          <cell r="BW960" t="str">
            <v>Barrett</v>
          </cell>
          <cell r="BX960"/>
          <cell r="BY960" t="str">
            <v>6E</v>
          </cell>
        </row>
        <row r="961">
          <cell r="C961">
            <v>778</v>
          </cell>
          <cell r="D961">
            <v>7</v>
          </cell>
          <cell r="E961">
            <v>653</v>
          </cell>
          <cell r="F961">
            <v>7</v>
          </cell>
          <cell r="G961"/>
          <cell r="H961" t="str">
            <v/>
          </cell>
          <cell r="I961" t="str">
            <v/>
          </cell>
          <cell r="J961" t="str">
            <v/>
          </cell>
          <cell r="K961" t="str">
            <v/>
          </cell>
          <cell r="L961">
            <v>0</v>
          </cell>
          <cell r="M961" t="str">
            <v>Barrett</v>
          </cell>
          <cell r="N961" t="str">
            <v>Treatment - Biological Filtration NE TP</v>
          </cell>
          <cell r="O961" t="str">
            <v>1340016-1</v>
          </cell>
          <cell r="P961" t="str">
            <v xml:space="preserve">No </v>
          </cell>
          <cell r="Q961">
            <v>19610</v>
          </cell>
          <cell r="R961" t="str">
            <v>Reg</v>
          </cell>
          <cell r="S961" t="str">
            <v>Exempt</v>
          </cell>
          <cell r="T961"/>
          <cell r="U961"/>
          <cell r="V961"/>
          <cell r="W961"/>
          <cell r="X961">
            <v>0</v>
          </cell>
          <cell r="Y961"/>
          <cell r="Z961"/>
          <cell r="AA961">
            <v>44774</v>
          </cell>
          <cell r="AB961">
            <v>45047</v>
          </cell>
          <cell r="AC961">
            <v>0</v>
          </cell>
          <cell r="AD961">
            <v>0</v>
          </cell>
          <cell r="AE961"/>
          <cell r="AF961">
            <v>24100000</v>
          </cell>
          <cell r="AG961"/>
          <cell r="AH961"/>
          <cell r="AI961"/>
          <cell r="AJ961"/>
          <cell r="AK961"/>
          <cell r="AL961">
            <v>24100000</v>
          </cell>
          <cell r="AM961">
            <v>0</v>
          </cell>
          <cell r="AN961"/>
          <cell r="AO961">
            <v>0</v>
          </cell>
          <cell r="AP961">
            <v>0</v>
          </cell>
          <cell r="AQ961"/>
          <cell r="AR961">
            <v>0</v>
          </cell>
          <cell r="AS961"/>
          <cell r="AT961">
            <v>0</v>
          </cell>
          <cell r="AU961">
            <v>0</v>
          </cell>
          <cell r="AV961"/>
          <cell r="AW961"/>
          <cell r="AX961"/>
          <cell r="AY961"/>
          <cell r="AZ961"/>
          <cell r="BA961"/>
          <cell r="BB961">
            <v>0</v>
          </cell>
          <cell r="BC961">
            <v>0</v>
          </cell>
          <cell r="BD961"/>
          <cell r="BE961">
            <v>0</v>
          </cell>
          <cell r="BF961"/>
          <cell r="BG961"/>
          <cell r="BH961"/>
          <cell r="BI961"/>
          <cell r="BJ961"/>
          <cell r="BK961"/>
          <cell r="BL961"/>
          <cell r="BM961"/>
          <cell r="BN961"/>
          <cell r="BO961"/>
          <cell r="BP961">
            <v>0</v>
          </cell>
          <cell r="BQ961"/>
          <cell r="BR961"/>
          <cell r="BS961"/>
          <cell r="BT961"/>
          <cell r="BU961"/>
          <cell r="BV961"/>
          <cell r="BW961" t="str">
            <v>Barrett</v>
          </cell>
          <cell r="BX961" t="str">
            <v>Barrett</v>
          </cell>
          <cell r="BY961" t="str">
            <v>6E</v>
          </cell>
        </row>
        <row r="962">
          <cell r="C962">
            <v>62</v>
          </cell>
          <cell r="D962">
            <v>20</v>
          </cell>
          <cell r="E962">
            <v>52</v>
          </cell>
          <cell r="F962">
            <v>20</v>
          </cell>
          <cell r="G962">
            <v>2024</v>
          </cell>
          <cell r="H962" t="str">
            <v>Yes</v>
          </cell>
          <cell r="I962" t="str">
            <v/>
          </cell>
          <cell r="J962" t="str">
            <v/>
          </cell>
          <cell r="K962" t="str">
            <v>Yes</v>
          </cell>
          <cell r="L962">
            <v>0</v>
          </cell>
          <cell r="M962" t="str">
            <v>Brooksbank</v>
          </cell>
          <cell r="N962" t="str">
            <v>Other - LSL Replacement - Cleveland Ave.</v>
          </cell>
          <cell r="O962" t="str">
            <v>1220011-7</v>
          </cell>
          <cell r="P962" t="str">
            <v>Yes</v>
          </cell>
          <cell r="Q962">
            <v>1253</v>
          </cell>
          <cell r="R962" t="str">
            <v>LSL</v>
          </cell>
          <cell r="S962"/>
          <cell r="T962"/>
          <cell r="U962"/>
          <cell r="V962" t="str">
            <v>certified</v>
          </cell>
          <cell r="W962">
            <v>120000</v>
          </cell>
          <cell r="X962">
            <v>120000</v>
          </cell>
          <cell r="Y962" t="str">
            <v>24 Carryover</v>
          </cell>
          <cell r="Z962"/>
          <cell r="AA962">
            <v>45352</v>
          </cell>
          <cell r="AB962">
            <v>45566</v>
          </cell>
          <cell r="AC962">
            <v>60000</v>
          </cell>
          <cell r="AD962">
            <v>60000</v>
          </cell>
          <cell r="AE962"/>
          <cell r="AF962">
            <v>120000</v>
          </cell>
          <cell r="AG962">
            <v>45467</v>
          </cell>
          <cell r="AH962">
            <v>45456</v>
          </cell>
          <cell r="AI962"/>
          <cell r="AJ962">
            <v>120000</v>
          </cell>
          <cell r="AK962"/>
          <cell r="AL962">
            <v>120000</v>
          </cell>
          <cell r="AM962">
            <v>120000</v>
          </cell>
          <cell r="AN962"/>
          <cell r="AO962">
            <v>60000</v>
          </cell>
          <cell r="AP962">
            <v>0</v>
          </cell>
          <cell r="AQ962"/>
          <cell r="AR962">
            <v>60000</v>
          </cell>
          <cell r="AS962"/>
          <cell r="AT962">
            <v>60000</v>
          </cell>
          <cell r="AU962">
            <v>60000</v>
          </cell>
          <cell r="AV962"/>
          <cell r="AW962"/>
          <cell r="AX962"/>
          <cell r="AY962"/>
          <cell r="AZ962"/>
          <cell r="BA962"/>
          <cell r="BB962"/>
          <cell r="BC962"/>
          <cell r="BD962"/>
          <cell r="BE962"/>
          <cell r="BF962"/>
          <cell r="BG962"/>
          <cell r="BH962"/>
          <cell r="BI962"/>
          <cell r="BJ962"/>
          <cell r="BK962"/>
          <cell r="BL962"/>
          <cell r="BM962"/>
          <cell r="BN962"/>
          <cell r="BO962"/>
          <cell r="BP962"/>
          <cell r="BQ962"/>
          <cell r="BR962"/>
          <cell r="BS962"/>
          <cell r="BT962"/>
          <cell r="BU962"/>
          <cell r="BV962"/>
          <cell r="BW962" t="str">
            <v>Brooksbank</v>
          </cell>
          <cell r="BX962"/>
          <cell r="BY962">
            <v>9</v>
          </cell>
        </row>
        <row r="963">
          <cell r="C963">
            <v>213</v>
          </cell>
          <cell r="D963">
            <v>13</v>
          </cell>
          <cell r="E963"/>
          <cell r="F963"/>
          <cell r="G963"/>
          <cell r="H963" t="str">
            <v/>
          </cell>
          <cell r="I963" t="str">
            <v>Yes</v>
          </cell>
          <cell r="J963"/>
          <cell r="K963"/>
          <cell r="L963"/>
          <cell r="M963" t="str">
            <v>Kanuit</v>
          </cell>
          <cell r="N963" t="str">
            <v>Source - Well 3 &amp; Wellhouse</v>
          </cell>
          <cell r="O963" t="str">
            <v>1220011-6</v>
          </cell>
          <cell r="P963" t="str">
            <v xml:space="preserve">No </v>
          </cell>
          <cell r="Q963">
            <v>1245</v>
          </cell>
          <cell r="R963" t="str">
            <v>Reg</v>
          </cell>
          <cell r="S963"/>
          <cell r="T963"/>
          <cell r="U963"/>
          <cell r="V963">
            <v>45449</v>
          </cell>
          <cell r="W963">
            <v>910000</v>
          </cell>
          <cell r="X963">
            <v>910000</v>
          </cell>
          <cell r="Y963" t="str">
            <v>Part B2</v>
          </cell>
          <cell r="Z963"/>
          <cell r="AA963">
            <v>45717</v>
          </cell>
          <cell r="AB963">
            <v>45931</v>
          </cell>
          <cell r="AC963">
            <v>0</v>
          </cell>
          <cell r="AD963">
            <v>0</v>
          </cell>
          <cell r="AE963"/>
          <cell r="AF963">
            <v>910000</v>
          </cell>
          <cell r="AG963"/>
          <cell r="AH963"/>
          <cell r="AI963"/>
          <cell r="AJ963"/>
          <cell r="AK963"/>
          <cell r="AL963">
            <v>910000</v>
          </cell>
          <cell r="AM963">
            <v>910000</v>
          </cell>
          <cell r="AN963"/>
          <cell r="AO963">
            <v>0</v>
          </cell>
          <cell r="AP963">
            <v>0</v>
          </cell>
          <cell r="AQ963"/>
          <cell r="AR963">
            <v>0</v>
          </cell>
          <cell r="AS963"/>
          <cell r="AT963">
            <v>910000</v>
          </cell>
          <cell r="AU963">
            <v>0</v>
          </cell>
          <cell r="AV963"/>
          <cell r="AW963"/>
          <cell r="AX963"/>
          <cell r="AY963"/>
          <cell r="AZ963"/>
          <cell r="BA963"/>
          <cell r="BB963">
            <v>0</v>
          </cell>
          <cell r="BC963">
            <v>0</v>
          </cell>
          <cell r="BD963"/>
          <cell r="BE963">
            <v>0</v>
          </cell>
          <cell r="BF963"/>
          <cell r="BG963"/>
          <cell r="BH963"/>
          <cell r="BI963"/>
          <cell r="BJ963"/>
          <cell r="BK963"/>
          <cell r="BL963"/>
          <cell r="BM963"/>
          <cell r="BN963"/>
          <cell r="BO963"/>
          <cell r="BP963">
            <v>0</v>
          </cell>
          <cell r="BQ963"/>
          <cell r="BR963"/>
          <cell r="BS963"/>
          <cell r="BT963"/>
          <cell r="BU963"/>
          <cell r="BV963"/>
          <cell r="BW963" t="str">
            <v>Kanuit</v>
          </cell>
          <cell r="BX963"/>
          <cell r="BY963">
            <v>9</v>
          </cell>
        </row>
        <row r="964">
          <cell r="C964">
            <v>521</v>
          </cell>
          <cell r="D964">
            <v>10</v>
          </cell>
          <cell r="E964">
            <v>435</v>
          </cell>
          <cell r="F964">
            <v>10</v>
          </cell>
          <cell r="G964"/>
          <cell r="H964" t="str">
            <v/>
          </cell>
          <cell r="I964" t="str">
            <v/>
          </cell>
          <cell r="J964" t="str">
            <v/>
          </cell>
          <cell r="K964" t="str">
            <v/>
          </cell>
          <cell r="L964">
            <v>0</v>
          </cell>
          <cell r="M964" t="str">
            <v>Brooksbank</v>
          </cell>
          <cell r="N964" t="str">
            <v>Storage - Water Tank Rehabilitation</v>
          </cell>
          <cell r="O964" t="str">
            <v>1220011-3</v>
          </cell>
          <cell r="P964" t="str">
            <v xml:space="preserve">No </v>
          </cell>
          <cell r="Q964">
            <v>1417</v>
          </cell>
          <cell r="R964" t="str">
            <v>Reg</v>
          </cell>
          <cell r="S964" t="str">
            <v>Exempt</v>
          </cell>
          <cell r="T964"/>
          <cell r="U964"/>
          <cell r="V964"/>
          <cell r="W964"/>
          <cell r="X964">
            <v>0</v>
          </cell>
          <cell r="Y964"/>
          <cell r="Z964"/>
          <cell r="AA964">
            <v>44713</v>
          </cell>
          <cell r="AB964">
            <v>44774</v>
          </cell>
          <cell r="AC964">
            <v>0</v>
          </cell>
          <cell r="AD964">
            <v>0</v>
          </cell>
          <cell r="AE964"/>
          <cell r="AF964">
            <v>585000</v>
          </cell>
          <cell r="AG964"/>
          <cell r="AH964"/>
          <cell r="AI964"/>
          <cell r="AJ964"/>
          <cell r="AK964"/>
          <cell r="AL964">
            <v>585000</v>
          </cell>
          <cell r="AM964">
            <v>0</v>
          </cell>
          <cell r="AN964"/>
          <cell r="AO964">
            <v>0</v>
          </cell>
          <cell r="AP964">
            <v>0</v>
          </cell>
          <cell r="AQ964"/>
          <cell r="AR964">
            <v>0</v>
          </cell>
          <cell r="AS964"/>
          <cell r="AT964">
            <v>0</v>
          </cell>
          <cell r="AU964">
            <v>0</v>
          </cell>
          <cell r="AV964"/>
          <cell r="AW964"/>
          <cell r="AX964"/>
          <cell r="AY964"/>
          <cell r="AZ964"/>
          <cell r="BA964"/>
          <cell r="BB964">
            <v>0</v>
          </cell>
          <cell r="BC964">
            <v>0</v>
          </cell>
          <cell r="BD964"/>
          <cell r="BE964">
            <v>0</v>
          </cell>
          <cell r="BF964"/>
          <cell r="BG964"/>
          <cell r="BH964"/>
          <cell r="BI964"/>
          <cell r="BJ964"/>
          <cell r="BK964"/>
          <cell r="BL964"/>
          <cell r="BM964"/>
          <cell r="BN964"/>
          <cell r="BO964"/>
          <cell r="BP964">
            <v>0</v>
          </cell>
          <cell r="BQ964"/>
          <cell r="BR964"/>
          <cell r="BS964"/>
          <cell r="BT964"/>
          <cell r="BU964"/>
          <cell r="BV964"/>
          <cell r="BW964" t="str">
            <v>Brooksbank</v>
          </cell>
          <cell r="BX964"/>
          <cell r="BY964">
            <v>9</v>
          </cell>
        </row>
        <row r="965">
          <cell r="C965">
            <v>78</v>
          </cell>
          <cell r="D965">
            <v>20</v>
          </cell>
          <cell r="E965">
            <v>65</v>
          </cell>
          <cell r="F965">
            <v>20</v>
          </cell>
          <cell r="G965"/>
          <cell r="H965" t="str">
            <v/>
          </cell>
          <cell r="I965" t="str">
            <v/>
          </cell>
          <cell r="J965" t="str">
            <v/>
          </cell>
          <cell r="K965" t="str">
            <v/>
          </cell>
          <cell r="L965">
            <v>0</v>
          </cell>
          <cell r="M965" t="str">
            <v>Barrett</v>
          </cell>
          <cell r="N965" t="str">
            <v>Other - LSL Replacement</v>
          </cell>
          <cell r="O965" t="str">
            <v>1430010-9</v>
          </cell>
          <cell r="P965" t="str">
            <v>Yes</v>
          </cell>
          <cell r="Q965">
            <v>1912</v>
          </cell>
          <cell r="R965" t="str">
            <v>LSL</v>
          </cell>
          <cell r="S965"/>
          <cell r="T965"/>
          <cell r="U965"/>
          <cell r="V965"/>
          <cell r="W965"/>
          <cell r="X965">
            <v>0</v>
          </cell>
          <cell r="Y965"/>
          <cell r="Z965"/>
          <cell r="AA965"/>
          <cell r="AB965"/>
          <cell r="AC965">
            <v>0</v>
          </cell>
          <cell r="AD965">
            <v>0</v>
          </cell>
          <cell r="AE965"/>
          <cell r="AF965">
            <v>44000</v>
          </cell>
          <cell r="AG965"/>
          <cell r="AH965"/>
          <cell r="AI965"/>
          <cell r="AJ965"/>
          <cell r="AK965"/>
          <cell r="AL965">
            <v>44000</v>
          </cell>
          <cell r="AM965">
            <v>0</v>
          </cell>
          <cell r="AN965"/>
          <cell r="AO965">
            <v>0</v>
          </cell>
          <cell r="AP965">
            <v>0</v>
          </cell>
          <cell r="AQ965"/>
          <cell r="AR965">
            <v>0</v>
          </cell>
          <cell r="AS965"/>
          <cell r="AT965">
            <v>0</v>
          </cell>
          <cell r="AU965">
            <v>0</v>
          </cell>
          <cell r="AV965"/>
          <cell r="AW965"/>
          <cell r="AX965"/>
          <cell r="AY965"/>
          <cell r="AZ965"/>
          <cell r="BA965"/>
          <cell r="BB965">
            <v>0</v>
          </cell>
          <cell r="BC965">
            <v>0</v>
          </cell>
          <cell r="BD965"/>
          <cell r="BE965">
            <v>0</v>
          </cell>
          <cell r="BF965"/>
          <cell r="BG965"/>
          <cell r="BH965"/>
          <cell r="BI965"/>
          <cell r="BJ965"/>
          <cell r="BK965"/>
          <cell r="BL965"/>
          <cell r="BM965"/>
          <cell r="BN965"/>
          <cell r="BO965"/>
          <cell r="BP965"/>
          <cell r="BQ965"/>
          <cell r="BR965"/>
          <cell r="BS965"/>
          <cell r="BT965"/>
          <cell r="BU965"/>
          <cell r="BV965"/>
          <cell r="BW965" t="str">
            <v>Barrett</v>
          </cell>
          <cell r="BX965"/>
          <cell r="BY965" t="str">
            <v>6E</v>
          </cell>
        </row>
        <row r="966">
          <cell r="C966">
            <v>139</v>
          </cell>
          <cell r="D966">
            <v>20</v>
          </cell>
          <cell r="E966">
            <v>48</v>
          </cell>
          <cell r="F966">
            <v>20</v>
          </cell>
          <cell r="G966"/>
          <cell r="H966" t="str">
            <v/>
          </cell>
          <cell r="I966" t="str">
            <v/>
          </cell>
          <cell r="J966" t="str">
            <v/>
          </cell>
          <cell r="K966" t="str">
            <v/>
          </cell>
          <cell r="L966">
            <v>0</v>
          </cell>
          <cell r="M966" t="str">
            <v>Barrett</v>
          </cell>
          <cell r="N966" t="str">
            <v>Treatment - Manganese Plant</v>
          </cell>
          <cell r="O966" t="str">
            <v>1430010-5</v>
          </cell>
          <cell r="P966" t="str">
            <v>Yes</v>
          </cell>
          <cell r="Q966">
            <v>1962</v>
          </cell>
          <cell r="R966" t="str">
            <v>EC</v>
          </cell>
          <cell r="S966" t="str">
            <v>Exempt</v>
          </cell>
          <cell r="T966"/>
          <cell r="U966"/>
          <cell r="V966"/>
          <cell r="W966"/>
          <cell r="X966">
            <v>0</v>
          </cell>
          <cell r="Y966"/>
          <cell r="Z966"/>
          <cell r="AA966"/>
          <cell r="AB966"/>
          <cell r="AC966">
            <v>0</v>
          </cell>
          <cell r="AD966">
            <v>0</v>
          </cell>
          <cell r="AE966"/>
          <cell r="AF966">
            <v>9600000</v>
          </cell>
          <cell r="AG966"/>
          <cell r="AH966"/>
          <cell r="AI966"/>
          <cell r="AJ966"/>
          <cell r="AK966"/>
          <cell r="AL966">
            <v>9600000</v>
          </cell>
          <cell r="AM966">
            <v>0</v>
          </cell>
          <cell r="AN966"/>
          <cell r="AO966">
            <v>0</v>
          </cell>
          <cell r="AP966">
            <v>3000000</v>
          </cell>
          <cell r="AQ966"/>
          <cell r="AR966">
            <v>3000000</v>
          </cell>
          <cell r="AS966"/>
          <cell r="AT966">
            <v>0</v>
          </cell>
          <cell r="AU966">
            <v>0</v>
          </cell>
          <cell r="AV966"/>
          <cell r="AW966"/>
          <cell r="AX966"/>
          <cell r="AY966"/>
          <cell r="AZ966"/>
          <cell r="BA966"/>
          <cell r="BB966">
            <v>0</v>
          </cell>
          <cell r="BC966">
            <v>0</v>
          </cell>
          <cell r="BD966"/>
          <cell r="BE966">
            <v>0</v>
          </cell>
          <cell r="BF966"/>
          <cell r="BG966"/>
          <cell r="BH966"/>
          <cell r="BI966"/>
          <cell r="BJ966"/>
          <cell r="BK966"/>
          <cell r="BL966"/>
          <cell r="BM966"/>
          <cell r="BN966"/>
          <cell r="BO966"/>
          <cell r="BP966">
            <v>0</v>
          </cell>
          <cell r="BQ966"/>
          <cell r="BR966"/>
          <cell r="BS966"/>
          <cell r="BT966"/>
          <cell r="BU966"/>
          <cell r="BV966"/>
          <cell r="BW966" t="str">
            <v>Barrett</v>
          </cell>
          <cell r="BX966" t="str">
            <v>Barrett</v>
          </cell>
          <cell r="BY966" t="str">
            <v>6E</v>
          </cell>
        </row>
        <row r="967">
          <cell r="C967">
            <v>278</v>
          </cell>
          <cell r="D967">
            <v>12</v>
          </cell>
          <cell r="E967">
            <v>203</v>
          </cell>
          <cell r="F967">
            <v>12</v>
          </cell>
          <cell r="G967">
            <v>2024</v>
          </cell>
          <cell r="H967" t="str">
            <v>Yes</v>
          </cell>
          <cell r="I967" t="str">
            <v/>
          </cell>
          <cell r="J967" t="str">
            <v/>
          </cell>
          <cell r="K967" t="str">
            <v>Yes</v>
          </cell>
          <cell r="L967">
            <v>0</v>
          </cell>
          <cell r="M967" t="str">
            <v>Barrett</v>
          </cell>
          <cell r="N967" t="str">
            <v>Source - New Well #5</v>
          </cell>
          <cell r="O967" t="str">
            <v>1430010-6</v>
          </cell>
          <cell r="P967" t="str">
            <v xml:space="preserve">No </v>
          </cell>
          <cell r="Q967">
            <v>2296</v>
          </cell>
          <cell r="R967" t="str">
            <v>Reg</v>
          </cell>
          <cell r="S967" t="str">
            <v>Exempt</v>
          </cell>
          <cell r="T967"/>
          <cell r="U967">
            <v>0</v>
          </cell>
          <cell r="V967" t="str">
            <v>certified</v>
          </cell>
          <cell r="W967">
            <v>1310000</v>
          </cell>
          <cell r="X967">
            <v>1310000</v>
          </cell>
          <cell r="Y967" t="str">
            <v>24 Carryover</v>
          </cell>
          <cell r="Z967"/>
          <cell r="AA967">
            <v>45444</v>
          </cell>
          <cell r="AB967">
            <v>45536</v>
          </cell>
          <cell r="AC967">
            <v>0</v>
          </cell>
          <cell r="AD967">
            <v>0</v>
          </cell>
          <cell r="AE967"/>
          <cell r="AF967">
            <v>1310000</v>
          </cell>
          <cell r="AG967">
            <v>45398</v>
          </cell>
          <cell r="AH967">
            <v>45468</v>
          </cell>
          <cell r="AI967">
            <v>1</v>
          </cell>
          <cell r="AJ967">
            <v>788450</v>
          </cell>
          <cell r="AK967"/>
          <cell r="AL967">
            <v>1310000</v>
          </cell>
          <cell r="AM967">
            <v>1310000</v>
          </cell>
          <cell r="AN967"/>
          <cell r="AO967">
            <v>0</v>
          </cell>
          <cell r="AP967">
            <v>0</v>
          </cell>
          <cell r="AQ967"/>
          <cell r="AR967">
            <v>0</v>
          </cell>
          <cell r="AS967"/>
          <cell r="AT967">
            <v>1310000</v>
          </cell>
          <cell r="AU967">
            <v>0</v>
          </cell>
          <cell r="AV967"/>
          <cell r="AW967"/>
          <cell r="AX967"/>
          <cell r="AY967"/>
          <cell r="AZ967"/>
          <cell r="BA967"/>
          <cell r="BB967">
            <v>0</v>
          </cell>
          <cell r="BC967">
            <v>0</v>
          </cell>
          <cell r="BD967"/>
          <cell r="BE967">
            <v>0</v>
          </cell>
          <cell r="BF967"/>
          <cell r="BG967"/>
          <cell r="BH967"/>
          <cell r="BI967"/>
          <cell r="BJ967"/>
          <cell r="BK967"/>
          <cell r="BL967"/>
          <cell r="BM967"/>
          <cell r="BN967"/>
          <cell r="BO967"/>
          <cell r="BP967">
            <v>0</v>
          </cell>
          <cell r="BQ967"/>
          <cell r="BR967"/>
          <cell r="BS967"/>
          <cell r="BT967"/>
          <cell r="BU967"/>
          <cell r="BV967"/>
          <cell r="BW967" t="str">
            <v>Barrett</v>
          </cell>
          <cell r="BX967"/>
          <cell r="BY967" t="str">
            <v>6E</v>
          </cell>
        </row>
        <row r="968">
          <cell r="C968">
            <v>279</v>
          </cell>
          <cell r="D968">
            <v>12</v>
          </cell>
          <cell r="E968">
            <v>204</v>
          </cell>
          <cell r="F968">
            <v>12</v>
          </cell>
          <cell r="G968"/>
          <cell r="H968" t="str">
            <v/>
          </cell>
          <cell r="I968" t="str">
            <v/>
          </cell>
          <cell r="J968" t="str">
            <v/>
          </cell>
          <cell r="K968" t="str">
            <v/>
          </cell>
          <cell r="L968">
            <v>0</v>
          </cell>
          <cell r="M968" t="str">
            <v>Barrett</v>
          </cell>
          <cell r="N968" t="str">
            <v>Watermain - CSAH 9 Looping w/Baker Ave</v>
          </cell>
          <cell r="O968" t="str">
            <v>1430010-7</v>
          </cell>
          <cell r="P968" t="str">
            <v xml:space="preserve">No </v>
          </cell>
          <cell r="Q968">
            <v>2296</v>
          </cell>
          <cell r="R968" t="str">
            <v>Reg</v>
          </cell>
          <cell r="S968" t="str">
            <v>Exempt</v>
          </cell>
          <cell r="T968"/>
          <cell r="U968">
            <v>0</v>
          </cell>
          <cell r="V968"/>
          <cell r="W968"/>
          <cell r="X968">
            <v>0</v>
          </cell>
          <cell r="Y968"/>
          <cell r="Z968"/>
          <cell r="AA968"/>
          <cell r="AB968"/>
          <cell r="AC968">
            <v>0</v>
          </cell>
          <cell r="AD968">
            <v>0</v>
          </cell>
          <cell r="AE968"/>
          <cell r="AF968">
            <v>1430000</v>
          </cell>
          <cell r="AG968"/>
          <cell r="AH968"/>
          <cell r="AI968"/>
          <cell r="AJ968"/>
          <cell r="AK968"/>
          <cell r="AL968">
            <v>1430000</v>
          </cell>
          <cell r="AM968">
            <v>0</v>
          </cell>
          <cell r="AN968"/>
          <cell r="AO968">
            <v>0</v>
          </cell>
          <cell r="AP968">
            <v>0</v>
          </cell>
          <cell r="AQ968"/>
          <cell r="AR968">
            <v>0</v>
          </cell>
          <cell r="AS968"/>
          <cell r="AT968">
            <v>0</v>
          </cell>
          <cell r="AU968">
            <v>0</v>
          </cell>
          <cell r="AV968"/>
          <cell r="AW968"/>
          <cell r="AX968"/>
          <cell r="AY968"/>
          <cell r="AZ968"/>
          <cell r="BA968"/>
          <cell r="BB968">
            <v>0</v>
          </cell>
          <cell r="BC968">
            <v>0</v>
          </cell>
          <cell r="BD968"/>
          <cell r="BE968">
            <v>0</v>
          </cell>
          <cell r="BF968"/>
          <cell r="BG968"/>
          <cell r="BH968"/>
          <cell r="BI968"/>
          <cell r="BJ968"/>
          <cell r="BK968"/>
          <cell r="BL968"/>
          <cell r="BM968"/>
          <cell r="BN968"/>
          <cell r="BO968"/>
          <cell r="BP968">
            <v>0</v>
          </cell>
          <cell r="BQ968"/>
          <cell r="BR968"/>
          <cell r="BS968"/>
          <cell r="BT968"/>
          <cell r="BU968"/>
          <cell r="BV968"/>
          <cell r="BW968" t="str">
            <v>Barrett</v>
          </cell>
          <cell r="BX968"/>
          <cell r="BY968" t="str">
            <v>6E</v>
          </cell>
        </row>
        <row r="969">
          <cell r="C969">
            <v>644</v>
          </cell>
          <cell r="D969">
            <v>10</v>
          </cell>
          <cell r="E969">
            <v>543</v>
          </cell>
          <cell r="F969">
            <v>10</v>
          </cell>
          <cell r="G969"/>
          <cell r="H969" t="str">
            <v/>
          </cell>
          <cell r="I969" t="str">
            <v/>
          </cell>
          <cell r="J969" t="str">
            <v/>
          </cell>
          <cell r="K969" t="str">
            <v/>
          </cell>
          <cell r="L969">
            <v>0</v>
          </cell>
          <cell r="M969" t="str">
            <v>Barrett</v>
          </cell>
          <cell r="N969" t="str">
            <v>Watermain - Fairlawn Ave. &amp; Loop</v>
          </cell>
          <cell r="O969" t="str">
            <v>1430010-8</v>
          </cell>
          <cell r="P969" t="str">
            <v xml:space="preserve">No </v>
          </cell>
          <cell r="Q969">
            <v>1912</v>
          </cell>
          <cell r="R969" t="str">
            <v>Reg</v>
          </cell>
          <cell r="S969"/>
          <cell r="T969"/>
          <cell r="U969"/>
          <cell r="V969"/>
          <cell r="W969"/>
          <cell r="X969">
            <v>0</v>
          </cell>
          <cell r="Y969"/>
          <cell r="Z969"/>
          <cell r="AA969"/>
          <cell r="AB969"/>
          <cell r="AC969">
            <v>0</v>
          </cell>
          <cell r="AD969">
            <v>0</v>
          </cell>
          <cell r="AE969"/>
          <cell r="AF969">
            <v>543055</v>
          </cell>
          <cell r="AG969"/>
          <cell r="AH969"/>
          <cell r="AI969"/>
          <cell r="AJ969"/>
          <cell r="AK969"/>
          <cell r="AL969">
            <v>543055</v>
          </cell>
          <cell r="AM969">
            <v>0</v>
          </cell>
          <cell r="AN969"/>
          <cell r="AO969">
            <v>0</v>
          </cell>
          <cell r="AP969">
            <v>0</v>
          </cell>
          <cell r="AQ969"/>
          <cell r="AR969">
            <v>0</v>
          </cell>
          <cell r="AS969"/>
          <cell r="AT969">
            <v>0</v>
          </cell>
          <cell r="AU969">
            <v>0</v>
          </cell>
          <cell r="AV969"/>
          <cell r="AW969"/>
          <cell r="AX969"/>
          <cell r="AY969"/>
          <cell r="AZ969"/>
          <cell r="BA969"/>
          <cell r="BB969">
            <v>0</v>
          </cell>
          <cell r="BC969">
            <v>0</v>
          </cell>
          <cell r="BD969"/>
          <cell r="BE969">
            <v>0</v>
          </cell>
          <cell r="BF969"/>
          <cell r="BG969"/>
          <cell r="BH969"/>
          <cell r="BI969"/>
          <cell r="BJ969"/>
          <cell r="BK969"/>
          <cell r="BL969"/>
          <cell r="BM969"/>
          <cell r="BN969"/>
          <cell r="BO969"/>
          <cell r="BP969"/>
          <cell r="BQ969"/>
          <cell r="BR969"/>
          <cell r="BS969"/>
          <cell r="BT969"/>
          <cell r="BU969"/>
          <cell r="BV969"/>
          <cell r="BW969" t="str">
            <v>Barrett</v>
          </cell>
          <cell r="BX969"/>
          <cell r="BY969" t="str">
            <v>6E</v>
          </cell>
        </row>
        <row r="970">
          <cell r="C970">
            <v>870</v>
          </cell>
          <cell r="D970">
            <v>5</v>
          </cell>
          <cell r="E970">
            <v>741</v>
          </cell>
          <cell r="F970">
            <v>5</v>
          </cell>
          <cell r="G970" t="str">
            <v/>
          </cell>
          <cell r="H970" t="str">
            <v/>
          </cell>
          <cell r="I970" t="str">
            <v/>
          </cell>
          <cell r="J970" t="str">
            <v/>
          </cell>
          <cell r="K970" t="str">
            <v/>
          </cell>
          <cell r="L970">
            <v>0</v>
          </cell>
          <cell r="M970" t="str">
            <v>Brooksbank</v>
          </cell>
          <cell r="N970" t="str">
            <v>Watermain - Replace First Street</v>
          </cell>
          <cell r="O970" t="str">
            <v>1720008-3</v>
          </cell>
          <cell r="P970" t="str">
            <v xml:space="preserve">No </v>
          </cell>
          <cell r="Q970">
            <v>1399</v>
          </cell>
          <cell r="R970" t="str">
            <v>Reg</v>
          </cell>
          <cell r="S970" t="str">
            <v>Exempt</v>
          </cell>
          <cell r="T970"/>
          <cell r="U970"/>
          <cell r="V970"/>
          <cell r="W970"/>
          <cell r="X970">
            <v>0</v>
          </cell>
          <cell r="Y970"/>
          <cell r="Z970"/>
          <cell r="AA970"/>
          <cell r="AB970"/>
          <cell r="AC970">
            <v>0</v>
          </cell>
          <cell r="AD970">
            <v>0</v>
          </cell>
          <cell r="AE970"/>
          <cell r="AF970">
            <v>569717</v>
          </cell>
          <cell r="AG970"/>
          <cell r="AH970"/>
          <cell r="AI970"/>
          <cell r="AJ970"/>
          <cell r="AK970"/>
          <cell r="AL970">
            <v>569717</v>
          </cell>
          <cell r="AM970">
            <v>0</v>
          </cell>
          <cell r="AN970"/>
          <cell r="AO970">
            <v>0</v>
          </cell>
          <cell r="AP970">
            <v>0</v>
          </cell>
          <cell r="AQ970"/>
          <cell r="AR970">
            <v>0</v>
          </cell>
          <cell r="AS970"/>
          <cell r="AT970">
            <v>0</v>
          </cell>
          <cell r="AU970">
            <v>0</v>
          </cell>
          <cell r="AV970"/>
          <cell r="AW970"/>
          <cell r="AX970"/>
          <cell r="AY970"/>
          <cell r="AZ970"/>
          <cell r="BA970"/>
          <cell r="BB970">
            <v>0</v>
          </cell>
          <cell r="BC970">
            <v>0</v>
          </cell>
          <cell r="BD970"/>
          <cell r="BE970">
            <v>0</v>
          </cell>
          <cell r="BF970"/>
          <cell r="BG970"/>
          <cell r="BH970"/>
          <cell r="BI970"/>
          <cell r="BJ970"/>
          <cell r="BK970"/>
          <cell r="BL970"/>
          <cell r="BM970"/>
          <cell r="BN970"/>
          <cell r="BO970"/>
          <cell r="BP970">
            <v>0</v>
          </cell>
          <cell r="BQ970"/>
          <cell r="BR970"/>
          <cell r="BS970"/>
          <cell r="BT970"/>
          <cell r="BU970"/>
          <cell r="BV970"/>
          <cell r="BW970" t="str">
            <v>Brooksbank</v>
          </cell>
          <cell r="BX970" t="str">
            <v>Gallentine</v>
          </cell>
          <cell r="BY970">
            <v>9</v>
          </cell>
        </row>
        <row r="971">
          <cell r="C971">
            <v>463</v>
          </cell>
          <cell r="D971">
            <v>10</v>
          </cell>
          <cell r="E971">
            <v>377</v>
          </cell>
          <cell r="F971">
            <v>10</v>
          </cell>
          <cell r="G971"/>
          <cell r="H971" t="str">
            <v/>
          </cell>
          <cell r="I971" t="str">
            <v/>
          </cell>
          <cell r="J971" t="str">
            <v/>
          </cell>
          <cell r="K971" t="str">
            <v/>
          </cell>
          <cell r="L971" t="str">
            <v>Referred to RD</v>
          </cell>
          <cell r="M971" t="str">
            <v>Bradshaw</v>
          </cell>
          <cell r="N971" t="str">
            <v>Source - Pumphouse</v>
          </cell>
          <cell r="O971" t="str">
            <v>1690057-2</v>
          </cell>
          <cell r="P971" t="str">
            <v xml:space="preserve">No </v>
          </cell>
          <cell r="Q971">
            <v>116</v>
          </cell>
          <cell r="R971" t="str">
            <v>Reg</v>
          </cell>
          <cell r="S971" t="str">
            <v>Exempt</v>
          </cell>
          <cell r="T971"/>
          <cell r="U971"/>
          <cell r="V971"/>
          <cell r="W971"/>
          <cell r="X971">
            <v>0</v>
          </cell>
          <cell r="Y971"/>
          <cell r="Z971"/>
          <cell r="AA971">
            <v>44713</v>
          </cell>
          <cell r="AB971">
            <v>45078</v>
          </cell>
          <cell r="AC971">
            <v>0</v>
          </cell>
          <cell r="AD971">
            <v>0</v>
          </cell>
          <cell r="AE971"/>
          <cell r="AF971">
            <v>134500</v>
          </cell>
          <cell r="AG971"/>
          <cell r="AH971"/>
          <cell r="AI971"/>
          <cell r="AJ971"/>
          <cell r="AK971"/>
          <cell r="AL971">
            <v>134500</v>
          </cell>
          <cell r="AM971">
            <v>0</v>
          </cell>
          <cell r="AN971"/>
          <cell r="AO971">
            <v>0</v>
          </cell>
          <cell r="AP971">
            <v>0</v>
          </cell>
          <cell r="AQ971"/>
          <cell r="AR971">
            <v>0</v>
          </cell>
          <cell r="AS971"/>
          <cell r="AT971">
            <v>0</v>
          </cell>
          <cell r="AU971">
            <v>0</v>
          </cell>
          <cell r="AV971"/>
          <cell r="AW971"/>
          <cell r="AX971"/>
          <cell r="AY971"/>
          <cell r="AZ971"/>
          <cell r="BA971"/>
          <cell r="BB971">
            <v>0</v>
          </cell>
          <cell r="BC971">
            <v>0</v>
          </cell>
          <cell r="BD971"/>
          <cell r="BE971">
            <v>0</v>
          </cell>
          <cell r="BF971" t="str">
            <v>Referred to RD</v>
          </cell>
          <cell r="BG971"/>
          <cell r="BH971"/>
          <cell r="BI971"/>
          <cell r="BJ971"/>
          <cell r="BK971"/>
          <cell r="BL971"/>
          <cell r="BM971"/>
          <cell r="BN971"/>
          <cell r="BO971"/>
          <cell r="BP971">
            <v>0</v>
          </cell>
          <cell r="BQ971"/>
          <cell r="BR971"/>
          <cell r="BS971"/>
          <cell r="BT971"/>
          <cell r="BU971"/>
          <cell r="BV971"/>
          <cell r="BW971" t="str">
            <v>Bradshaw</v>
          </cell>
          <cell r="BX971"/>
          <cell r="BY971" t="str">
            <v>3c</v>
          </cell>
        </row>
        <row r="972">
          <cell r="C972">
            <v>464</v>
          </cell>
          <cell r="D972">
            <v>10</v>
          </cell>
          <cell r="E972">
            <v>378</v>
          </cell>
          <cell r="F972">
            <v>10</v>
          </cell>
          <cell r="G972"/>
          <cell r="H972" t="str">
            <v/>
          </cell>
          <cell r="I972" t="str">
            <v/>
          </cell>
          <cell r="J972" t="str">
            <v/>
          </cell>
          <cell r="K972" t="str">
            <v/>
          </cell>
          <cell r="L972" t="str">
            <v>Referred to RD</v>
          </cell>
          <cell r="M972" t="str">
            <v>Bradshaw</v>
          </cell>
          <cell r="N972" t="str">
            <v>Storage - Vault Improvements</v>
          </cell>
          <cell r="O972" t="str">
            <v>1690057-3</v>
          </cell>
          <cell r="P972" t="str">
            <v xml:space="preserve">No </v>
          </cell>
          <cell r="Q972">
            <v>116</v>
          </cell>
          <cell r="R972" t="str">
            <v>Reg</v>
          </cell>
          <cell r="S972" t="str">
            <v>Exempt</v>
          </cell>
          <cell r="T972"/>
          <cell r="U972"/>
          <cell r="V972"/>
          <cell r="W972"/>
          <cell r="X972">
            <v>0</v>
          </cell>
          <cell r="Y972"/>
          <cell r="Z972"/>
          <cell r="AA972">
            <v>44713</v>
          </cell>
          <cell r="AB972">
            <v>45078</v>
          </cell>
          <cell r="AC972">
            <v>0</v>
          </cell>
          <cell r="AD972">
            <v>0</v>
          </cell>
          <cell r="AE972"/>
          <cell r="AF972">
            <v>156000</v>
          </cell>
          <cell r="AG972"/>
          <cell r="AH972"/>
          <cell r="AI972"/>
          <cell r="AJ972"/>
          <cell r="AK972"/>
          <cell r="AL972">
            <v>156000</v>
          </cell>
          <cell r="AM972">
            <v>0</v>
          </cell>
          <cell r="AN972"/>
          <cell r="AO972">
            <v>0</v>
          </cell>
          <cell r="AP972">
            <v>0</v>
          </cell>
          <cell r="AQ972"/>
          <cell r="AR972">
            <v>0</v>
          </cell>
          <cell r="AS972"/>
          <cell r="AT972">
            <v>0</v>
          </cell>
          <cell r="AU972">
            <v>0</v>
          </cell>
          <cell r="AV972"/>
          <cell r="AW972"/>
          <cell r="AX972"/>
          <cell r="AY972"/>
          <cell r="AZ972"/>
          <cell r="BA972"/>
          <cell r="BB972">
            <v>0</v>
          </cell>
          <cell r="BC972">
            <v>0</v>
          </cell>
          <cell r="BD972"/>
          <cell r="BE972">
            <v>0</v>
          </cell>
          <cell r="BF972" t="str">
            <v>Referred to RD</v>
          </cell>
          <cell r="BG972"/>
          <cell r="BH972"/>
          <cell r="BI972"/>
          <cell r="BJ972"/>
          <cell r="BK972"/>
          <cell r="BL972"/>
          <cell r="BM972"/>
          <cell r="BN972"/>
          <cell r="BO972"/>
          <cell r="BP972">
            <v>0</v>
          </cell>
          <cell r="BQ972"/>
          <cell r="BR972"/>
          <cell r="BS972"/>
          <cell r="BT972"/>
          <cell r="BU972"/>
          <cell r="BV972"/>
          <cell r="BW972" t="str">
            <v>Bradshaw</v>
          </cell>
          <cell r="BX972"/>
          <cell r="BY972" t="str">
            <v>3c</v>
          </cell>
        </row>
        <row r="973">
          <cell r="C973">
            <v>465</v>
          </cell>
          <cell r="D973">
            <v>10</v>
          </cell>
          <cell r="E973">
            <v>379</v>
          </cell>
          <cell r="F973">
            <v>10</v>
          </cell>
          <cell r="G973"/>
          <cell r="H973" t="str">
            <v/>
          </cell>
          <cell r="I973" t="str">
            <v/>
          </cell>
          <cell r="J973" t="str">
            <v/>
          </cell>
          <cell r="K973" t="str">
            <v/>
          </cell>
          <cell r="L973" t="str">
            <v>Referred to RD</v>
          </cell>
          <cell r="M973" t="str">
            <v>Bradshaw</v>
          </cell>
          <cell r="N973" t="str">
            <v>Watermain - Repl - 4 Zones</v>
          </cell>
          <cell r="O973" t="str">
            <v>1690057-4</v>
          </cell>
          <cell r="P973" t="str">
            <v xml:space="preserve">No </v>
          </cell>
          <cell r="Q973">
            <v>116</v>
          </cell>
          <cell r="R973" t="str">
            <v>Reg</v>
          </cell>
          <cell r="S973" t="str">
            <v>Exempt</v>
          </cell>
          <cell r="T973"/>
          <cell r="U973"/>
          <cell r="V973"/>
          <cell r="W973"/>
          <cell r="X973">
            <v>0</v>
          </cell>
          <cell r="Y973"/>
          <cell r="Z973"/>
          <cell r="AA973">
            <v>44713</v>
          </cell>
          <cell r="AB973">
            <v>45078</v>
          </cell>
          <cell r="AC973">
            <v>0</v>
          </cell>
          <cell r="AD973">
            <v>0</v>
          </cell>
          <cell r="AE973"/>
          <cell r="AF973">
            <v>3481400</v>
          </cell>
          <cell r="AG973"/>
          <cell r="AH973"/>
          <cell r="AI973"/>
          <cell r="AJ973"/>
          <cell r="AK973"/>
          <cell r="AL973">
            <v>3481400</v>
          </cell>
          <cell r="AM973">
            <v>0</v>
          </cell>
          <cell r="AN973"/>
          <cell r="AO973">
            <v>0</v>
          </cell>
          <cell r="AP973">
            <v>0</v>
          </cell>
          <cell r="AQ973"/>
          <cell r="AR973">
            <v>0</v>
          </cell>
          <cell r="AS973"/>
          <cell r="AT973">
            <v>0</v>
          </cell>
          <cell r="AU973">
            <v>0</v>
          </cell>
          <cell r="AV973"/>
          <cell r="AW973"/>
          <cell r="AX973"/>
          <cell r="AY973"/>
          <cell r="AZ973"/>
          <cell r="BA973"/>
          <cell r="BB973">
            <v>0</v>
          </cell>
          <cell r="BC973">
            <v>0</v>
          </cell>
          <cell r="BD973"/>
          <cell r="BE973">
            <v>0</v>
          </cell>
          <cell r="BF973" t="str">
            <v>Referred to RD</v>
          </cell>
          <cell r="BG973"/>
          <cell r="BH973"/>
          <cell r="BI973"/>
          <cell r="BJ973"/>
          <cell r="BK973"/>
          <cell r="BL973"/>
          <cell r="BM973"/>
          <cell r="BN973"/>
          <cell r="BO973"/>
          <cell r="BP973">
            <v>0</v>
          </cell>
          <cell r="BQ973"/>
          <cell r="BR973"/>
          <cell r="BS973"/>
          <cell r="BT973"/>
          <cell r="BU973"/>
          <cell r="BV973"/>
          <cell r="BW973" t="str">
            <v>Bradshaw</v>
          </cell>
          <cell r="BX973"/>
          <cell r="BY973" t="str">
            <v>3c</v>
          </cell>
        </row>
        <row r="974">
          <cell r="C974">
            <v>120</v>
          </cell>
          <cell r="D974">
            <v>20</v>
          </cell>
          <cell r="E974">
            <v>93</v>
          </cell>
          <cell r="F974">
            <v>20</v>
          </cell>
          <cell r="G974"/>
          <cell r="H974" t="str">
            <v/>
          </cell>
          <cell r="I974" t="str">
            <v/>
          </cell>
          <cell r="J974" t="str">
            <v/>
          </cell>
          <cell r="K974" t="str">
            <v/>
          </cell>
          <cell r="L974">
            <v>0</v>
          </cell>
          <cell r="M974" t="str">
            <v>Berrens</v>
          </cell>
          <cell r="N974" t="str">
            <v>Other - LSL Replacement</v>
          </cell>
          <cell r="O974" t="str">
            <v>1870008-6</v>
          </cell>
          <cell r="P974" t="str">
            <v>Yes</v>
          </cell>
          <cell r="Q974">
            <v>426</v>
          </cell>
          <cell r="R974" t="str">
            <v>LSL</v>
          </cell>
          <cell r="S974" t="str">
            <v>Exempt</v>
          </cell>
          <cell r="T974"/>
          <cell r="U974"/>
          <cell r="V974"/>
          <cell r="W974"/>
          <cell r="X974">
            <v>0</v>
          </cell>
          <cell r="Y974"/>
          <cell r="Z974"/>
          <cell r="AA974"/>
          <cell r="AB974"/>
          <cell r="AC974">
            <v>0</v>
          </cell>
          <cell r="AD974">
            <v>0</v>
          </cell>
          <cell r="AE974"/>
          <cell r="AF974">
            <v>84000</v>
          </cell>
          <cell r="AG974"/>
          <cell r="AH974"/>
          <cell r="AI974"/>
          <cell r="AJ974"/>
          <cell r="AK974"/>
          <cell r="AL974">
            <v>84000</v>
          </cell>
          <cell r="AM974">
            <v>0</v>
          </cell>
          <cell r="AN974"/>
          <cell r="AO974">
            <v>0</v>
          </cell>
          <cell r="AP974">
            <v>0</v>
          </cell>
          <cell r="AQ974"/>
          <cell r="AR974">
            <v>0</v>
          </cell>
          <cell r="AS974"/>
          <cell r="AT974">
            <v>0</v>
          </cell>
          <cell r="AU974">
            <v>0</v>
          </cell>
          <cell r="AV974"/>
          <cell r="AW974"/>
          <cell r="AX974"/>
          <cell r="AY974"/>
          <cell r="AZ974"/>
          <cell r="BA974"/>
          <cell r="BB974">
            <v>0</v>
          </cell>
          <cell r="BC974">
            <v>0</v>
          </cell>
          <cell r="BD974"/>
          <cell r="BE974">
            <v>0</v>
          </cell>
          <cell r="BF974"/>
          <cell r="BG974"/>
          <cell r="BH974"/>
          <cell r="BI974"/>
          <cell r="BJ974"/>
          <cell r="BK974"/>
          <cell r="BL974"/>
          <cell r="BM974"/>
          <cell r="BN974"/>
          <cell r="BO974"/>
          <cell r="BP974">
            <v>0</v>
          </cell>
          <cell r="BQ974"/>
          <cell r="BR974"/>
          <cell r="BS974"/>
          <cell r="BT974"/>
          <cell r="BU974"/>
          <cell r="BV974"/>
          <cell r="BW974" t="str">
            <v>Berrens</v>
          </cell>
          <cell r="BX974"/>
          <cell r="BY974" t="str">
            <v>6W</v>
          </cell>
        </row>
        <row r="975">
          <cell r="C975">
            <v>705</v>
          </cell>
          <cell r="D975">
            <v>10</v>
          </cell>
          <cell r="E975">
            <v>597</v>
          </cell>
          <cell r="F975">
            <v>10</v>
          </cell>
          <cell r="G975" t="str">
            <v/>
          </cell>
          <cell r="H975" t="str">
            <v/>
          </cell>
          <cell r="I975" t="str">
            <v/>
          </cell>
          <cell r="J975" t="str">
            <v/>
          </cell>
          <cell r="K975" t="str">
            <v/>
          </cell>
          <cell r="L975" t="str">
            <v>PER submitted</v>
          </cell>
          <cell r="M975" t="str">
            <v>Berrens</v>
          </cell>
          <cell r="N975" t="str">
            <v>Watermain - Repl Cast Iron &amp; AC Mains</v>
          </cell>
          <cell r="O975" t="str">
            <v>1870008-4</v>
          </cell>
          <cell r="P975" t="str">
            <v xml:space="preserve">No </v>
          </cell>
          <cell r="Q975">
            <v>426</v>
          </cell>
          <cell r="R975" t="str">
            <v>Reg</v>
          </cell>
          <cell r="S975" t="str">
            <v>Exempt</v>
          </cell>
          <cell r="T975"/>
          <cell r="U975"/>
          <cell r="V975"/>
          <cell r="W975"/>
          <cell r="X975">
            <v>-600000</v>
          </cell>
          <cell r="Y975"/>
          <cell r="Z975"/>
          <cell r="AA975"/>
          <cell r="AB975"/>
          <cell r="AC975">
            <v>0</v>
          </cell>
          <cell r="AD975">
            <v>0</v>
          </cell>
          <cell r="AE975"/>
          <cell r="AF975">
            <v>8692000</v>
          </cell>
          <cell r="AG975"/>
          <cell r="AH975"/>
          <cell r="AI975"/>
          <cell r="AJ975"/>
          <cell r="AK975"/>
          <cell r="AL975">
            <v>8692000</v>
          </cell>
          <cell r="AM975">
            <v>0</v>
          </cell>
          <cell r="AN975"/>
          <cell r="AO975">
            <v>0</v>
          </cell>
          <cell r="AP975">
            <v>0</v>
          </cell>
          <cell r="AQ975"/>
          <cell r="AR975">
            <v>0</v>
          </cell>
          <cell r="AS975"/>
          <cell r="AT975">
            <v>0</v>
          </cell>
          <cell r="AU975">
            <v>0</v>
          </cell>
          <cell r="AV975"/>
          <cell r="AW975"/>
          <cell r="AX975"/>
          <cell r="AY975"/>
          <cell r="AZ975"/>
          <cell r="BA975"/>
          <cell r="BB975">
            <v>0</v>
          </cell>
          <cell r="BC975"/>
          <cell r="BD975">
            <v>3280095</v>
          </cell>
          <cell r="BE975">
            <v>3920000</v>
          </cell>
          <cell r="BF975" t="str">
            <v>PER submitted</v>
          </cell>
          <cell r="BG975"/>
          <cell r="BH975"/>
          <cell r="BI975"/>
          <cell r="BJ975"/>
          <cell r="BK975">
            <v>196</v>
          </cell>
          <cell r="BL975"/>
          <cell r="BM975">
            <v>7822800</v>
          </cell>
          <cell r="BN975"/>
          <cell r="BO975">
            <v>869200</v>
          </cell>
          <cell r="BP975">
            <v>0</v>
          </cell>
          <cell r="BQ975">
            <v>600000</v>
          </cell>
          <cell r="BR975" t="str">
            <v>2023 award</v>
          </cell>
          <cell r="BS975"/>
          <cell r="BT975"/>
          <cell r="BU975"/>
          <cell r="BV975"/>
          <cell r="BW975" t="str">
            <v>Berrens</v>
          </cell>
          <cell r="BX975" t="str">
            <v>Lafontaine</v>
          </cell>
          <cell r="BY975" t="str">
            <v>6W</v>
          </cell>
        </row>
        <row r="976">
          <cell r="C976">
            <v>706</v>
          </cell>
          <cell r="D976">
            <v>10</v>
          </cell>
          <cell r="E976">
            <v>598</v>
          </cell>
          <cell r="F976">
            <v>10</v>
          </cell>
          <cell r="G976"/>
          <cell r="H976" t="str">
            <v/>
          </cell>
          <cell r="I976" t="str">
            <v/>
          </cell>
          <cell r="J976" t="str">
            <v/>
          </cell>
          <cell r="K976" t="str">
            <v/>
          </cell>
          <cell r="L976" t="str">
            <v>PER submitted</v>
          </cell>
          <cell r="M976" t="str">
            <v>Berrens</v>
          </cell>
          <cell r="N976" t="str">
            <v>Storage - Repl Tower</v>
          </cell>
          <cell r="O976" t="str">
            <v>1870008-5</v>
          </cell>
          <cell r="P976" t="str">
            <v xml:space="preserve">No </v>
          </cell>
          <cell r="Q976">
            <v>426</v>
          </cell>
          <cell r="R976" t="str">
            <v>Reg</v>
          </cell>
          <cell r="S976" t="str">
            <v>Exempt</v>
          </cell>
          <cell r="T976"/>
          <cell r="U976"/>
          <cell r="V976"/>
          <cell r="W976"/>
          <cell r="X976">
            <v>0</v>
          </cell>
          <cell r="Y976"/>
          <cell r="Z976"/>
          <cell r="AA976"/>
          <cell r="AB976"/>
          <cell r="AC976">
            <v>0</v>
          </cell>
          <cell r="AD976">
            <v>0</v>
          </cell>
          <cell r="AE976"/>
          <cell r="AF976">
            <v>1780000</v>
          </cell>
          <cell r="AG976"/>
          <cell r="AH976"/>
          <cell r="AI976"/>
          <cell r="AJ976"/>
          <cell r="AK976"/>
          <cell r="AL976">
            <v>1780000</v>
          </cell>
          <cell r="AM976">
            <v>0</v>
          </cell>
          <cell r="AN976"/>
          <cell r="AO976">
            <v>0</v>
          </cell>
          <cell r="AP976">
            <v>0</v>
          </cell>
          <cell r="AQ976"/>
          <cell r="AR976">
            <v>0</v>
          </cell>
          <cell r="AS976"/>
          <cell r="AT976">
            <v>0</v>
          </cell>
          <cell r="AU976">
            <v>0</v>
          </cell>
          <cell r="AV976"/>
          <cell r="AW976"/>
          <cell r="AX976"/>
          <cell r="AY976"/>
          <cell r="AZ976"/>
          <cell r="BA976"/>
          <cell r="BB976">
            <v>0</v>
          </cell>
          <cell r="BC976"/>
          <cell r="BD976"/>
          <cell r="BE976">
            <v>1041300</v>
          </cell>
          <cell r="BF976" t="str">
            <v>PER submitted</v>
          </cell>
          <cell r="BG976"/>
          <cell r="BH976"/>
          <cell r="BI976"/>
          <cell r="BJ976"/>
          <cell r="BK976">
            <v>196</v>
          </cell>
          <cell r="BL976"/>
          <cell r="BM976">
            <v>1602000</v>
          </cell>
          <cell r="BN976"/>
          <cell r="BO976">
            <v>178000</v>
          </cell>
          <cell r="BP976">
            <v>0</v>
          </cell>
          <cell r="BQ976"/>
          <cell r="BR976"/>
          <cell r="BS976"/>
          <cell r="BT976"/>
          <cell r="BU976"/>
          <cell r="BV976"/>
          <cell r="BW976" t="str">
            <v>Berrens</v>
          </cell>
          <cell r="BX976"/>
          <cell r="BY976" t="str">
            <v>6W</v>
          </cell>
        </row>
        <row r="977">
          <cell r="C977">
            <v>970</v>
          </cell>
          <cell r="D977">
            <v>5</v>
          </cell>
          <cell r="E977">
            <v>837</v>
          </cell>
          <cell r="F977">
            <v>5</v>
          </cell>
          <cell r="G977"/>
          <cell r="H977" t="str">
            <v/>
          </cell>
          <cell r="I977" t="str">
            <v/>
          </cell>
          <cell r="J977" t="str">
            <v/>
          </cell>
          <cell r="K977" t="str">
            <v/>
          </cell>
          <cell r="L977">
            <v>0</v>
          </cell>
          <cell r="M977" t="str">
            <v>Montoya</v>
          </cell>
          <cell r="N977" t="str">
            <v>Source - East Wellfield Pumping Upgrades</v>
          </cell>
          <cell r="O977" t="str">
            <v>1820025-1</v>
          </cell>
          <cell r="P977" t="str">
            <v xml:space="preserve">No </v>
          </cell>
          <cell r="Q977">
            <v>71298</v>
          </cell>
          <cell r="R977" t="str">
            <v>Reg</v>
          </cell>
          <cell r="S977" t="str">
            <v>Exempt</v>
          </cell>
          <cell r="T977"/>
          <cell r="U977"/>
          <cell r="V977"/>
          <cell r="W977"/>
          <cell r="X977">
            <v>0</v>
          </cell>
          <cell r="Y977"/>
          <cell r="Z977"/>
          <cell r="AA977"/>
          <cell r="AB977"/>
          <cell r="AC977">
            <v>0</v>
          </cell>
          <cell r="AD977">
            <v>0</v>
          </cell>
          <cell r="AE977"/>
          <cell r="AF977">
            <v>1040000</v>
          </cell>
          <cell r="AG977"/>
          <cell r="AH977"/>
          <cell r="AI977"/>
          <cell r="AJ977"/>
          <cell r="AK977"/>
          <cell r="AL977">
            <v>1040000</v>
          </cell>
          <cell r="AM977">
            <v>0</v>
          </cell>
          <cell r="AN977"/>
          <cell r="AO977">
            <v>0</v>
          </cell>
          <cell r="AP977">
            <v>0</v>
          </cell>
          <cell r="AQ977"/>
          <cell r="AR977">
            <v>0</v>
          </cell>
          <cell r="AS977"/>
          <cell r="AT977">
            <v>0</v>
          </cell>
          <cell r="AU977">
            <v>0</v>
          </cell>
          <cell r="AV977"/>
          <cell r="AW977"/>
          <cell r="AX977"/>
          <cell r="AY977"/>
          <cell r="AZ977"/>
          <cell r="BA977"/>
          <cell r="BB977">
            <v>0</v>
          </cell>
          <cell r="BC977">
            <v>0</v>
          </cell>
          <cell r="BD977"/>
          <cell r="BE977">
            <v>0</v>
          </cell>
          <cell r="BF977"/>
          <cell r="BG977"/>
          <cell r="BH977"/>
          <cell r="BI977"/>
          <cell r="BJ977"/>
          <cell r="BK977"/>
          <cell r="BL977"/>
          <cell r="BM977"/>
          <cell r="BN977"/>
          <cell r="BO977"/>
          <cell r="BP977">
            <v>0</v>
          </cell>
          <cell r="BQ977"/>
          <cell r="BR977"/>
          <cell r="BS977"/>
          <cell r="BT977"/>
          <cell r="BU977"/>
          <cell r="BV977"/>
          <cell r="BW977" t="str">
            <v>Montoya</v>
          </cell>
          <cell r="BX977"/>
          <cell r="BY977">
            <v>11</v>
          </cell>
        </row>
        <row r="978">
          <cell r="C978">
            <v>974</v>
          </cell>
          <cell r="D978">
            <v>5</v>
          </cell>
          <cell r="E978">
            <v>841</v>
          </cell>
          <cell r="F978">
            <v>5</v>
          </cell>
          <cell r="G978"/>
          <cell r="H978" t="str">
            <v/>
          </cell>
          <cell r="I978" t="str">
            <v/>
          </cell>
          <cell r="J978" t="str">
            <v/>
          </cell>
          <cell r="K978" t="str">
            <v/>
          </cell>
          <cell r="L978">
            <v>0</v>
          </cell>
          <cell r="M978" t="str">
            <v>Montoya</v>
          </cell>
          <cell r="N978" t="str">
            <v xml:space="preserve">Source  - Manifold Pipe Project </v>
          </cell>
          <cell r="O978" t="str">
            <v>1820025-2</v>
          </cell>
          <cell r="P978" t="str">
            <v xml:space="preserve">No </v>
          </cell>
          <cell r="Q978">
            <v>74014</v>
          </cell>
          <cell r="R978" t="str">
            <v>Reg</v>
          </cell>
          <cell r="S978" t="str">
            <v>Exempt</v>
          </cell>
          <cell r="T978"/>
          <cell r="U978"/>
          <cell r="V978"/>
          <cell r="W978"/>
          <cell r="X978">
            <v>-3452972</v>
          </cell>
          <cell r="Y978"/>
          <cell r="Z978"/>
          <cell r="AA978"/>
          <cell r="AB978"/>
          <cell r="AC978">
            <v>0</v>
          </cell>
          <cell r="AD978">
            <v>0</v>
          </cell>
          <cell r="AE978"/>
          <cell r="AF978">
            <v>3600000</v>
          </cell>
          <cell r="AG978"/>
          <cell r="AH978"/>
          <cell r="AI978"/>
          <cell r="AJ978"/>
          <cell r="AK978"/>
          <cell r="AL978">
            <v>3600000</v>
          </cell>
          <cell r="AM978">
            <v>0</v>
          </cell>
          <cell r="AN978"/>
          <cell r="AO978">
            <v>0</v>
          </cell>
          <cell r="AP978">
            <v>0</v>
          </cell>
          <cell r="AQ978"/>
          <cell r="AR978">
            <v>0</v>
          </cell>
          <cell r="AS978"/>
          <cell r="AT978">
            <v>0</v>
          </cell>
          <cell r="AU978">
            <v>0</v>
          </cell>
          <cell r="AV978"/>
          <cell r="AW978"/>
          <cell r="AX978"/>
          <cell r="AY978"/>
          <cell r="AZ978"/>
          <cell r="BA978"/>
          <cell r="BB978">
            <v>0</v>
          </cell>
          <cell r="BC978">
            <v>0</v>
          </cell>
          <cell r="BD978"/>
          <cell r="BE978">
            <v>0</v>
          </cell>
          <cell r="BF978"/>
          <cell r="BG978"/>
          <cell r="BH978"/>
          <cell r="BI978"/>
          <cell r="BJ978"/>
          <cell r="BK978"/>
          <cell r="BL978"/>
          <cell r="BM978"/>
          <cell r="BN978"/>
          <cell r="BO978"/>
          <cell r="BP978">
            <v>0</v>
          </cell>
          <cell r="BQ978"/>
          <cell r="BR978"/>
          <cell r="BS978">
            <v>3452972</v>
          </cell>
          <cell r="BT978" t="str">
            <v>23 Fed earmark</v>
          </cell>
          <cell r="BU978"/>
          <cell r="BV978" t="str">
            <v>23 Fed earmark</v>
          </cell>
          <cell r="BW978" t="str">
            <v>Montoya</v>
          </cell>
          <cell r="BX978"/>
          <cell r="BY978">
            <v>11</v>
          </cell>
        </row>
        <row r="979">
          <cell r="C979">
            <v>264</v>
          </cell>
          <cell r="D979">
            <v>12</v>
          </cell>
          <cell r="E979">
            <v>191</v>
          </cell>
          <cell r="F979">
            <v>12</v>
          </cell>
          <cell r="G979"/>
          <cell r="H979" t="str">
            <v/>
          </cell>
          <cell r="I979" t="str">
            <v/>
          </cell>
          <cell r="J979" t="str">
            <v/>
          </cell>
          <cell r="K979" t="str">
            <v/>
          </cell>
          <cell r="L979">
            <v>0</v>
          </cell>
          <cell r="M979" t="str">
            <v>Berrens</v>
          </cell>
          <cell r="N979" t="str">
            <v>Treatment - Plant Rehab</v>
          </cell>
          <cell r="O979" t="str">
            <v>1530011-1</v>
          </cell>
          <cell r="P979" t="str">
            <v xml:space="preserve">No </v>
          </cell>
          <cell r="Q979">
            <v>13093</v>
          </cell>
          <cell r="R979" t="str">
            <v>Reg</v>
          </cell>
          <cell r="S979" t="str">
            <v>Exempt</v>
          </cell>
          <cell r="T979"/>
          <cell r="U979"/>
          <cell r="V979"/>
          <cell r="W979"/>
          <cell r="X979">
            <v>0</v>
          </cell>
          <cell r="Y979"/>
          <cell r="Z979"/>
          <cell r="AA979"/>
          <cell r="AB979"/>
          <cell r="AC979">
            <v>0</v>
          </cell>
          <cell r="AD979">
            <v>0</v>
          </cell>
          <cell r="AE979"/>
          <cell r="AF979">
            <v>2395000</v>
          </cell>
          <cell r="AG979"/>
          <cell r="AH979"/>
          <cell r="AI979"/>
          <cell r="AJ979"/>
          <cell r="AK979"/>
          <cell r="AL979">
            <v>2395000</v>
          </cell>
          <cell r="AM979">
            <v>0</v>
          </cell>
          <cell r="AN979"/>
          <cell r="AO979">
            <v>0</v>
          </cell>
          <cell r="AP979">
            <v>0</v>
          </cell>
          <cell r="AQ979"/>
          <cell r="AR979">
            <v>0</v>
          </cell>
          <cell r="AS979"/>
          <cell r="AT979">
            <v>0</v>
          </cell>
          <cell r="AU979">
            <v>0</v>
          </cell>
          <cell r="AV979"/>
          <cell r="AW979"/>
          <cell r="AX979"/>
          <cell r="AY979"/>
          <cell r="AZ979"/>
          <cell r="BA979"/>
          <cell r="BB979">
            <v>0</v>
          </cell>
          <cell r="BC979">
            <v>0</v>
          </cell>
          <cell r="BD979"/>
          <cell r="BE979">
            <v>0</v>
          </cell>
          <cell r="BF979"/>
          <cell r="BG979"/>
          <cell r="BH979"/>
          <cell r="BI979"/>
          <cell r="BJ979"/>
          <cell r="BK979"/>
          <cell r="BL979"/>
          <cell r="BM979"/>
          <cell r="BN979"/>
          <cell r="BO979"/>
          <cell r="BP979">
            <v>0</v>
          </cell>
          <cell r="BQ979"/>
          <cell r="BR979"/>
          <cell r="BS979"/>
          <cell r="BT979"/>
          <cell r="BU979"/>
          <cell r="BV979"/>
          <cell r="BW979" t="str">
            <v>Berrens</v>
          </cell>
          <cell r="BX979"/>
          <cell r="BY979">
            <v>8</v>
          </cell>
        </row>
        <row r="980">
          <cell r="C980">
            <v>186</v>
          </cell>
          <cell r="D980">
            <v>15</v>
          </cell>
          <cell r="E980"/>
          <cell r="F980"/>
          <cell r="G980"/>
          <cell r="H980" t="str">
            <v/>
          </cell>
          <cell r="I980" t="str">
            <v/>
          </cell>
          <cell r="J980"/>
          <cell r="K980"/>
          <cell r="L980"/>
          <cell r="M980" t="str">
            <v>Perez</v>
          </cell>
          <cell r="N980" t="str">
            <v>Other - LSL Replacement</v>
          </cell>
          <cell r="O980" t="str">
            <v>1090013-5</v>
          </cell>
          <cell r="P980" t="str">
            <v>Yes</v>
          </cell>
          <cell r="Q980">
            <v>362</v>
          </cell>
          <cell r="R980" t="str">
            <v>LSL</v>
          </cell>
          <cell r="S980"/>
          <cell r="T980"/>
          <cell r="U980"/>
          <cell r="V980"/>
          <cell r="W980"/>
          <cell r="X980">
            <v>0</v>
          </cell>
          <cell r="Y980"/>
          <cell r="Z980"/>
          <cell r="AA980"/>
          <cell r="AB980"/>
          <cell r="AC980">
            <v>0</v>
          </cell>
          <cell r="AD980">
            <v>0</v>
          </cell>
          <cell r="AE980"/>
          <cell r="AF980">
            <v>735000</v>
          </cell>
          <cell r="AG980"/>
          <cell r="AH980"/>
          <cell r="AI980"/>
          <cell r="AJ980"/>
          <cell r="AK980"/>
          <cell r="AL980">
            <v>735000</v>
          </cell>
          <cell r="AM980">
            <v>0</v>
          </cell>
          <cell r="AN980"/>
          <cell r="AO980">
            <v>0</v>
          </cell>
          <cell r="AP980">
            <v>0</v>
          </cell>
          <cell r="AQ980"/>
          <cell r="AR980">
            <v>0</v>
          </cell>
          <cell r="AS980"/>
          <cell r="AT980">
            <v>0</v>
          </cell>
          <cell r="AU980">
            <v>0</v>
          </cell>
          <cell r="AV980"/>
          <cell r="AW980"/>
          <cell r="AX980"/>
          <cell r="AY980"/>
          <cell r="AZ980"/>
          <cell r="BA980"/>
          <cell r="BB980"/>
          <cell r="BC980"/>
          <cell r="BD980"/>
          <cell r="BE980"/>
          <cell r="BF980"/>
          <cell r="BG980"/>
          <cell r="BH980"/>
          <cell r="BI980"/>
          <cell r="BJ980"/>
          <cell r="BK980"/>
          <cell r="BL980"/>
          <cell r="BM980"/>
          <cell r="BN980"/>
          <cell r="BO980"/>
          <cell r="BP980"/>
          <cell r="BQ980"/>
          <cell r="BR980"/>
          <cell r="BS980"/>
          <cell r="BT980"/>
          <cell r="BU980"/>
          <cell r="BV980"/>
          <cell r="BW980" t="str">
            <v>Perez</v>
          </cell>
          <cell r="BX980"/>
          <cell r="BY980" t="str">
            <v>3b</v>
          </cell>
        </row>
        <row r="981">
          <cell r="C981">
            <v>760</v>
          </cell>
          <cell r="D981">
            <v>10</v>
          </cell>
          <cell r="E981"/>
          <cell r="F981"/>
          <cell r="G981"/>
          <cell r="H981" t="str">
            <v/>
          </cell>
          <cell r="I981" t="str">
            <v/>
          </cell>
          <cell r="J981"/>
          <cell r="K981"/>
          <cell r="L981"/>
          <cell r="M981" t="str">
            <v>Perez</v>
          </cell>
          <cell r="N981" t="str">
            <v>Source - New Well &amp; Wellhouse Rehab</v>
          </cell>
          <cell r="O981" t="str">
            <v>1090013-3</v>
          </cell>
          <cell r="P981" t="str">
            <v xml:space="preserve">No </v>
          </cell>
          <cell r="Q981">
            <v>362</v>
          </cell>
          <cell r="R981" t="str">
            <v>Reg</v>
          </cell>
          <cell r="S981"/>
          <cell r="T981"/>
          <cell r="U981"/>
          <cell r="V981"/>
          <cell r="W981"/>
          <cell r="X981">
            <v>0</v>
          </cell>
          <cell r="Y981"/>
          <cell r="Z981"/>
          <cell r="AA981"/>
          <cell r="AB981"/>
          <cell r="AC981">
            <v>0</v>
          </cell>
          <cell r="AD981">
            <v>0</v>
          </cell>
          <cell r="AE981"/>
          <cell r="AF981">
            <v>1300000</v>
          </cell>
          <cell r="AG981"/>
          <cell r="AH981"/>
          <cell r="AI981"/>
          <cell r="AJ981"/>
          <cell r="AK981"/>
          <cell r="AL981">
            <v>1300000</v>
          </cell>
          <cell r="AM981">
            <v>0</v>
          </cell>
          <cell r="AN981"/>
          <cell r="AO981">
            <v>0</v>
          </cell>
          <cell r="AP981">
            <v>0</v>
          </cell>
          <cell r="AQ981"/>
          <cell r="AR981">
            <v>0</v>
          </cell>
          <cell r="AS981"/>
          <cell r="AT981">
            <v>0</v>
          </cell>
          <cell r="AU981">
            <v>0</v>
          </cell>
          <cell r="AV981"/>
          <cell r="AW981"/>
          <cell r="AX981"/>
          <cell r="AY981"/>
          <cell r="AZ981"/>
          <cell r="BA981"/>
          <cell r="BB981"/>
          <cell r="BC981"/>
          <cell r="BD981"/>
          <cell r="BE981"/>
          <cell r="BF981"/>
          <cell r="BG981"/>
          <cell r="BH981"/>
          <cell r="BI981"/>
          <cell r="BJ981"/>
          <cell r="BK981"/>
          <cell r="BL981"/>
          <cell r="BM981"/>
          <cell r="BN981"/>
          <cell r="BO981"/>
          <cell r="BP981"/>
          <cell r="BQ981"/>
          <cell r="BR981"/>
          <cell r="BS981"/>
          <cell r="BT981"/>
          <cell r="BU981"/>
          <cell r="BV981"/>
          <cell r="BW981" t="str">
            <v>Perez</v>
          </cell>
          <cell r="BX981"/>
          <cell r="BY981" t="str">
            <v>3b</v>
          </cell>
        </row>
        <row r="982">
          <cell r="C982">
            <v>822</v>
          </cell>
          <cell r="D982">
            <v>7</v>
          </cell>
          <cell r="E982"/>
          <cell r="F982"/>
          <cell r="G982"/>
          <cell r="H982" t="str">
            <v/>
          </cell>
          <cell r="I982" t="str">
            <v/>
          </cell>
          <cell r="J982"/>
          <cell r="K982"/>
          <cell r="L982"/>
          <cell r="M982" t="str">
            <v>Perez</v>
          </cell>
          <cell r="N982" t="str">
            <v>Watermain - Replace &amp; Loop</v>
          </cell>
          <cell r="O982" t="str">
            <v>1090013-4</v>
          </cell>
          <cell r="P982" t="str">
            <v xml:space="preserve">No </v>
          </cell>
          <cell r="Q982">
            <v>362</v>
          </cell>
          <cell r="R982" t="str">
            <v>Reg</v>
          </cell>
          <cell r="S982"/>
          <cell r="T982"/>
          <cell r="U982"/>
          <cell r="V982"/>
          <cell r="W982"/>
          <cell r="X982">
            <v>0</v>
          </cell>
          <cell r="Y982"/>
          <cell r="Z982"/>
          <cell r="AA982"/>
          <cell r="AB982"/>
          <cell r="AC982">
            <v>0</v>
          </cell>
          <cell r="AD982">
            <v>0</v>
          </cell>
          <cell r="AE982"/>
          <cell r="AF982">
            <v>5565000</v>
          </cell>
          <cell r="AG982"/>
          <cell r="AH982"/>
          <cell r="AI982"/>
          <cell r="AJ982"/>
          <cell r="AK982"/>
          <cell r="AL982">
            <v>5565000</v>
          </cell>
          <cell r="AM982">
            <v>0</v>
          </cell>
          <cell r="AN982"/>
          <cell r="AO982">
            <v>0</v>
          </cell>
          <cell r="AP982">
            <v>0</v>
          </cell>
          <cell r="AQ982"/>
          <cell r="AR982">
            <v>0</v>
          </cell>
          <cell r="AS982"/>
          <cell r="AT982">
            <v>0</v>
          </cell>
          <cell r="AU982">
            <v>0</v>
          </cell>
          <cell r="AV982"/>
          <cell r="AW982"/>
          <cell r="AX982"/>
          <cell r="AY982"/>
          <cell r="AZ982"/>
          <cell r="BA982"/>
          <cell r="BB982"/>
          <cell r="BC982"/>
          <cell r="BD982"/>
          <cell r="BE982"/>
          <cell r="BF982"/>
          <cell r="BG982"/>
          <cell r="BH982"/>
          <cell r="BI982"/>
          <cell r="BJ982"/>
          <cell r="BK982"/>
          <cell r="BL982"/>
          <cell r="BM982"/>
          <cell r="BN982"/>
          <cell r="BO982"/>
          <cell r="BP982"/>
          <cell r="BQ982"/>
          <cell r="BR982"/>
          <cell r="BS982"/>
          <cell r="BT982"/>
          <cell r="BU982"/>
          <cell r="BV982"/>
          <cell r="BW982" t="str">
            <v>Perez</v>
          </cell>
          <cell r="BX982"/>
          <cell r="BY982" t="str">
            <v>3b</v>
          </cell>
        </row>
        <row r="983">
          <cell r="C983">
            <v>954</v>
          </cell>
          <cell r="D983">
            <v>5</v>
          </cell>
          <cell r="E983"/>
          <cell r="F983"/>
          <cell r="G983"/>
          <cell r="H983" t="str">
            <v/>
          </cell>
          <cell r="I983" t="str">
            <v/>
          </cell>
          <cell r="J983"/>
          <cell r="K983"/>
          <cell r="L983"/>
          <cell r="M983" t="str">
            <v>Perez</v>
          </cell>
          <cell r="N983" t="str">
            <v>Storage - Rehab Tower</v>
          </cell>
          <cell r="O983" t="str">
            <v>1090013-6</v>
          </cell>
          <cell r="P983" t="str">
            <v xml:space="preserve">No </v>
          </cell>
          <cell r="Q983">
            <v>362</v>
          </cell>
          <cell r="R983" t="str">
            <v>Reg</v>
          </cell>
          <cell r="S983"/>
          <cell r="T983"/>
          <cell r="U983"/>
          <cell r="V983"/>
          <cell r="W983"/>
          <cell r="X983">
            <v>0</v>
          </cell>
          <cell r="Y983"/>
          <cell r="Z983"/>
          <cell r="AA983"/>
          <cell r="AB983"/>
          <cell r="AC983">
            <v>0</v>
          </cell>
          <cell r="AD983">
            <v>0</v>
          </cell>
          <cell r="AE983"/>
          <cell r="AF983">
            <v>900000</v>
          </cell>
          <cell r="AG983"/>
          <cell r="AH983"/>
          <cell r="AI983"/>
          <cell r="AJ983"/>
          <cell r="AK983"/>
          <cell r="AL983">
            <v>900000</v>
          </cell>
          <cell r="AM983">
            <v>0</v>
          </cell>
          <cell r="AN983"/>
          <cell r="AO983">
            <v>0</v>
          </cell>
          <cell r="AP983">
            <v>0</v>
          </cell>
          <cell r="AQ983"/>
          <cell r="AR983">
            <v>0</v>
          </cell>
          <cell r="AS983"/>
          <cell r="AT983">
            <v>0</v>
          </cell>
          <cell r="AU983">
            <v>0</v>
          </cell>
          <cell r="AV983"/>
          <cell r="AW983"/>
          <cell r="AX983"/>
          <cell r="AY983"/>
          <cell r="AZ983"/>
          <cell r="BA983"/>
          <cell r="BB983"/>
          <cell r="BC983"/>
          <cell r="BD983"/>
          <cell r="BE983"/>
          <cell r="BF983"/>
          <cell r="BG983"/>
          <cell r="BH983"/>
          <cell r="BI983"/>
          <cell r="BJ983"/>
          <cell r="BK983"/>
          <cell r="BL983"/>
          <cell r="BM983"/>
          <cell r="BN983"/>
          <cell r="BO983"/>
          <cell r="BP983"/>
          <cell r="BQ983"/>
          <cell r="BR983"/>
          <cell r="BS983"/>
          <cell r="BT983"/>
          <cell r="BU983"/>
          <cell r="BV983"/>
          <cell r="BW983" t="str">
            <v>Perez</v>
          </cell>
          <cell r="BX983"/>
          <cell r="BY983" t="str">
            <v>3b</v>
          </cell>
        </row>
        <row r="984">
          <cell r="C984">
            <v>841</v>
          </cell>
          <cell r="D984">
            <v>5</v>
          </cell>
          <cell r="E984">
            <v>711</v>
          </cell>
          <cell r="F984">
            <v>5</v>
          </cell>
          <cell r="G984" t="str">
            <v/>
          </cell>
          <cell r="H984" t="str">
            <v/>
          </cell>
          <cell r="I984" t="str">
            <v/>
          </cell>
          <cell r="J984" t="str">
            <v/>
          </cell>
          <cell r="K984" t="str">
            <v/>
          </cell>
          <cell r="L984">
            <v>0</v>
          </cell>
          <cell r="M984" t="str">
            <v>Brooksbank</v>
          </cell>
          <cell r="N984" t="str">
            <v>Watermain - County Road 5</v>
          </cell>
          <cell r="O984" t="str">
            <v>1230013-4</v>
          </cell>
          <cell r="P984" t="str">
            <v xml:space="preserve">No </v>
          </cell>
          <cell r="Q984">
            <v>444</v>
          </cell>
          <cell r="R984" t="str">
            <v>Reg</v>
          </cell>
          <cell r="S984" t="str">
            <v>Exempt</v>
          </cell>
          <cell r="T984"/>
          <cell r="U984"/>
          <cell r="V984"/>
          <cell r="W984"/>
          <cell r="X984">
            <v>0</v>
          </cell>
          <cell r="Y984"/>
          <cell r="Z984"/>
          <cell r="AA984"/>
          <cell r="AB984"/>
          <cell r="AC984">
            <v>0</v>
          </cell>
          <cell r="AD984">
            <v>0</v>
          </cell>
          <cell r="AE984" t="str">
            <v>DOT or County bid, prob not city</v>
          </cell>
          <cell r="AF984">
            <v>297000</v>
          </cell>
          <cell r="AG984"/>
          <cell r="AH984"/>
          <cell r="AI984"/>
          <cell r="AJ984"/>
          <cell r="AK984"/>
          <cell r="AL984">
            <v>297000</v>
          </cell>
          <cell r="AM984">
            <v>0</v>
          </cell>
          <cell r="AN984"/>
          <cell r="AO984">
            <v>0</v>
          </cell>
          <cell r="AP984">
            <v>0</v>
          </cell>
          <cell r="AQ984"/>
          <cell r="AR984">
            <v>0</v>
          </cell>
          <cell r="AS984"/>
          <cell r="AT984">
            <v>0</v>
          </cell>
          <cell r="AU984">
            <v>0</v>
          </cell>
          <cell r="AV984"/>
          <cell r="AW984"/>
          <cell r="AX984"/>
          <cell r="AY984"/>
          <cell r="AZ984"/>
          <cell r="BA984"/>
          <cell r="BB984">
            <v>0</v>
          </cell>
          <cell r="BC984">
            <v>0</v>
          </cell>
          <cell r="BD984"/>
          <cell r="BE984">
            <v>0</v>
          </cell>
          <cell r="BF984"/>
          <cell r="BG984"/>
          <cell r="BH984"/>
          <cell r="BI984"/>
          <cell r="BJ984"/>
          <cell r="BK984"/>
          <cell r="BL984"/>
          <cell r="BM984"/>
          <cell r="BN984"/>
          <cell r="BO984"/>
          <cell r="BP984">
            <v>0</v>
          </cell>
          <cell r="BQ984"/>
          <cell r="BR984"/>
          <cell r="BS984"/>
          <cell r="BT984"/>
          <cell r="BU984"/>
          <cell r="BV984"/>
          <cell r="BW984" t="str">
            <v>Brooksbank</v>
          </cell>
          <cell r="BX984" t="str">
            <v>Gallentine</v>
          </cell>
          <cell r="BY984">
            <v>10</v>
          </cell>
        </row>
        <row r="985">
          <cell r="C985">
            <v>180</v>
          </cell>
          <cell r="D985">
            <v>15</v>
          </cell>
          <cell r="E985">
            <v>128</v>
          </cell>
          <cell r="F985">
            <v>15</v>
          </cell>
          <cell r="G985"/>
          <cell r="H985" t="str">
            <v/>
          </cell>
          <cell r="I985" t="str">
            <v/>
          </cell>
          <cell r="J985" t="str">
            <v/>
          </cell>
          <cell r="K985" t="str">
            <v/>
          </cell>
          <cell r="L985">
            <v>0</v>
          </cell>
          <cell r="M985" t="str">
            <v>Montoya</v>
          </cell>
          <cell r="N985" t="str">
            <v>Treatment - New Ra/Fe/Mn Plant</v>
          </cell>
          <cell r="O985" t="str">
            <v>1130018-4</v>
          </cell>
          <cell r="P985" t="str">
            <v>Yes</v>
          </cell>
          <cell r="Q985">
            <v>3850</v>
          </cell>
          <cell r="R985" t="str">
            <v>Reg</v>
          </cell>
          <cell r="S985" t="str">
            <v>Exempt</v>
          </cell>
          <cell r="T985"/>
          <cell r="U985"/>
          <cell r="V985"/>
          <cell r="W985"/>
          <cell r="X985">
            <v>0</v>
          </cell>
          <cell r="Y985"/>
          <cell r="Z985"/>
          <cell r="AA985"/>
          <cell r="AB985"/>
          <cell r="AC985">
            <v>0</v>
          </cell>
          <cell r="AD985">
            <v>0</v>
          </cell>
          <cell r="AE985"/>
          <cell r="AF985">
            <v>8057500</v>
          </cell>
          <cell r="AG985"/>
          <cell r="AH985"/>
          <cell r="AI985"/>
          <cell r="AJ985"/>
          <cell r="AK985"/>
          <cell r="AL985">
            <v>8057500</v>
          </cell>
          <cell r="AM985">
            <v>0</v>
          </cell>
          <cell r="AN985"/>
          <cell r="AO985">
            <v>0</v>
          </cell>
          <cell r="AP985">
            <v>0</v>
          </cell>
          <cell r="AQ985"/>
          <cell r="AR985">
            <v>0</v>
          </cell>
          <cell r="AS985"/>
          <cell r="AT985">
            <v>0</v>
          </cell>
          <cell r="AU985">
            <v>0</v>
          </cell>
          <cell r="AV985"/>
          <cell r="AW985"/>
          <cell r="AX985"/>
          <cell r="AY985"/>
          <cell r="AZ985"/>
          <cell r="BA985"/>
          <cell r="BB985">
            <v>0</v>
          </cell>
          <cell r="BC985">
            <v>0</v>
          </cell>
          <cell r="BD985"/>
          <cell r="BE985">
            <v>0</v>
          </cell>
          <cell r="BF985"/>
          <cell r="BG985"/>
          <cell r="BH985"/>
          <cell r="BI985"/>
          <cell r="BJ985"/>
          <cell r="BK985"/>
          <cell r="BL985"/>
          <cell r="BM985"/>
          <cell r="BN985"/>
          <cell r="BO985"/>
          <cell r="BP985">
            <v>0</v>
          </cell>
          <cell r="BQ985"/>
          <cell r="BR985"/>
          <cell r="BS985"/>
          <cell r="BT985"/>
          <cell r="BU985"/>
          <cell r="BV985"/>
          <cell r="BW985" t="str">
            <v>Montoya</v>
          </cell>
          <cell r="BX985" t="str">
            <v>Barrett</v>
          </cell>
          <cell r="BY985" t="str">
            <v>7E</v>
          </cell>
        </row>
        <row r="986">
          <cell r="C986">
            <v>733</v>
          </cell>
          <cell r="D986">
            <v>10</v>
          </cell>
          <cell r="E986">
            <v>615</v>
          </cell>
          <cell r="F986">
            <v>10</v>
          </cell>
          <cell r="G986"/>
          <cell r="H986" t="str">
            <v/>
          </cell>
          <cell r="I986" t="str">
            <v/>
          </cell>
          <cell r="J986" t="str">
            <v/>
          </cell>
          <cell r="K986" t="str">
            <v>Yes</v>
          </cell>
          <cell r="L986">
            <v>0</v>
          </cell>
          <cell r="M986" t="str">
            <v>Barrett</v>
          </cell>
          <cell r="N986" t="str">
            <v>Treatment - Upgrade SCADA</v>
          </cell>
          <cell r="O986" t="str">
            <v>1710006-5</v>
          </cell>
          <cell r="P986" t="str">
            <v xml:space="preserve">No </v>
          </cell>
          <cell r="Q986">
            <v>5334</v>
          </cell>
          <cell r="R986" t="str">
            <v>Reg</v>
          </cell>
          <cell r="S986" t="str">
            <v>Exempt</v>
          </cell>
          <cell r="T986"/>
          <cell r="U986"/>
          <cell r="V986"/>
          <cell r="W986"/>
          <cell r="X986">
            <v>0</v>
          </cell>
          <cell r="Y986"/>
          <cell r="Z986"/>
          <cell r="AA986"/>
          <cell r="AB986"/>
          <cell r="AC986">
            <v>0</v>
          </cell>
          <cell r="AD986">
            <v>0</v>
          </cell>
          <cell r="AE986"/>
          <cell r="AF986">
            <v>25000</v>
          </cell>
          <cell r="AG986">
            <v>45068</v>
          </cell>
          <cell r="AH986"/>
          <cell r="AI986"/>
          <cell r="AJ986"/>
          <cell r="AK986"/>
          <cell r="AL986">
            <v>25000</v>
          </cell>
          <cell r="AM986">
            <v>0</v>
          </cell>
          <cell r="AN986"/>
          <cell r="AO986">
            <v>0</v>
          </cell>
          <cell r="AP986">
            <v>0</v>
          </cell>
          <cell r="AQ986"/>
          <cell r="AR986">
            <v>0</v>
          </cell>
          <cell r="AS986"/>
          <cell r="AT986">
            <v>0</v>
          </cell>
          <cell r="AU986">
            <v>0</v>
          </cell>
          <cell r="AV986"/>
          <cell r="AW986"/>
          <cell r="AX986"/>
          <cell r="AY986"/>
          <cell r="AZ986"/>
          <cell r="BA986"/>
          <cell r="BB986">
            <v>0</v>
          </cell>
          <cell r="BC986">
            <v>0</v>
          </cell>
          <cell r="BD986"/>
          <cell r="BE986">
            <v>0</v>
          </cell>
          <cell r="BF986"/>
          <cell r="BG986"/>
          <cell r="BH986"/>
          <cell r="BI986"/>
          <cell r="BJ986"/>
          <cell r="BK986"/>
          <cell r="BL986"/>
          <cell r="BM986"/>
          <cell r="BN986"/>
          <cell r="BO986"/>
          <cell r="BP986">
            <v>0</v>
          </cell>
          <cell r="BQ986"/>
          <cell r="BR986"/>
          <cell r="BS986"/>
          <cell r="BT986"/>
          <cell r="BU986"/>
          <cell r="BV986"/>
          <cell r="BW986" t="str">
            <v>Barrett</v>
          </cell>
          <cell r="BX986"/>
          <cell r="BY986" t="str">
            <v>7W</v>
          </cell>
        </row>
        <row r="987">
          <cell r="C987">
            <v>734</v>
          </cell>
          <cell r="D987">
            <v>10</v>
          </cell>
          <cell r="E987">
            <v>616</v>
          </cell>
          <cell r="F987">
            <v>10</v>
          </cell>
          <cell r="G987"/>
          <cell r="H987" t="str">
            <v/>
          </cell>
          <cell r="I987" t="str">
            <v/>
          </cell>
          <cell r="J987" t="str">
            <v/>
          </cell>
          <cell r="K987" t="str">
            <v>Yes</v>
          </cell>
          <cell r="L987">
            <v>0</v>
          </cell>
          <cell r="M987" t="str">
            <v>Barrett</v>
          </cell>
          <cell r="N987" t="str">
            <v>Watermain - Repl Lake Fremont Area</v>
          </cell>
          <cell r="O987" t="str">
            <v>1710006-6</v>
          </cell>
          <cell r="P987" t="str">
            <v xml:space="preserve">No </v>
          </cell>
          <cell r="Q987">
            <v>5334</v>
          </cell>
          <cell r="R987" t="str">
            <v>Reg</v>
          </cell>
          <cell r="S987" t="str">
            <v>Exempt</v>
          </cell>
          <cell r="T987"/>
          <cell r="U987"/>
          <cell r="V987"/>
          <cell r="W987"/>
          <cell r="X987">
            <v>0</v>
          </cell>
          <cell r="Y987"/>
          <cell r="Z987"/>
          <cell r="AA987"/>
          <cell r="AB987"/>
          <cell r="AC987">
            <v>0</v>
          </cell>
          <cell r="AD987">
            <v>0</v>
          </cell>
          <cell r="AE987"/>
          <cell r="AF987">
            <v>1300000</v>
          </cell>
          <cell r="AG987">
            <v>45068</v>
          </cell>
          <cell r="AH987"/>
          <cell r="AI987"/>
          <cell r="AJ987"/>
          <cell r="AK987"/>
          <cell r="AL987">
            <v>1300000</v>
          </cell>
          <cell r="AM987">
            <v>0</v>
          </cell>
          <cell r="AN987"/>
          <cell r="AO987">
            <v>0</v>
          </cell>
          <cell r="AP987">
            <v>0</v>
          </cell>
          <cell r="AQ987"/>
          <cell r="AR987">
            <v>0</v>
          </cell>
          <cell r="AS987"/>
          <cell r="AT987">
            <v>0</v>
          </cell>
          <cell r="AU987">
            <v>0</v>
          </cell>
          <cell r="AV987"/>
          <cell r="AW987"/>
          <cell r="AX987"/>
          <cell r="AY987"/>
          <cell r="AZ987"/>
          <cell r="BA987"/>
          <cell r="BB987">
            <v>0</v>
          </cell>
          <cell r="BC987">
            <v>0</v>
          </cell>
          <cell r="BD987"/>
          <cell r="BE987">
            <v>0</v>
          </cell>
          <cell r="BF987"/>
          <cell r="BG987"/>
          <cell r="BH987"/>
          <cell r="BI987"/>
          <cell r="BJ987"/>
          <cell r="BK987"/>
          <cell r="BL987"/>
          <cell r="BM987"/>
          <cell r="BN987"/>
          <cell r="BO987"/>
          <cell r="BP987">
            <v>0</v>
          </cell>
          <cell r="BQ987"/>
          <cell r="BR987"/>
          <cell r="BS987"/>
          <cell r="BT987"/>
          <cell r="BU987"/>
          <cell r="BV987"/>
          <cell r="BW987" t="str">
            <v>Barrett</v>
          </cell>
          <cell r="BX987"/>
          <cell r="BY987" t="str">
            <v>7W</v>
          </cell>
        </row>
        <row r="988">
          <cell r="C988">
            <v>307</v>
          </cell>
          <cell r="D988">
            <v>12</v>
          </cell>
          <cell r="E988">
            <v>615</v>
          </cell>
          <cell r="F988">
            <v>10</v>
          </cell>
          <cell r="G988"/>
          <cell r="H988" t="str">
            <v/>
          </cell>
          <cell r="I988" t="str">
            <v/>
          </cell>
          <cell r="J988" t="str">
            <v>Yes</v>
          </cell>
          <cell r="K988" t="str">
            <v/>
          </cell>
          <cell r="L988">
            <v>0</v>
          </cell>
          <cell r="M988" t="str">
            <v>Barrett</v>
          </cell>
          <cell r="N988" t="str">
            <v>Treatment - New Pressure Filter Plant</v>
          </cell>
          <cell r="O988" t="str">
            <v>1710006-8</v>
          </cell>
          <cell r="P988" t="str">
            <v xml:space="preserve">No </v>
          </cell>
          <cell r="Q988">
            <v>5334</v>
          </cell>
          <cell r="R988" t="str">
            <v>Reg</v>
          </cell>
          <cell r="S988" t="str">
            <v>Exempt</v>
          </cell>
          <cell r="T988"/>
          <cell r="U988"/>
          <cell r="V988"/>
          <cell r="W988"/>
          <cell r="X988">
            <v>0</v>
          </cell>
          <cell r="Y988"/>
          <cell r="Z988"/>
          <cell r="AA988"/>
          <cell r="AB988"/>
          <cell r="AC988">
            <v>0</v>
          </cell>
          <cell r="AD988">
            <v>0</v>
          </cell>
          <cell r="AE988"/>
          <cell r="AF988">
            <v>6750000</v>
          </cell>
          <cell r="AG988"/>
          <cell r="AH988"/>
          <cell r="AI988"/>
          <cell r="AJ988"/>
          <cell r="AK988"/>
          <cell r="AL988">
            <v>6750000</v>
          </cell>
          <cell r="AM988">
            <v>0</v>
          </cell>
          <cell r="AN988"/>
          <cell r="AO988">
            <v>0</v>
          </cell>
          <cell r="AP988">
            <v>0</v>
          </cell>
          <cell r="AQ988"/>
          <cell r="AR988">
            <v>0</v>
          </cell>
          <cell r="AS988"/>
          <cell r="AT988">
            <v>0</v>
          </cell>
          <cell r="AU988">
            <v>0</v>
          </cell>
          <cell r="AV988"/>
          <cell r="AW988"/>
          <cell r="AX988"/>
          <cell r="AY988"/>
          <cell r="AZ988"/>
          <cell r="BA988"/>
          <cell r="BB988">
            <v>0</v>
          </cell>
          <cell r="BC988">
            <v>0</v>
          </cell>
          <cell r="BD988"/>
          <cell r="BE988">
            <v>0</v>
          </cell>
          <cell r="BF988"/>
          <cell r="BG988"/>
          <cell r="BH988"/>
          <cell r="BI988"/>
          <cell r="BJ988"/>
          <cell r="BK988"/>
          <cell r="BL988"/>
          <cell r="BM988"/>
          <cell r="BN988"/>
          <cell r="BO988"/>
          <cell r="BP988">
            <v>0</v>
          </cell>
          <cell r="BQ988"/>
          <cell r="BR988"/>
          <cell r="BS988"/>
          <cell r="BT988"/>
          <cell r="BU988"/>
          <cell r="BV988"/>
          <cell r="BW988" t="str">
            <v>Barrett</v>
          </cell>
          <cell r="BX988"/>
          <cell r="BY988" t="str">
            <v>7W</v>
          </cell>
        </row>
        <row r="989">
          <cell r="C989">
            <v>325</v>
          </cell>
          <cell r="D989">
            <v>11</v>
          </cell>
          <cell r="E989">
            <v>616</v>
          </cell>
          <cell r="F989">
            <v>10</v>
          </cell>
          <cell r="G989"/>
          <cell r="H989" t="str">
            <v/>
          </cell>
          <cell r="I989" t="str">
            <v/>
          </cell>
          <cell r="J989" t="str">
            <v>Yes</v>
          </cell>
          <cell r="K989" t="str">
            <v/>
          </cell>
          <cell r="L989">
            <v>0</v>
          </cell>
          <cell r="M989" t="str">
            <v>Barrett</v>
          </cell>
          <cell r="N989" t="str">
            <v>Storage - New 0.4 MG Tower</v>
          </cell>
          <cell r="O989" t="str">
            <v>1710006-9</v>
          </cell>
          <cell r="P989" t="str">
            <v xml:space="preserve">No </v>
          </cell>
          <cell r="Q989">
            <v>5334</v>
          </cell>
          <cell r="R989" t="str">
            <v>Reg</v>
          </cell>
          <cell r="S989" t="str">
            <v>Exempt</v>
          </cell>
          <cell r="T989"/>
          <cell r="U989"/>
          <cell r="V989"/>
          <cell r="W989"/>
          <cell r="X989">
            <v>0</v>
          </cell>
          <cell r="Y989"/>
          <cell r="Z989"/>
          <cell r="AA989"/>
          <cell r="AB989"/>
          <cell r="AC989">
            <v>0</v>
          </cell>
          <cell r="AD989">
            <v>0</v>
          </cell>
          <cell r="AE989"/>
          <cell r="AF989">
            <v>2100000</v>
          </cell>
          <cell r="AG989"/>
          <cell r="AH989"/>
          <cell r="AI989"/>
          <cell r="AJ989"/>
          <cell r="AK989"/>
          <cell r="AL989">
            <v>2100000</v>
          </cell>
          <cell r="AM989">
            <v>0</v>
          </cell>
          <cell r="AN989"/>
          <cell r="AO989">
            <v>0</v>
          </cell>
          <cell r="AP989">
            <v>0</v>
          </cell>
          <cell r="AQ989"/>
          <cell r="AR989">
            <v>0</v>
          </cell>
          <cell r="AS989"/>
          <cell r="AT989">
            <v>0</v>
          </cell>
          <cell r="AU989">
            <v>0</v>
          </cell>
          <cell r="AV989"/>
          <cell r="AW989"/>
          <cell r="AX989"/>
          <cell r="AY989"/>
          <cell r="AZ989"/>
          <cell r="BA989"/>
          <cell r="BB989">
            <v>0</v>
          </cell>
          <cell r="BC989">
            <v>0</v>
          </cell>
          <cell r="BD989"/>
          <cell r="BE989">
            <v>0</v>
          </cell>
          <cell r="BF989"/>
          <cell r="BG989"/>
          <cell r="BH989"/>
          <cell r="BI989"/>
          <cell r="BJ989"/>
          <cell r="BK989"/>
          <cell r="BL989"/>
          <cell r="BM989"/>
          <cell r="BN989"/>
          <cell r="BO989"/>
          <cell r="BP989">
            <v>0</v>
          </cell>
          <cell r="BQ989"/>
          <cell r="BR989"/>
          <cell r="BS989"/>
          <cell r="BT989"/>
          <cell r="BU989"/>
          <cell r="BV989"/>
          <cell r="BW989" t="str">
            <v>Barrett</v>
          </cell>
          <cell r="BX989"/>
          <cell r="BY989" t="str">
            <v>7W</v>
          </cell>
        </row>
        <row r="990">
          <cell r="C990"/>
          <cell r="D990"/>
          <cell r="E990"/>
          <cell r="F990"/>
          <cell r="G990" t="str">
            <v>space</v>
          </cell>
          <cell r="H990" t="str">
            <v>space</v>
          </cell>
          <cell r="I990" t="str">
            <v>space</v>
          </cell>
          <cell r="J990"/>
          <cell r="K990"/>
          <cell r="L990" t="str">
            <v>space</v>
          </cell>
          <cell r="M990"/>
          <cell r="N990" t="str">
            <v>space</v>
          </cell>
          <cell r="O990" t="str">
            <v>space</v>
          </cell>
          <cell r="P990" t="str">
            <v>space</v>
          </cell>
          <cell r="Q990" t="str">
            <v>space</v>
          </cell>
          <cell r="R990" t="str">
            <v>space</v>
          </cell>
          <cell r="S990" t="str">
            <v>space</v>
          </cell>
          <cell r="T990"/>
          <cell r="U990" t="str">
            <v>space</v>
          </cell>
          <cell r="V990" t="str">
            <v>space</v>
          </cell>
          <cell r="W990" t="str">
            <v>space</v>
          </cell>
          <cell r="X990" t="str">
            <v>space</v>
          </cell>
          <cell r="Y990" t="str">
            <v>space</v>
          </cell>
          <cell r="Z990" t="str">
            <v>space</v>
          </cell>
          <cell r="AA990" t="str">
            <v>space</v>
          </cell>
          <cell r="AB990" t="str">
            <v>space</v>
          </cell>
          <cell r="AC990"/>
          <cell r="AD990"/>
          <cell r="AE990" t="str">
            <v>space</v>
          </cell>
          <cell r="AF990" t="str">
            <v>space</v>
          </cell>
          <cell r="AG990" t="str">
            <v>space</v>
          </cell>
          <cell r="AH990" t="str">
            <v>space</v>
          </cell>
          <cell r="AI990" t="str">
            <v>space</v>
          </cell>
          <cell r="AJ990" t="str">
            <v>space</v>
          </cell>
          <cell r="AK990" t="str">
            <v>space</v>
          </cell>
          <cell r="AL990" t="str">
            <v>space</v>
          </cell>
          <cell r="AM990" t="str">
            <v>space</v>
          </cell>
          <cell r="AN990" t="str">
            <v>space</v>
          </cell>
          <cell r="AO990"/>
          <cell r="AP990"/>
          <cell r="AQ990" t="str">
            <v>space</v>
          </cell>
          <cell r="AR990"/>
          <cell r="AS990" t="str">
            <v>space</v>
          </cell>
          <cell r="AT990" t="str">
            <v>space</v>
          </cell>
          <cell r="AU990"/>
          <cell r="AV990" t="str">
            <v>space</v>
          </cell>
          <cell r="AW990" t="str">
            <v>space</v>
          </cell>
          <cell r="AX990" t="str">
            <v>space</v>
          </cell>
          <cell r="AY990" t="str">
            <v>space</v>
          </cell>
          <cell r="AZ990" t="str">
            <v>space</v>
          </cell>
          <cell r="BA990" t="str">
            <v>space</v>
          </cell>
          <cell r="BB990" t="str">
            <v>space</v>
          </cell>
          <cell r="BC990" t="str">
            <v>space</v>
          </cell>
          <cell r="BD990" t="str">
            <v>space</v>
          </cell>
          <cell r="BE990" t="str">
            <v>space</v>
          </cell>
          <cell r="BF990" t="str">
            <v>space</v>
          </cell>
          <cell r="BG990" t="str">
            <v>space</v>
          </cell>
          <cell r="BH990" t="str">
            <v>space</v>
          </cell>
          <cell r="BI990" t="str">
            <v>space</v>
          </cell>
          <cell r="BJ990" t="str">
            <v>space</v>
          </cell>
          <cell r="BK990" t="str">
            <v>space</v>
          </cell>
          <cell r="BL990" t="str">
            <v>space</v>
          </cell>
          <cell r="BM990" t="str">
            <v>space</v>
          </cell>
          <cell r="BN990" t="str">
            <v>space</v>
          </cell>
          <cell r="BO990" t="str">
            <v>space</v>
          </cell>
          <cell r="BP990" t="str">
            <v>space</v>
          </cell>
          <cell r="BQ990" t="str">
            <v>space</v>
          </cell>
          <cell r="BR990" t="str">
            <v>space</v>
          </cell>
          <cell r="BS990" t="str">
            <v>space</v>
          </cell>
          <cell r="BT990" t="str">
            <v>space</v>
          </cell>
          <cell r="BU990"/>
          <cell r="BV990"/>
          <cell r="BW990" t="str">
            <v>space</v>
          </cell>
          <cell r="BX990"/>
          <cell r="BY990" t="str">
            <v>space</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82"/>
  <sheetViews>
    <sheetView showGridLines="0" showZeros="0" tabSelected="1" zoomScale="110" zoomScaleNormal="110" workbookViewId="0"/>
  </sheetViews>
  <sheetFormatPr defaultColWidth="8.28515625" defaultRowHeight="12.75" x14ac:dyDescent="0.2"/>
  <cols>
    <col min="1" max="1" width="3.7109375" style="3" customWidth="1"/>
    <col min="2" max="2" width="13.7109375" style="3" customWidth="1"/>
    <col min="3" max="4" width="8.28515625" style="3"/>
    <col min="5" max="5" width="0.5703125" style="3" customWidth="1"/>
    <col min="6" max="7" width="8.28515625" style="3"/>
    <col min="8" max="8" width="9.28515625" style="3" customWidth="1"/>
    <col min="9" max="9" width="8.85546875" style="3" customWidth="1"/>
    <col min="10" max="13" width="8.28515625" style="3"/>
    <col min="14" max="14" width="1.28515625" style="3" customWidth="1"/>
    <col min="15" max="16" width="8.28515625" style="3"/>
    <col min="17" max="17" width="15.85546875" style="3" customWidth="1"/>
    <col min="18" max="18" width="8.5703125" style="3" bestFit="1" customWidth="1"/>
    <col min="19" max="22" width="8.28515625" style="3"/>
    <col min="23" max="23" width="18.28515625" style="3" customWidth="1"/>
    <col min="24" max="16384" width="8.28515625" style="3"/>
  </cols>
  <sheetData>
    <row r="1" spans="1:23" ht="14.25" x14ac:dyDescent="0.2">
      <c r="A1" s="37" t="s">
        <v>0</v>
      </c>
      <c r="B1" s="38"/>
      <c r="C1" s="38"/>
      <c r="D1" s="38"/>
      <c r="E1" s="38"/>
      <c r="F1" s="38"/>
      <c r="G1" s="38"/>
      <c r="H1" s="38"/>
      <c r="I1" s="38"/>
      <c r="J1" s="38"/>
      <c r="K1" s="38"/>
      <c r="L1" s="38"/>
      <c r="M1" s="38"/>
      <c r="N1" s="76"/>
    </row>
    <row r="2" spans="1:23" ht="14.25" x14ac:dyDescent="0.2">
      <c r="A2" s="39" t="s">
        <v>732</v>
      </c>
      <c r="B2" s="1"/>
      <c r="C2" s="1"/>
      <c r="D2" s="1"/>
      <c r="E2" s="1"/>
      <c r="F2" s="1"/>
      <c r="G2" s="1"/>
      <c r="H2" s="1"/>
      <c r="I2" s="1"/>
      <c r="J2" s="1"/>
      <c r="K2" s="1"/>
      <c r="L2" s="1"/>
      <c r="M2" s="1"/>
      <c r="N2" s="41"/>
    </row>
    <row r="3" spans="1:23" x14ac:dyDescent="0.2">
      <c r="A3" s="40" t="s">
        <v>967</v>
      </c>
      <c r="B3" s="1"/>
      <c r="C3" s="1"/>
      <c r="D3" s="1"/>
      <c r="E3" s="1"/>
      <c r="F3" s="1"/>
      <c r="G3" s="1"/>
      <c r="H3" s="1"/>
      <c r="I3" s="1"/>
      <c r="J3" s="1"/>
      <c r="K3" s="1"/>
      <c r="L3" s="1"/>
      <c r="M3" s="1"/>
      <c r="N3" s="41"/>
    </row>
    <row r="4" spans="1:23" ht="9" customHeight="1" x14ac:dyDescent="0.2">
      <c r="A4" s="47"/>
      <c r="B4" s="2"/>
      <c r="C4" s="2"/>
      <c r="D4" s="2"/>
      <c r="E4" s="2"/>
      <c r="F4" s="2"/>
      <c r="G4" s="2"/>
      <c r="H4" s="2"/>
      <c r="I4" s="2"/>
      <c r="J4" s="2"/>
      <c r="K4" s="2"/>
      <c r="L4" s="2"/>
      <c r="M4" s="2"/>
      <c r="N4" s="41"/>
    </row>
    <row r="5" spans="1:23" ht="15.6" customHeight="1" x14ac:dyDescent="0.2">
      <c r="A5" s="47"/>
      <c r="B5" s="2"/>
      <c r="H5" s="5"/>
      <c r="I5" s="126"/>
      <c r="J5" s="126"/>
      <c r="K5" s="126"/>
      <c r="L5" s="126"/>
      <c r="M5" s="2"/>
      <c r="N5" s="41"/>
      <c r="P5" s="285"/>
      <c r="Q5" s="126"/>
      <c r="R5" s="286"/>
      <c r="S5" s="286"/>
      <c r="T5" s="286"/>
    </row>
    <row r="6" spans="1:23" ht="54" customHeight="1" x14ac:dyDescent="0.2">
      <c r="A6" s="296" t="s">
        <v>65</v>
      </c>
      <c r="B6" s="297"/>
      <c r="C6" s="364" t="s">
        <v>61</v>
      </c>
      <c r="D6" s="365"/>
      <c r="F6" s="117"/>
      <c r="G6" s="118"/>
      <c r="H6" s="366" t="s">
        <v>1180</v>
      </c>
      <c r="I6" s="297"/>
      <c r="J6" s="367" t="s">
        <v>61</v>
      </c>
      <c r="K6" s="368"/>
      <c r="L6" s="368"/>
      <c r="M6" s="368"/>
      <c r="N6" s="41"/>
      <c r="P6" s="177" t="s">
        <v>729</v>
      </c>
      <c r="Q6" s="179" t="str">
        <f>IF($C$6="Clean_Water",VLOOKUP($J$6,table_CW!$D$8:$H$323,2,FALSE),IF($C$6="Drinking_Water",VLOOKUP($J$6,table_DW!$D$8:$G$855,2,FALSE),""))</f>
        <v/>
      </c>
      <c r="R6" s="177" t="s">
        <v>730</v>
      </c>
      <c r="S6" s="178" t="str">
        <f>IF($C$6="Clean_Water",VLOOKUP($J$6,table_CW!$D$8:$H$323,3,FALSE),IF($C$6="Drinking_Water",VLOOKUP($J$6,table_DW!$D$8:$G$855,3,FALSE),""))</f>
        <v/>
      </c>
      <c r="U6" s="2"/>
      <c r="V6" s="126"/>
      <c r="W6" s="126"/>
    </row>
    <row r="7" spans="1:23" ht="6" customHeight="1" x14ac:dyDescent="0.2">
      <c r="A7" s="47"/>
      <c r="B7" s="2"/>
      <c r="C7" s="2"/>
      <c r="D7" s="2"/>
      <c r="E7" s="2"/>
      <c r="F7" s="2"/>
      <c r="G7" s="2"/>
      <c r="H7" s="2"/>
      <c r="I7" s="2"/>
      <c r="J7" s="2"/>
      <c r="K7" s="2"/>
      <c r="L7" s="2"/>
      <c r="M7" s="2"/>
      <c r="N7" s="41"/>
      <c r="U7" s="2"/>
      <c r="V7" s="5"/>
      <c r="W7" s="5"/>
    </row>
    <row r="8" spans="1:23" x14ac:dyDescent="0.2">
      <c r="A8" s="42" t="s">
        <v>207</v>
      </c>
      <c r="B8" s="2"/>
      <c r="C8" s="43"/>
      <c r="D8" s="43"/>
      <c r="E8" s="43"/>
      <c r="F8" s="96"/>
      <c r="H8" s="2"/>
      <c r="J8" s="2"/>
      <c r="K8" s="136" t="s">
        <v>206</v>
      </c>
      <c r="L8" s="96"/>
      <c r="N8" s="41"/>
      <c r="U8" s="2"/>
      <c r="V8" s="5"/>
      <c r="W8" s="126"/>
    </row>
    <row r="9" spans="1:23" ht="6" customHeight="1" x14ac:dyDescent="0.2">
      <c r="A9" s="44"/>
      <c r="B9" s="2"/>
      <c r="C9" s="43"/>
      <c r="D9" s="43"/>
      <c r="E9" s="43"/>
      <c r="F9" s="43"/>
      <c r="G9" s="2"/>
      <c r="H9" s="2"/>
      <c r="I9" s="2"/>
      <c r="J9" s="2"/>
      <c r="K9" s="2"/>
      <c r="L9" s="2"/>
      <c r="M9" s="2"/>
      <c r="N9" s="41"/>
    </row>
    <row r="10" spans="1:23" x14ac:dyDescent="0.2">
      <c r="A10" s="45" t="s">
        <v>53</v>
      </c>
      <c r="B10" s="2"/>
      <c r="C10" s="309"/>
      <c r="D10" s="309"/>
      <c r="E10" s="309"/>
      <c r="F10" s="309"/>
      <c r="G10" s="309"/>
      <c r="H10" s="35" t="s">
        <v>54</v>
      </c>
      <c r="I10" s="2"/>
      <c r="J10" s="309"/>
      <c r="K10" s="309"/>
      <c r="L10" s="309"/>
      <c r="M10" s="309"/>
      <c r="N10" s="41"/>
      <c r="P10" s="176" t="s">
        <v>608</v>
      </c>
      <c r="Q10" s="174"/>
      <c r="R10" s="174"/>
      <c r="S10" s="174"/>
      <c r="T10" s="174"/>
      <c r="U10" s="175"/>
    </row>
    <row r="11" spans="1:23" x14ac:dyDescent="0.2">
      <c r="A11" s="46" t="s">
        <v>25</v>
      </c>
      <c r="B11" s="2"/>
      <c r="C11" s="309"/>
      <c r="D11" s="309"/>
      <c r="E11" s="309"/>
      <c r="F11" s="309"/>
      <c r="G11" s="309"/>
      <c r="H11" s="36" t="s">
        <v>25</v>
      </c>
      <c r="I11" s="4"/>
      <c r="J11" s="309"/>
      <c r="K11" s="309"/>
      <c r="L11" s="309"/>
      <c r="M11" s="309"/>
      <c r="N11" s="41"/>
      <c r="P11" s="357"/>
      <c r="Q11" s="358"/>
      <c r="R11" s="358"/>
      <c r="S11" s="358"/>
      <c r="T11" s="358"/>
      <c r="U11" s="359"/>
    </row>
    <row r="12" spans="1:23" x14ac:dyDescent="0.2">
      <c r="A12" s="46" t="s">
        <v>9</v>
      </c>
      <c r="B12" s="2"/>
      <c r="C12" s="309"/>
      <c r="D12" s="309"/>
      <c r="E12" s="309"/>
      <c r="F12" s="309"/>
      <c r="G12" s="309"/>
      <c r="H12" s="36" t="s">
        <v>9</v>
      </c>
      <c r="I12" s="4"/>
      <c r="J12" s="309"/>
      <c r="K12" s="309"/>
      <c r="L12" s="309"/>
      <c r="M12" s="309"/>
      <c r="N12" s="41"/>
      <c r="P12" s="360"/>
      <c r="Q12" s="358"/>
      <c r="R12" s="358"/>
      <c r="S12" s="358"/>
      <c r="T12" s="358"/>
      <c r="U12" s="359"/>
    </row>
    <row r="13" spans="1:23" x14ac:dyDescent="0.2">
      <c r="A13" s="46" t="s">
        <v>10</v>
      </c>
      <c r="B13" s="2"/>
      <c r="C13" s="309"/>
      <c r="D13" s="309"/>
      <c r="E13" s="309"/>
      <c r="F13" s="309"/>
      <c r="G13" s="309"/>
      <c r="H13" s="36" t="s">
        <v>10</v>
      </c>
      <c r="I13" s="4"/>
      <c r="J13" s="309"/>
      <c r="K13" s="309"/>
      <c r="L13" s="309"/>
      <c r="M13" s="309"/>
      <c r="N13" s="41"/>
      <c r="P13" s="360"/>
      <c r="Q13" s="358"/>
      <c r="R13" s="358"/>
      <c r="S13" s="358"/>
      <c r="T13" s="358"/>
      <c r="U13" s="359"/>
    </row>
    <row r="14" spans="1:23" x14ac:dyDescent="0.2">
      <c r="A14" s="46" t="s">
        <v>11</v>
      </c>
      <c r="B14" s="2"/>
      <c r="C14" s="309"/>
      <c r="D14" s="309"/>
      <c r="E14" s="309"/>
      <c r="F14" s="309"/>
      <c r="G14" s="309"/>
      <c r="H14" s="36" t="s">
        <v>11</v>
      </c>
      <c r="I14" s="4"/>
      <c r="J14" s="309"/>
      <c r="K14" s="309"/>
      <c r="L14" s="309"/>
      <c r="M14" s="309"/>
      <c r="N14" s="41"/>
      <c r="P14" s="360"/>
      <c r="Q14" s="358"/>
      <c r="R14" s="358"/>
      <c r="S14" s="358"/>
      <c r="T14" s="358"/>
      <c r="U14" s="359"/>
    </row>
    <row r="15" spans="1:23" x14ac:dyDescent="0.2">
      <c r="A15" s="46" t="s">
        <v>43</v>
      </c>
      <c r="B15" s="2"/>
      <c r="C15" s="312"/>
      <c r="D15" s="312"/>
      <c r="E15" s="313"/>
      <c r="F15" s="87"/>
      <c r="G15" s="32"/>
      <c r="H15" s="36" t="s">
        <v>43</v>
      </c>
      <c r="I15" s="4"/>
      <c r="J15" s="312"/>
      <c r="K15" s="313"/>
      <c r="L15" s="87"/>
      <c r="M15" s="32"/>
      <c r="N15" s="41"/>
      <c r="P15" s="360"/>
      <c r="Q15" s="358"/>
      <c r="R15" s="358"/>
      <c r="S15" s="358"/>
      <c r="T15" s="358"/>
      <c r="U15" s="359"/>
    </row>
    <row r="16" spans="1:23" x14ac:dyDescent="0.2">
      <c r="A16" s="46" t="s">
        <v>12</v>
      </c>
      <c r="B16" s="2"/>
      <c r="C16" s="314"/>
      <c r="D16" s="309"/>
      <c r="E16" s="309"/>
      <c r="F16" s="309"/>
      <c r="G16" s="309"/>
      <c r="H16" s="36" t="s">
        <v>12</v>
      </c>
      <c r="I16" s="4"/>
      <c r="J16" s="314"/>
      <c r="K16" s="321"/>
      <c r="L16" s="321"/>
      <c r="M16" s="321"/>
      <c r="N16" s="41"/>
      <c r="P16" s="360"/>
      <c r="Q16" s="358"/>
      <c r="R16" s="358"/>
      <c r="S16" s="358"/>
      <c r="T16" s="358"/>
      <c r="U16" s="359"/>
    </row>
    <row r="17" spans="1:21" ht="6" customHeight="1" x14ac:dyDescent="0.2">
      <c r="A17" s="47"/>
      <c r="B17" s="2"/>
      <c r="C17" s="2"/>
      <c r="D17" s="7"/>
      <c r="E17" s="7"/>
      <c r="F17" s="8"/>
      <c r="G17" s="5"/>
      <c r="H17" s="5"/>
      <c r="I17" s="5"/>
      <c r="J17" s="5"/>
      <c r="K17" s="5"/>
      <c r="L17" s="5"/>
      <c r="M17" s="5"/>
      <c r="N17" s="77"/>
      <c r="P17" s="360"/>
      <c r="Q17" s="358"/>
      <c r="R17" s="358"/>
      <c r="S17" s="358"/>
      <c r="T17" s="358"/>
      <c r="U17" s="359"/>
    </row>
    <row r="18" spans="1:21" x14ac:dyDescent="0.2">
      <c r="A18" s="48" t="s">
        <v>55</v>
      </c>
      <c r="B18" s="9"/>
      <c r="C18" s="9"/>
      <c r="D18" s="6"/>
      <c r="E18" s="6"/>
      <c r="F18" s="10"/>
      <c r="G18" s="11"/>
      <c r="H18" s="11"/>
      <c r="I18" s="11"/>
      <c r="J18" s="11"/>
      <c r="K18" s="11"/>
      <c r="L18" s="11"/>
      <c r="M18" s="11"/>
      <c r="N18" s="41"/>
      <c r="P18" s="360"/>
      <c r="Q18" s="358"/>
      <c r="R18" s="358"/>
      <c r="S18" s="358"/>
      <c r="T18" s="358"/>
      <c r="U18" s="359"/>
    </row>
    <row r="19" spans="1:21" x14ac:dyDescent="0.2">
      <c r="A19" s="47"/>
      <c r="B19" s="300"/>
      <c r="C19" s="301"/>
      <c r="D19" s="301"/>
      <c r="E19" s="301"/>
      <c r="F19" s="301"/>
      <c r="G19" s="301"/>
      <c r="H19" s="301"/>
      <c r="I19" s="301"/>
      <c r="J19" s="301"/>
      <c r="K19" s="301"/>
      <c r="L19" s="301"/>
      <c r="M19" s="302"/>
      <c r="N19" s="41"/>
      <c r="P19" s="360"/>
      <c r="Q19" s="358"/>
      <c r="R19" s="358"/>
      <c r="S19" s="358"/>
      <c r="T19" s="358"/>
      <c r="U19" s="359"/>
    </row>
    <row r="20" spans="1:21" x14ac:dyDescent="0.2">
      <c r="A20" s="47"/>
      <c r="B20" s="303"/>
      <c r="C20" s="304"/>
      <c r="D20" s="304"/>
      <c r="E20" s="304"/>
      <c r="F20" s="304"/>
      <c r="G20" s="304"/>
      <c r="H20" s="304"/>
      <c r="I20" s="304"/>
      <c r="J20" s="304"/>
      <c r="K20" s="304"/>
      <c r="L20" s="304"/>
      <c r="M20" s="305"/>
      <c r="N20" s="41"/>
      <c r="P20" s="361"/>
      <c r="Q20" s="362"/>
      <c r="R20" s="362"/>
      <c r="S20" s="362"/>
      <c r="T20" s="362"/>
      <c r="U20" s="363"/>
    </row>
    <row r="21" spans="1:21" x14ac:dyDescent="0.2">
      <c r="A21" s="47"/>
      <c r="B21" s="306"/>
      <c r="C21" s="307"/>
      <c r="D21" s="307"/>
      <c r="E21" s="307"/>
      <c r="F21" s="307"/>
      <c r="G21" s="307"/>
      <c r="H21" s="307"/>
      <c r="I21" s="307"/>
      <c r="J21" s="307"/>
      <c r="K21" s="307"/>
      <c r="L21" s="307"/>
      <c r="M21" s="308"/>
      <c r="N21" s="41"/>
    </row>
    <row r="22" spans="1:21" ht="3" customHeight="1" x14ac:dyDescent="0.2">
      <c r="A22" s="47"/>
      <c r="B22" s="78"/>
      <c r="C22" s="78"/>
      <c r="D22" s="78"/>
      <c r="E22" s="78"/>
      <c r="F22" s="78"/>
      <c r="G22" s="78"/>
      <c r="H22" s="78"/>
      <c r="I22" s="78"/>
      <c r="J22" s="78"/>
      <c r="K22" s="78"/>
      <c r="L22" s="78"/>
      <c r="M22" s="78"/>
      <c r="N22" s="77"/>
    </row>
    <row r="23" spans="1:21" ht="13.15" customHeight="1" x14ac:dyDescent="0.35">
      <c r="A23" s="48" t="s">
        <v>56</v>
      </c>
      <c r="B23" s="9"/>
      <c r="C23" s="9"/>
      <c r="D23" s="6"/>
      <c r="E23" s="6"/>
      <c r="F23" s="119" t="s">
        <v>230</v>
      </c>
      <c r="G23" s="9"/>
      <c r="H23" s="11"/>
      <c r="I23" s="11"/>
      <c r="J23" s="11"/>
      <c r="K23" s="11"/>
      <c r="L23" s="138"/>
      <c r="M23" s="138"/>
      <c r="N23" s="41"/>
      <c r="P23" s="158" t="s">
        <v>175</v>
      </c>
      <c r="Q23" s="159"/>
      <c r="R23" s="159"/>
      <c r="S23" s="160"/>
      <c r="T23" s="160"/>
      <c r="U23" s="161"/>
    </row>
    <row r="24" spans="1:21" s="13" customFormat="1" ht="13.15" customHeight="1" x14ac:dyDescent="0.35">
      <c r="A24" s="49"/>
      <c r="F24" s="12"/>
      <c r="J24" s="127"/>
      <c r="K24" s="165"/>
      <c r="L24" s="168" t="s">
        <v>225</v>
      </c>
      <c r="M24" s="130"/>
      <c r="N24" s="79"/>
      <c r="P24" s="162" t="s">
        <v>49</v>
      </c>
      <c r="Q24" s="1"/>
      <c r="R24" s="1"/>
      <c r="S24" s="1"/>
      <c r="T24" s="1"/>
      <c r="U24" s="163"/>
    </row>
    <row r="25" spans="1:21" s="13" customFormat="1" ht="13.15" customHeight="1" x14ac:dyDescent="0.2">
      <c r="A25" s="46" t="s">
        <v>201</v>
      </c>
      <c r="C25" s="310"/>
      <c r="D25" s="311"/>
      <c r="F25" s="12"/>
      <c r="J25" s="169" t="s">
        <v>60</v>
      </c>
      <c r="K25" s="166"/>
      <c r="L25" s="167" t="s">
        <v>226</v>
      </c>
      <c r="M25" s="164"/>
      <c r="N25" s="79"/>
      <c r="P25" s="106"/>
      <c r="Q25" s="2"/>
      <c r="R25" s="2"/>
      <c r="S25" s="2"/>
      <c r="T25" s="2"/>
      <c r="U25" s="107"/>
    </row>
    <row r="26" spans="1:21" s="13" customFormat="1" ht="13.15" customHeight="1" x14ac:dyDescent="0.2">
      <c r="A26" s="46" t="s">
        <v>202</v>
      </c>
      <c r="C26" s="310"/>
      <c r="D26" s="311"/>
      <c r="F26" s="15" t="s">
        <v>227</v>
      </c>
      <c r="G26" s="16"/>
      <c r="H26" s="16"/>
      <c r="I26" s="16"/>
      <c r="J26" s="294" t="s">
        <v>16</v>
      </c>
      <c r="K26" s="295"/>
      <c r="L26" s="324" t="s">
        <v>16</v>
      </c>
      <c r="M26" s="325"/>
      <c r="N26" s="79"/>
      <c r="P26" s="108"/>
      <c r="Q26" s="91" t="s">
        <v>44</v>
      </c>
      <c r="R26" s="91" t="s">
        <v>40</v>
      </c>
      <c r="S26" s="2"/>
      <c r="T26" s="2"/>
      <c r="U26" s="107"/>
    </row>
    <row r="27" spans="1:21" s="13" customFormat="1" ht="13.15" customHeight="1" x14ac:dyDescent="0.2">
      <c r="A27" s="46" t="s">
        <v>13</v>
      </c>
      <c r="C27" s="310"/>
      <c r="D27" s="311"/>
      <c r="F27" s="25" t="s">
        <v>59</v>
      </c>
      <c r="G27" s="15"/>
      <c r="H27" s="15"/>
      <c r="J27" s="334"/>
      <c r="K27" s="335"/>
      <c r="L27" s="326">
        <f>Q37</f>
        <v>0</v>
      </c>
      <c r="M27" s="327"/>
      <c r="N27" s="79"/>
      <c r="P27" s="108"/>
      <c r="Q27" s="92"/>
      <c r="R27" s="93" t="str">
        <f>IF($F$8=0,"",$F$8+1)</f>
        <v/>
      </c>
      <c r="S27" s="2"/>
      <c r="T27" s="2"/>
      <c r="U27" s="109"/>
    </row>
    <row r="28" spans="1:21" s="13" customFormat="1" ht="13.15" customHeight="1" x14ac:dyDescent="0.2">
      <c r="A28" s="46" t="s">
        <v>14</v>
      </c>
      <c r="C28" s="310"/>
      <c r="D28" s="311"/>
      <c r="F28" s="15" t="s">
        <v>229</v>
      </c>
      <c r="G28" s="16"/>
      <c r="H28" s="16"/>
      <c r="I28" s="16"/>
      <c r="J28" s="328"/>
      <c r="K28" s="329"/>
      <c r="L28" s="330"/>
      <c r="M28" s="331"/>
      <c r="N28" s="79"/>
      <c r="P28" s="108"/>
      <c r="Q28" s="92"/>
      <c r="R28" s="93" t="str">
        <f>IF($F$8=0,"",$F$8+2)</f>
        <v/>
      </c>
      <c r="S28" s="2"/>
      <c r="T28" s="2"/>
      <c r="U28" s="109"/>
    </row>
    <row r="29" spans="1:21" s="13" customFormat="1" ht="13.15" customHeight="1" x14ac:dyDescent="0.2">
      <c r="A29" s="173" t="s">
        <v>607</v>
      </c>
      <c r="B29" s="17"/>
      <c r="C29" s="288">
        <f>C28*0.05</f>
        <v>0</v>
      </c>
      <c r="D29" s="288"/>
      <c r="F29" s="25" t="s">
        <v>15</v>
      </c>
      <c r="M29" s="16"/>
      <c r="N29" s="79"/>
      <c r="P29" s="108"/>
      <c r="Q29" s="92"/>
      <c r="R29" s="93" t="str">
        <f>IF($F$8=0,"",$F$8+3)</f>
        <v/>
      </c>
      <c r="S29" s="2"/>
      <c r="T29" s="2"/>
      <c r="U29" s="109"/>
    </row>
    <row r="30" spans="1:21" s="13" customFormat="1" ht="16.149999999999999" customHeight="1" x14ac:dyDescent="0.2">
      <c r="A30" s="172" t="s">
        <v>8</v>
      </c>
      <c r="B30" s="171"/>
      <c r="C30" s="289">
        <f>SUM(C25:D29)</f>
        <v>0</v>
      </c>
      <c r="D30" s="289"/>
      <c r="E30" s="17"/>
      <c r="F30" s="18"/>
      <c r="G30" s="17"/>
      <c r="H30" s="17"/>
      <c r="I30" s="17"/>
      <c r="J30" s="17"/>
      <c r="K30" s="17"/>
      <c r="L30" s="17"/>
      <c r="M30" s="62"/>
      <c r="N30" s="80"/>
      <c r="P30" s="108"/>
      <c r="Q30" s="92"/>
      <c r="R30" s="93" t="str">
        <f>IF($F$8=0,"",$F$8+4)</f>
        <v/>
      </c>
      <c r="S30" s="2"/>
      <c r="T30" s="2"/>
      <c r="U30" s="109"/>
    </row>
    <row r="31" spans="1:21" s="13" customFormat="1" ht="13.15" customHeight="1" x14ac:dyDescent="0.2">
      <c r="A31" s="73"/>
      <c r="B31" s="74"/>
      <c r="C31" s="74"/>
      <c r="D31" s="74"/>
      <c r="E31" s="74"/>
      <c r="F31" s="75"/>
      <c r="G31" s="74"/>
      <c r="H31" s="127"/>
      <c r="I31" s="151"/>
      <c r="J31" s="156" t="s">
        <v>209</v>
      </c>
      <c r="K31" s="156"/>
      <c r="L31" s="157"/>
      <c r="M31" s="130"/>
      <c r="N31" s="81"/>
      <c r="P31" s="108"/>
      <c r="Q31" s="92"/>
      <c r="R31" s="93" t="str">
        <f>IF($F$8=0,"",$F$8+5)</f>
        <v/>
      </c>
      <c r="S31" s="2"/>
      <c r="T31" s="2"/>
      <c r="U31" s="109"/>
    </row>
    <row r="32" spans="1:21" s="13" customFormat="1" ht="13.15" customHeight="1" x14ac:dyDescent="0.2">
      <c r="A32" s="133" t="s">
        <v>177</v>
      </c>
      <c r="F32" s="68"/>
      <c r="H32" s="143" t="s">
        <v>60</v>
      </c>
      <c r="I32" s="152"/>
      <c r="J32" s="149" t="s">
        <v>225</v>
      </c>
      <c r="K32" s="144"/>
      <c r="L32" s="154" t="s">
        <v>209</v>
      </c>
      <c r="M32" s="131"/>
      <c r="N32" s="79"/>
      <c r="P32" s="108"/>
      <c r="Q32" s="92"/>
      <c r="R32" s="93" t="str">
        <f>IF($F$8=0,"",$F$8+6)</f>
        <v/>
      </c>
      <c r="S32" s="2"/>
      <c r="T32" s="2"/>
      <c r="U32" s="109"/>
    </row>
    <row r="33" spans="1:22" s="112" customFormat="1" ht="13.15" customHeight="1" x14ac:dyDescent="0.2">
      <c r="A33" s="137"/>
      <c r="B33" s="67"/>
      <c r="C33" s="67"/>
      <c r="D33" s="67"/>
      <c r="E33" s="67"/>
      <c r="F33" s="67"/>
      <c r="G33" s="67"/>
      <c r="H33" s="128" t="s">
        <v>208</v>
      </c>
      <c r="I33" s="153"/>
      <c r="J33" s="150" t="s">
        <v>226</v>
      </c>
      <c r="K33" s="129"/>
      <c r="L33" s="155" t="s">
        <v>210</v>
      </c>
      <c r="M33" s="132"/>
      <c r="N33" s="79"/>
      <c r="P33" s="108"/>
      <c r="Q33" s="92"/>
      <c r="R33" s="93" t="str">
        <f>IF($F$8=0,"",$F$8+7)</f>
        <v/>
      </c>
      <c r="S33" s="2"/>
      <c r="T33" s="2"/>
      <c r="U33" s="109"/>
      <c r="V33" s="3"/>
    </row>
    <row r="34" spans="1:22" ht="13.15" customHeight="1" x14ac:dyDescent="0.2">
      <c r="A34" s="50" t="s">
        <v>1</v>
      </c>
      <c r="B34" s="33" t="s">
        <v>34</v>
      </c>
      <c r="C34" s="24"/>
      <c r="D34" s="24"/>
      <c r="E34" s="24"/>
      <c r="F34" s="24"/>
      <c r="G34" s="24"/>
      <c r="H34" s="342"/>
      <c r="I34" s="343"/>
      <c r="J34" s="332"/>
      <c r="K34" s="333"/>
      <c r="L34" s="322"/>
      <c r="M34" s="323"/>
      <c r="N34" s="41"/>
      <c r="P34" s="108"/>
      <c r="Q34" s="92"/>
      <c r="R34" s="93" t="str">
        <f>IF($F$8=0,"",$F$8+8)</f>
        <v/>
      </c>
      <c r="S34" s="2"/>
      <c r="T34" s="2"/>
      <c r="U34" s="109"/>
    </row>
    <row r="35" spans="1:22" ht="13.15" customHeight="1" x14ac:dyDescent="0.2">
      <c r="A35" s="51"/>
      <c r="B35" s="20" t="s">
        <v>4</v>
      </c>
      <c r="C35" s="20"/>
      <c r="D35" s="20"/>
      <c r="E35" s="20"/>
      <c r="F35" s="2"/>
      <c r="G35" s="2"/>
      <c r="H35" s="317"/>
      <c r="I35" s="318"/>
      <c r="J35" s="354"/>
      <c r="K35" s="355"/>
      <c r="L35" s="350"/>
      <c r="M35" s="351"/>
      <c r="N35" s="41"/>
      <c r="P35" s="108"/>
      <c r="Q35" s="92"/>
      <c r="R35" s="93" t="str">
        <f>IF($F$8=0,"",$F$8+9)</f>
        <v/>
      </c>
      <c r="S35" s="2"/>
      <c r="T35" s="2"/>
      <c r="U35" s="109"/>
    </row>
    <row r="36" spans="1:22" ht="13.15" customHeight="1" x14ac:dyDescent="0.2">
      <c r="A36" s="51"/>
      <c r="B36" s="20" t="s">
        <v>17</v>
      </c>
      <c r="C36" s="20"/>
      <c r="D36" s="20"/>
      <c r="E36" s="20"/>
      <c r="F36" s="2"/>
      <c r="G36" s="2"/>
      <c r="H36" s="369" t="str">
        <f>IF(ISBLANK(H35),"",H35)</f>
        <v/>
      </c>
      <c r="I36" s="353"/>
      <c r="J36" s="356" t="str">
        <f>IF(ISBLANK(J35),"",J35)</f>
        <v/>
      </c>
      <c r="K36" s="346"/>
      <c r="L36" s="319" t="str">
        <f>IF(ISBLANK(L35),"",L35)</f>
        <v/>
      </c>
      <c r="M36" s="320"/>
      <c r="N36" s="41"/>
      <c r="P36" s="108"/>
      <c r="Q36" s="92"/>
      <c r="R36" s="93" t="str">
        <f>IF($F$8=0,"",$F$8+10)</f>
        <v/>
      </c>
      <c r="S36" s="2"/>
      <c r="T36" s="2"/>
      <c r="U36" s="109"/>
    </row>
    <row r="37" spans="1:22" x14ac:dyDescent="0.2">
      <c r="A37" s="52"/>
      <c r="B37" s="21" t="s">
        <v>5</v>
      </c>
      <c r="C37" s="21"/>
      <c r="D37" s="21"/>
      <c r="E37" s="21"/>
      <c r="F37" s="22"/>
      <c r="G37" s="22"/>
      <c r="H37" s="338" t="str">
        <f>IF(ISBLANK(H$35),"",H36/(H36+H40+H44))</f>
        <v/>
      </c>
      <c r="I37" s="339"/>
      <c r="J37" s="348" t="str">
        <f>IF(ISBLANK(J$35),"",J36/(J36+J40+J44))</f>
        <v/>
      </c>
      <c r="K37" s="349"/>
      <c r="L37" s="340" t="str">
        <f>IF(ISBLANK(L$35),"",L36/(L36+L40+L44))</f>
        <v/>
      </c>
      <c r="M37" s="341"/>
      <c r="N37" s="41"/>
      <c r="P37" s="108"/>
      <c r="Q37" s="94">
        <f>ROUND(SUM(Q27:Q36)/10,0)</f>
        <v>0</v>
      </c>
      <c r="R37" s="95" t="s">
        <v>48</v>
      </c>
      <c r="S37" s="2"/>
      <c r="T37" s="2"/>
      <c r="U37" s="109"/>
    </row>
    <row r="38" spans="1:22" x14ac:dyDescent="0.2">
      <c r="A38" s="51" t="s">
        <v>2</v>
      </c>
      <c r="B38" s="34" t="s">
        <v>19</v>
      </c>
      <c r="C38" s="2"/>
      <c r="D38" s="2"/>
      <c r="E38" s="2"/>
      <c r="F38" s="2"/>
      <c r="G38" s="2"/>
      <c r="H38" s="342"/>
      <c r="I38" s="343"/>
      <c r="J38" s="332"/>
      <c r="K38" s="333"/>
      <c r="L38" s="322"/>
      <c r="M38" s="323"/>
      <c r="N38" s="41"/>
      <c r="P38" s="108"/>
      <c r="Q38" s="134"/>
      <c r="R38" s="135"/>
      <c r="S38" s="2"/>
      <c r="T38" s="2"/>
      <c r="U38" s="107"/>
    </row>
    <row r="39" spans="1:22" x14ac:dyDescent="0.2">
      <c r="A39" s="51"/>
      <c r="B39" s="20" t="s">
        <v>4</v>
      </c>
      <c r="C39" s="20"/>
      <c r="D39" s="20"/>
      <c r="E39" s="20"/>
      <c r="F39" s="2"/>
      <c r="G39" s="2"/>
      <c r="H39" s="317"/>
      <c r="I39" s="318"/>
      <c r="J39" s="354"/>
      <c r="K39" s="355"/>
      <c r="L39" s="350"/>
      <c r="M39" s="351"/>
      <c r="N39" s="41"/>
      <c r="P39" s="113"/>
      <c r="Q39" s="22"/>
      <c r="R39" s="22"/>
      <c r="S39" s="2"/>
      <c r="T39" s="2"/>
      <c r="U39" s="107"/>
    </row>
    <row r="40" spans="1:22" x14ac:dyDescent="0.2">
      <c r="A40" s="51"/>
      <c r="B40" s="20" t="s">
        <v>6</v>
      </c>
      <c r="C40" s="20"/>
      <c r="D40" s="20"/>
      <c r="E40" s="20"/>
      <c r="F40" s="2"/>
      <c r="G40" s="2"/>
      <c r="H40" s="317"/>
      <c r="I40" s="318"/>
      <c r="J40" s="354"/>
      <c r="K40" s="355"/>
      <c r="L40" s="350"/>
      <c r="M40" s="351"/>
      <c r="N40" s="41"/>
      <c r="S40" s="9"/>
      <c r="T40" s="9"/>
      <c r="U40" s="9"/>
    </row>
    <row r="41" spans="1:22" x14ac:dyDescent="0.2">
      <c r="A41" s="52"/>
      <c r="B41" s="21" t="s">
        <v>5</v>
      </c>
      <c r="C41" s="21"/>
      <c r="D41" s="21"/>
      <c r="E41" s="21"/>
      <c r="F41" s="22"/>
      <c r="G41" s="22"/>
      <c r="H41" s="338" t="str">
        <f>IF(ISBLANK(H$35),"",H40/(H36+H40+H44))</f>
        <v/>
      </c>
      <c r="I41" s="339"/>
      <c r="J41" s="348" t="str">
        <f>IF(ISBLANK(J$35),"",J40/(J36+J40+J44))</f>
        <v/>
      </c>
      <c r="K41" s="349"/>
      <c r="L41" s="340" t="str">
        <f>IF(ISBLANK(L$35),"",L40/(L36+L40+L44))</f>
        <v/>
      </c>
      <c r="M41" s="341"/>
      <c r="N41" s="41"/>
    </row>
    <row r="42" spans="1:22" x14ac:dyDescent="0.2">
      <c r="A42" s="51" t="s">
        <v>3</v>
      </c>
      <c r="B42" s="34" t="s">
        <v>7</v>
      </c>
      <c r="C42" s="2"/>
      <c r="D42" s="2"/>
      <c r="E42" s="2"/>
      <c r="F42" s="2"/>
      <c r="G42" s="2"/>
      <c r="H42" s="342"/>
      <c r="I42" s="343"/>
      <c r="J42" s="332"/>
      <c r="K42" s="333"/>
      <c r="L42" s="322"/>
      <c r="M42" s="323"/>
      <c r="N42" s="41"/>
      <c r="P42" s="176" t="s">
        <v>608</v>
      </c>
      <c r="Q42" s="174"/>
      <c r="R42" s="174"/>
      <c r="S42" s="174"/>
      <c r="T42" s="174"/>
      <c r="U42" s="175"/>
    </row>
    <row r="43" spans="1:22" x14ac:dyDescent="0.2">
      <c r="A43" s="47"/>
      <c r="B43" s="20" t="s">
        <v>4</v>
      </c>
      <c r="C43" s="20"/>
      <c r="D43" s="20"/>
      <c r="E43" s="20"/>
      <c r="F43" s="2"/>
      <c r="G43" s="2"/>
      <c r="H43" s="317"/>
      <c r="I43" s="318"/>
      <c r="J43" s="354"/>
      <c r="K43" s="355"/>
      <c r="L43" s="350"/>
      <c r="M43" s="351"/>
      <c r="N43" s="41"/>
      <c r="P43" s="357"/>
      <c r="Q43" s="358"/>
      <c r="R43" s="358"/>
      <c r="S43" s="358"/>
      <c r="T43" s="358"/>
      <c r="U43" s="359"/>
    </row>
    <row r="44" spans="1:22" x14ac:dyDescent="0.2">
      <c r="A44" s="47"/>
      <c r="B44" s="20" t="s">
        <v>6</v>
      </c>
      <c r="C44" s="20"/>
      <c r="D44" s="20"/>
      <c r="E44" s="20"/>
      <c r="F44" s="2"/>
      <c r="G44" s="2"/>
      <c r="H44" s="317"/>
      <c r="I44" s="318"/>
      <c r="J44" s="354"/>
      <c r="K44" s="355"/>
      <c r="L44" s="350"/>
      <c r="M44" s="351"/>
      <c r="N44" s="41"/>
      <c r="P44" s="360"/>
      <c r="Q44" s="358"/>
      <c r="R44" s="358"/>
      <c r="S44" s="358"/>
      <c r="T44" s="358"/>
      <c r="U44" s="359"/>
    </row>
    <row r="45" spans="1:22" x14ac:dyDescent="0.2">
      <c r="A45" s="53"/>
      <c r="B45" s="21" t="s">
        <v>5</v>
      </c>
      <c r="C45" s="21"/>
      <c r="D45" s="21"/>
      <c r="E45" s="21"/>
      <c r="F45" s="22"/>
      <c r="G45" s="22"/>
      <c r="H45" s="338" t="str">
        <f>IF(ISBLANK(H$35),"",H44/(H36+H40+H44))</f>
        <v/>
      </c>
      <c r="I45" s="339"/>
      <c r="J45" s="348" t="str">
        <f>IF(ISBLANK(J$35),"",J44/(J36+J40+J44))</f>
        <v/>
      </c>
      <c r="K45" s="349"/>
      <c r="L45" s="340" t="str">
        <f>IF(ISBLANK(L$35),"",L44/(L36+L40+L44))</f>
        <v/>
      </c>
      <c r="M45" s="341"/>
      <c r="N45" s="41"/>
      <c r="P45" s="360"/>
      <c r="Q45" s="358"/>
      <c r="R45" s="358"/>
      <c r="S45" s="358"/>
      <c r="T45" s="358"/>
      <c r="U45" s="359"/>
    </row>
    <row r="46" spans="1:22" x14ac:dyDescent="0.2">
      <c r="A46" s="51" t="s">
        <v>20</v>
      </c>
      <c r="B46" s="34" t="s">
        <v>21</v>
      </c>
      <c r="C46" s="23"/>
      <c r="D46" s="23"/>
      <c r="E46" s="23"/>
      <c r="F46" s="5"/>
      <c r="G46" s="5"/>
      <c r="H46" s="342"/>
      <c r="I46" s="343"/>
      <c r="J46" s="332"/>
      <c r="K46" s="333"/>
      <c r="L46" s="322"/>
      <c r="M46" s="323"/>
      <c r="N46" s="41"/>
      <c r="P46" s="360"/>
      <c r="Q46" s="358"/>
      <c r="R46" s="358"/>
      <c r="S46" s="358"/>
      <c r="T46" s="358"/>
      <c r="U46" s="359"/>
    </row>
    <row r="47" spans="1:22" x14ac:dyDescent="0.2">
      <c r="A47" s="47"/>
      <c r="B47" s="20" t="s">
        <v>4</v>
      </c>
      <c r="C47" s="20"/>
      <c r="D47" s="20"/>
      <c r="E47" s="20"/>
      <c r="F47" s="2"/>
      <c r="G47" s="2"/>
      <c r="H47" s="352" t="str">
        <f>IF(ISBLANK(H35),"",H35+H39+H43)</f>
        <v/>
      </c>
      <c r="I47" s="353"/>
      <c r="J47" s="345" t="str">
        <f>IF(ISBLANK(J35),"",J35+J39+J43)</f>
        <v/>
      </c>
      <c r="K47" s="346"/>
      <c r="L47" s="344" t="str">
        <f>IF(ISBLANK(L35),"",L35+L39+L43)</f>
        <v/>
      </c>
      <c r="M47" s="320"/>
      <c r="N47" s="41"/>
      <c r="P47" s="360"/>
      <c r="Q47" s="358"/>
      <c r="R47" s="358"/>
      <c r="S47" s="358"/>
      <c r="T47" s="358"/>
      <c r="U47" s="359"/>
    </row>
    <row r="48" spans="1:22" x14ac:dyDescent="0.2">
      <c r="A48" s="47"/>
      <c r="B48" s="20" t="s">
        <v>6</v>
      </c>
      <c r="C48" s="20"/>
      <c r="D48" s="20"/>
      <c r="E48" s="20"/>
      <c r="F48" s="2"/>
      <c r="G48" s="2"/>
      <c r="H48" s="352" t="str">
        <f>IF(ISBLANK(H35),"",H36+H40+H44)</f>
        <v/>
      </c>
      <c r="I48" s="353"/>
      <c r="J48" s="345" t="str">
        <f>IF(ISBLANK(J35),"",J36+J40+J44)</f>
        <v/>
      </c>
      <c r="K48" s="346"/>
      <c r="L48" s="344" t="str">
        <f>IF(ISBLANK(L35),"",L36+L40+L44)</f>
        <v/>
      </c>
      <c r="M48" s="320"/>
      <c r="N48" s="41"/>
      <c r="P48" s="360"/>
      <c r="Q48" s="358"/>
      <c r="R48" s="358"/>
      <c r="S48" s="358"/>
      <c r="T48" s="358"/>
      <c r="U48" s="359"/>
    </row>
    <row r="49" spans="1:21" x14ac:dyDescent="0.2">
      <c r="A49" s="53"/>
      <c r="B49" s="21" t="s">
        <v>5</v>
      </c>
      <c r="C49" s="21"/>
      <c r="D49" s="21"/>
      <c r="E49" s="21"/>
      <c r="F49" s="22"/>
      <c r="G49" s="22"/>
      <c r="H49" s="338" t="str">
        <f>IF(ISBLANK(H35),"",H37+H41+H45)</f>
        <v/>
      </c>
      <c r="I49" s="339"/>
      <c r="J49" s="348" t="str">
        <f>IF(ISBLANK(J35),"",J37+J41+J45)</f>
        <v/>
      </c>
      <c r="K49" s="349"/>
      <c r="L49" s="340" t="str">
        <f>IF(ISBLANK(L35),"",L37+L41+L45)</f>
        <v/>
      </c>
      <c r="M49" s="341"/>
      <c r="N49" s="41"/>
      <c r="P49" s="360"/>
      <c r="Q49" s="358"/>
      <c r="R49" s="358"/>
      <c r="S49" s="358"/>
      <c r="T49" s="358"/>
      <c r="U49" s="359"/>
    </row>
    <row r="50" spans="1:21" ht="3" customHeight="1" x14ac:dyDescent="0.2">
      <c r="A50" s="69"/>
      <c r="B50" s="70"/>
      <c r="C50" s="70"/>
      <c r="D50" s="70"/>
      <c r="E50" s="70"/>
      <c r="F50" s="71"/>
      <c r="G50" s="70"/>
      <c r="H50" s="145"/>
      <c r="I50" s="146"/>
      <c r="J50" s="147"/>
      <c r="K50" s="148"/>
      <c r="L50" s="70"/>
      <c r="M50" s="72"/>
      <c r="N50" s="80"/>
      <c r="P50" s="360"/>
      <c r="Q50" s="358"/>
      <c r="R50" s="358"/>
      <c r="S50" s="358"/>
      <c r="T50" s="358"/>
      <c r="U50" s="359"/>
    </row>
    <row r="51" spans="1:21" ht="3" customHeight="1" x14ac:dyDescent="0.2">
      <c r="A51" s="49"/>
      <c r="B51" s="13"/>
      <c r="C51" s="13"/>
      <c r="D51" s="13"/>
      <c r="E51" s="13"/>
      <c r="F51" s="68"/>
      <c r="G51" s="13"/>
      <c r="H51" s="111"/>
      <c r="I51" s="111"/>
      <c r="J51" s="13"/>
      <c r="K51" s="13"/>
      <c r="L51" s="13"/>
      <c r="M51" s="16"/>
      <c r="N51" s="79"/>
      <c r="P51" s="360"/>
      <c r="Q51" s="358"/>
      <c r="R51" s="358"/>
      <c r="S51" s="358"/>
      <c r="T51" s="358"/>
      <c r="U51" s="359"/>
    </row>
    <row r="52" spans="1:21" ht="40.15" customHeight="1" x14ac:dyDescent="0.2">
      <c r="A52" s="315" t="s">
        <v>176</v>
      </c>
      <c r="B52" s="316"/>
      <c r="C52" s="316"/>
      <c r="D52" s="316"/>
      <c r="E52" s="316"/>
      <c r="F52" s="316"/>
      <c r="G52" s="316"/>
      <c r="H52" s="110" t="s">
        <v>224</v>
      </c>
      <c r="I52" s="125"/>
      <c r="J52" s="110" t="s">
        <v>228</v>
      </c>
      <c r="K52" s="142"/>
      <c r="L52" s="139" t="s">
        <v>211</v>
      </c>
      <c r="M52" s="19"/>
      <c r="N52" s="41"/>
      <c r="P52" s="361"/>
      <c r="Q52" s="362"/>
      <c r="R52" s="362"/>
      <c r="S52" s="362"/>
      <c r="T52" s="362"/>
      <c r="U52" s="363"/>
    </row>
    <row r="53" spans="1:21" ht="13.5" customHeight="1" x14ac:dyDescent="0.2">
      <c r="A53" s="54"/>
      <c r="B53" s="34" t="s">
        <v>18</v>
      </c>
      <c r="C53" s="1"/>
      <c r="D53" s="123"/>
      <c r="E53" s="123"/>
      <c r="F53" s="124"/>
      <c r="G53" s="122"/>
      <c r="H53" s="88" t="s">
        <v>41</v>
      </c>
      <c r="I53" s="89" t="s">
        <v>42</v>
      </c>
      <c r="J53" s="88" t="s">
        <v>41</v>
      </c>
      <c r="K53" s="90" t="s">
        <v>42</v>
      </c>
      <c r="L53" s="140" t="s">
        <v>41</v>
      </c>
      <c r="M53" s="90" t="s">
        <v>42</v>
      </c>
      <c r="N53" s="41"/>
    </row>
    <row r="54" spans="1:21" ht="13.5" customHeight="1" x14ac:dyDescent="0.2">
      <c r="A54" s="63" t="s">
        <v>1</v>
      </c>
      <c r="B54" s="290"/>
      <c r="C54" s="291"/>
      <c r="D54" s="291"/>
      <c r="E54" s="291"/>
      <c r="F54" s="291"/>
      <c r="G54" s="287"/>
      <c r="H54" s="26"/>
      <c r="I54" s="27"/>
      <c r="J54" s="26"/>
      <c r="K54" s="64"/>
      <c r="L54" s="27"/>
      <c r="M54" s="64"/>
      <c r="N54" s="41"/>
    </row>
    <row r="55" spans="1:21" ht="13.5" customHeight="1" x14ac:dyDescent="0.2">
      <c r="A55" s="63" t="s">
        <v>2</v>
      </c>
      <c r="B55" s="292"/>
      <c r="C55" s="293"/>
      <c r="D55" s="293"/>
      <c r="E55" s="293"/>
      <c r="F55" s="293"/>
      <c r="G55" s="287"/>
      <c r="H55" s="28"/>
      <c r="I55" s="29"/>
      <c r="J55" s="28"/>
      <c r="K55" s="65"/>
      <c r="L55" s="29"/>
      <c r="M55" s="65"/>
      <c r="N55" s="41"/>
    </row>
    <row r="56" spans="1:21" ht="13.5" customHeight="1" x14ac:dyDescent="0.2">
      <c r="A56" s="63" t="s">
        <v>3</v>
      </c>
      <c r="B56" s="292"/>
      <c r="C56" s="293"/>
      <c r="D56" s="293"/>
      <c r="E56" s="293"/>
      <c r="F56" s="293"/>
      <c r="G56" s="287"/>
      <c r="H56" s="28"/>
      <c r="I56" s="29"/>
      <c r="J56" s="28"/>
      <c r="K56" s="65"/>
      <c r="L56" s="29"/>
      <c r="M56" s="65"/>
      <c r="N56" s="41"/>
    </row>
    <row r="57" spans="1:21" ht="13.5" customHeight="1" x14ac:dyDescent="0.2">
      <c r="A57" s="63" t="s">
        <v>20</v>
      </c>
      <c r="B57" s="292"/>
      <c r="C57" s="293"/>
      <c r="D57" s="293"/>
      <c r="E57" s="293"/>
      <c r="F57" s="293"/>
      <c r="G57" s="287"/>
      <c r="H57" s="28"/>
      <c r="I57" s="29"/>
      <c r="J57" s="28"/>
      <c r="K57" s="65"/>
      <c r="L57" s="29"/>
      <c r="M57" s="65"/>
      <c r="N57" s="41"/>
    </row>
    <row r="58" spans="1:21" x14ac:dyDescent="0.2">
      <c r="A58" s="55"/>
      <c r="B58" s="2"/>
      <c r="C58" s="2"/>
      <c r="D58" s="7"/>
      <c r="E58" s="7"/>
      <c r="F58" s="2"/>
      <c r="G58" s="170" t="s">
        <v>233</v>
      </c>
      <c r="H58" s="30">
        <f t="shared" ref="H58:I58" si="0">SUM(H53:H57)</f>
        <v>0</v>
      </c>
      <c r="I58" s="31">
        <f t="shared" si="0"/>
        <v>0</v>
      </c>
      <c r="J58" s="30">
        <f t="shared" ref="J58:M58" si="1">SUM(J53:J57)</f>
        <v>0</v>
      </c>
      <c r="K58" s="66">
        <f t="shared" si="1"/>
        <v>0</v>
      </c>
      <c r="L58" s="141">
        <f t="shared" si="1"/>
        <v>0</v>
      </c>
      <c r="M58" s="66">
        <f t="shared" si="1"/>
        <v>0</v>
      </c>
      <c r="N58" s="41"/>
    </row>
    <row r="59" spans="1:21" ht="6" customHeight="1" x14ac:dyDescent="0.2">
      <c r="A59" s="53"/>
      <c r="B59" s="22"/>
      <c r="C59" s="22"/>
      <c r="D59" s="104"/>
      <c r="E59" s="104"/>
      <c r="F59" s="105"/>
      <c r="G59" s="180"/>
      <c r="H59" s="180"/>
      <c r="I59" s="180"/>
      <c r="J59" s="180"/>
      <c r="K59" s="180"/>
      <c r="L59" s="180"/>
      <c r="M59" s="180"/>
      <c r="N59" s="77"/>
    </row>
    <row r="60" spans="1:21" ht="13.5" customHeight="1" x14ac:dyDescent="0.2">
      <c r="A60" s="44" t="s">
        <v>57</v>
      </c>
      <c r="B60" s="2"/>
      <c r="C60" s="2"/>
      <c r="D60" s="7"/>
      <c r="E60" s="7"/>
      <c r="F60" s="8"/>
      <c r="G60" s="5"/>
      <c r="H60" s="5"/>
      <c r="I60" s="5"/>
      <c r="J60" s="5"/>
      <c r="K60" s="5"/>
      <c r="L60" s="5"/>
      <c r="M60" s="5"/>
      <c r="N60" s="41"/>
    </row>
    <row r="61" spans="1:21" ht="18" customHeight="1" x14ac:dyDescent="0.25">
      <c r="A61" s="56"/>
      <c r="B61" s="2"/>
      <c r="C61" s="298"/>
      <c r="D61" s="298"/>
      <c r="E61" s="299"/>
      <c r="F61" s="299"/>
      <c r="G61" s="299"/>
      <c r="H61" s="57" t="s">
        <v>9</v>
      </c>
      <c r="I61" s="347"/>
      <c r="J61" s="347"/>
      <c r="K61" s="58" t="s">
        <v>10</v>
      </c>
      <c r="L61" s="336"/>
      <c r="M61" s="337"/>
      <c r="N61" s="41"/>
    </row>
    <row r="62" spans="1:21" ht="6" customHeight="1" x14ac:dyDescent="0.2">
      <c r="A62" s="114"/>
      <c r="B62" s="43"/>
      <c r="C62" s="43"/>
      <c r="D62" s="43"/>
      <c r="E62" s="43"/>
      <c r="F62" s="43"/>
      <c r="G62" s="43"/>
      <c r="H62" s="43"/>
      <c r="I62" s="43"/>
      <c r="J62" s="43"/>
      <c r="K62" s="43"/>
      <c r="L62" s="43"/>
      <c r="M62" s="43"/>
      <c r="N62" s="115"/>
      <c r="P62" s="116"/>
      <c r="Q62" s="116"/>
      <c r="R62" s="116"/>
    </row>
    <row r="63" spans="1:21" s="116" customFormat="1" ht="18" customHeight="1" x14ac:dyDescent="0.25">
      <c r="A63" s="56"/>
      <c r="B63" s="2"/>
      <c r="C63" s="298"/>
      <c r="D63" s="298"/>
      <c r="E63" s="299"/>
      <c r="F63" s="299"/>
      <c r="G63" s="299"/>
      <c r="H63" s="57" t="s">
        <v>9</v>
      </c>
      <c r="I63" s="347"/>
      <c r="J63" s="347"/>
      <c r="K63" s="58" t="s">
        <v>10</v>
      </c>
      <c r="L63" s="336"/>
      <c r="M63" s="337"/>
      <c r="N63" s="82"/>
      <c r="P63" s="3"/>
      <c r="Q63" s="3"/>
      <c r="R63" s="3"/>
    </row>
    <row r="64" spans="1:21" ht="3" customHeight="1" thickBot="1" x14ac:dyDescent="0.25">
      <c r="A64" s="59"/>
      <c r="B64" s="60"/>
      <c r="C64" s="60"/>
      <c r="D64" s="61"/>
      <c r="E64" s="61"/>
      <c r="F64" s="61"/>
      <c r="G64" s="61"/>
      <c r="H64" s="61"/>
      <c r="I64" s="61"/>
      <c r="J64" s="61"/>
      <c r="K64" s="61"/>
      <c r="L64" s="61"/>
      <c r="M64" s="61"/>
      <c r="N64" s="83"/>
    </row>
    <row r="66" spans="2:9" x14ac:dyDescent="0.2">
      <c r="B66" s="84"/>
      <c r="C66" s="84"/>
    </row>
    <row r="67" spans="2:9" ht="13.9" customHeight="1" x14ac:dyDescent="0.2"/>
    <row r="68" spans="2:9" ht="13.9" customHeight="1" x14ac:dyDescent="0.2"/>
    <row r="69" spans="2:9" ht="3" customHeight="1" x14ac:dyDescent="0.2"/>
    <row r="70" spans="2:9" ht="13.9" customHeight="1" x14ac:dyDescent="0.2">
      <c r="H70" s="85"/>
    </row>
    <row r="71" spans="2:9" ht="13.9" customHeight="1" x14ac:dyDescent="0.2">
      <c r="H71" s="86"/>
    </row>
    <row r="72" spans="2:9" ht="13.9" customHeight="1" x14ac:dyDescent="0.2">
      <c r="H72" s="86"/>
    </row>
    <row r="73" spans="2:9" ht="13.9" customHeight="1" x14ac:dyDescent="0.2">
      <c r="H73" s="86"/>
      <c r="I73" s="14"/>
    </row>
    <row r="74" spans="2:9" ht="13.9" customHeight="1" x14ac:dyDescent="0.2">
      <c r="H74" s="86"/>
      <c r="I74" s="14"/>
    </row>
    <row r="75" spans="2:9" ht="13.9" customHeight="1" x14ac:dyDescent="0.2">
      <c r="H75" s="86"/>
      <c r="I75" s="14"/>
    </row>
    <row r="76" spans="2:9" ht="13.9" customHeight="1" x14ac:dyDescent="0.2">
      <c r="H76" s="86"/>
      <c r="I76" s="14"/>
    </row>
    <row r="77" spans="2:9" ht="13.9" customHeight="1" x14ac:dyDescent="0.2">
      <c r="H77" s="86"/>
      <c r="I77" s="14"/>
    </row>
    <row r="78" spans="2:9" ht="13.9" customHeight="1" x14ac:dyDescent="0.2">
      <c r="H78" s="86"/>
      <c r="I78" s="14"/>
    </row>
    <row r="79" spans="2:9" ht="13.9" customHeight="1" x14ac:dyDescent="0.2">
      <c r="H79" s="86"/>
      <c r="I79" s="14"/>
    </row>
    <row r="80" spans="2:9" ht="13.9" customHeight="1" x14ac:dyDescent="0.2">
      <c r="H80" s="86"/>
    </row>
    <row r="81" spans="8:8" ht="3" customHeight="1" x14ac:dyDescent="0.2"/>
    <row r="82" spans="8:8" ht="13.9" customHeight="1" x14ac:dyDescent="0.2">
      <c r="H82" s="86"/>
    </row>
  </sheetData>
  <sheetProtection algorithmName="SHA-512" hashValue="QOwe/F67q3qLu4UiI3gPn7r8novYwNNuOwdGWy7gFM09XbImAu9/gphl9h88jkEeL2N83N4vDS9ly51YSX5Vaw==" saltValue="47fD5zKvyJaH+4npmlatOQ==" spinCount="100000" sheet="1" objects="1" scenarios="1"/>
  <mergeCells count="92">
    <mergeCell ref="P11:U20"/>
    <mergeCell ref="P43:U52"/>
    <mergeCell ref="L44:M44"/>
    <mergeCell ref="J44:K44"/>
    <mergeCell ref="C6:D6"/>
    <mergeCell ref="H6:I6"/>
    <mergeCell ref="J6:M6"/>
    <mergeCell ref="H44:I44"/>
    <mergeCell ref="H42:I42"/>
    <mergeCell ref="H41:I41"/>
    <mergeCell ref="H34:I34"/>
    <mergeCell ref="H43:I43"/>
    <mergeCell ref="H36:I36"/>
    <mergeCell ref="H38:I38"/>
    <mergeCell ref="J43:K43"/>
    <mergeCell ref="J42:K42"/>
    <mergeCell ref="J40:K40"/>
    <mergeCell ref="H39:I39"/>
    <mergeCell ref="L39:M39"/>
    <mergeCell ref="L42:M42"/>
    <mergeCell ref="L43:M43"/>
    <mergeCell ref="L41:M41"/>
    <mergeCell ref="L40:M40"/>
    <mergeCell ref="L37:M37"/>
    <mergeCell ref="J38:K38"/>
    <mergeCell ref="L38:M38"/>
    <mergeCell ref="L35:M35"/>
    <mergeCell ref="C61:G61"/>
    <mergeCell ref="H49:I49"/>
    <mergeCell ref="H47:I47"/>
    <mergeCell ref="H48:I48"/>
    <mergeCell ref="H40:I40"/>
    <mergeCell ref="J39:K39"/>
    <mergeCell ref="J41:K41"/>
    <mergeCell ref="L61:M61"/>
    <mergeCell ref="H37:I37"/>
    <mergeCell ref="J35:K35"/>
    <mergeCell ref="J36:K36"/>
    <mergeCell ref="J37:K37"/>
    <mergeCell ref="J27:K27"/>
    <mergeCell ref="L63:M63"/>
    <mergeCell ref="H45:I45"/>
    <mergeCell ref="L49:M49"/>
    <mergeCell ref="H46:I46"/>
    <mergeCell ref="L47:M47"/>
    <mergeCell ref="J48:K48"/>
    <mergeCell ref="I63:J63"/>
    <mergeCell ref="L48:M48"/>
    <mergeCell ref="L46:M46"/>
    <mergeCell ref="J45:K45"/>
    <mergeCell ref="L45:M45"/>
    <mergeCell ref="J49:K49"/>
    <mergeCell ref="I61:J61"/>
    <mergeCell ref="J47:K47"/>
    <mergeCell ref="J46:K46"/>
    <mergeCell ref="C28:D28"/>
    <mergeCell ref="H35:I35"/>
    <mergeCell ref="J15:K15"/>
    <mergeCell ref="L36:M36"/>
    <mergeCell ref="J10:M10"/>
    <mergeCell ref="J11:M11"/>
    <mergeCell ref="J12:M12"/>
    <mergeCell ref="J13:M13"/>
    <mergeCell ref="J14:M14"/>
    <mergeCell ref="J16:M16"/>
    <mergeCell ref="L34:M34"/>
    <mergeCell ref="L26:M26"/>
    <mergeCell ref="L27:M27"/>
    <mergeCell ref="J28:K28"/>
    <mergeCell ref="L28:M28"/>
    <mergeCell ref="J34:K34"/>
    <mergeCell ref="B57:F57"/>
    <mergeCell ref="J26:K26"/>
    <mergeCell ref="A6:B6"/>
    <mergeCell ref="C63:G63"/>
    <mergeCell ref="B19:M21"/>
    <mergeCell ref="C11:G11"/>
    <mergeCell ref="C10:G10"/>
    <mergeCell ref="C25:D25"/>
    <mergeCell ref="C26:D26"/>
    <mergeCell ref="C27:D27"/>
    <mergeCell ref="C15:E15"/>
    <mergeCell ref="C16:G16"/>
    <mergeCell ref="C14:G14"/>
    <mergeCell ref="C13:G13"/>
    <mergeCell ref="C12:G12"/>
    <mergeCell ref="A52:G52"/>
    <mergeCell ref="C29:D29"/>
    <mergeCell ref="C30:D30"/>
    <mergeCell ref="B54:F54"/>
    <mergeCell ref="B55:F55"/>
    <mergeCell ref="B56:F56"/>
  </mergeCells>
  <phoneticPr fontId="1" type="noConversion"/>
  <dataValidations count="5">
    <dataValidation type="list" allowBlank="1" showInputMessage="1" showErrorMessage="1" sqref="L8" xr:uid="{00000000-0002-0000-0000-000000000000}">
      <formula1>"Yes,No"</formula1>
    </dataValidation>
    <dataValidation type="list" allowBlank="1" showInputMessage="1" showErrorMessage="1" sqref="Q5 W8 V6:W6 I5:L5" xr:uid="{00000000-0002-0000-0000-000001000000}">
      <formula1>CW_rank_lookup</formula1>
    </dataValidation>
    <dataValidation type="list" allowBlank="1" showInputMessage="1" showErrorMessage="1" sqref="F8" xr:uid="{00000000-0002-0000-0000-000002000000}">
      <formula1>"2022,2023,2024,2025,2026"</formula1>
    </dataValidation>
    <dataValidation type="list" allowBlank="1" showInputMessage="1" showErrorMessage="1" sqref="C6:D6" xr:uid="{00000000-0002-0000-0000-000003000000}">
      <formula1>"Click arrow for list, Clean_Water, Drinking_Water"</formula1>
    </dataValidation>
    <dataValidation type="list" allowBlank="1" showInputMessage="1" showErrorMessage="1" sqref="J6:M6" xr:uid="{00000000-0002-0000-0000-000004000000}">
      <formula1>INDIRECT(C6)</formula1>
    </dataValidation>
  </dataValidations>
  <printOptions horizontalCentered="1" verticalCentered="1"/>
  <pageMargins left="0.25" right="0.25" top="0.25" bottom="0.25" header="0.25" footer="0.25"/>
  <pageSetup scale="7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66"/>
  <sheetViews>
    <sheetView showGridLines="0" showZeros="0" zoomScale="130" zoomScaleNormal="130" workbookViewId="0">
      <selection activeCell="B17" sqref="B17"/>
    </sheetView>
  </sheetViews>
  <sheetFormatPr defaultColWidth="9.140625" defaultRowHeight="16.5" customHeight="1" x14ac:dyDescent="0.2"/>
  <cols>
    <col min="1" max="1" width="4.42578125" style="98" customWidth="1"/>
    <col min="2" max="10" width="10.5703125" style="97" customWidth="1"/>
    <col min="11" max="16384" width="9.140625" style="97"/>
  </cols>
  <sheetData>
    <row r="1" spans="1:10" ht="16.5" customHeight="1" x14ac:dyDescent="0.25">
      <c r="A1" s="373" t="s">
        <v>0</v>
      </c>
      <c r="B1" s="373"/>
      <c r="C1" s="373"/>
      <c r="D1" s="373"/>
      <c r="E1" s="373"/>
      <c r="F1" s="373"/>
      <c r="G1" s="373"/>
      <c r="H1" s="373"/>
      <c r="I1" s="373"/>
      <c r="J1" s="373"/>
    </row>
    <row r="2" spans="1:10" ht="16.5" customHeight="1" x14ac:dyDescent="0.25">
      <c r="A2" s="373" t="s">
        <v>733</v>
      </c>
      <c r="B2" s="373"/>
      <c r="C2" s="373"/>
      <c r="D2" s="373"/>
      <c r="E2" s="373"/>
      <c r="F2" s="373"/>
      <c r="G2" s="373"/>
      <c r="H2" s="373"/>
      <c r="I2" s="373"/>
      <c r="J2" s="373"/>
    </row>
    <row r="3" spans="1:10" ht="11.45" customHeight="1" x14ac:dyDescent="0.2">
      <c r="B3" s="99"/>
    </row>
    <row r="4" spans="1:10" ht="12.75" x14ac:dyDescent="0.2">
      <c r="A4" s="100" t="s">
        <v>26</v>
      </c>
    </row>
    <row r="5" spans="1:10" ht="2.25" customHeight="1" x14ac:dyDescent="0.2">
      <c r="B5" s="100"/>
    </row>
    <row r="6" spans="1:10" ht="16.5" customHeight="1" x14ac:dyDescent="0.2">
      <c r="A6" s="374" t="s">
        <v>203</v>
      </c>
      <c r="B6" s="375"/>
      <c r="C6" s="375"/>
      <c r="D6" s="375"/>
      <c r="E6" s="375"/>
      <c r="F6" s="375"/>
      <c r="G6" s="375"/>
      <c r="H6" s="375"/>
      <c r="I6" s="375"/>
      <c r="J6" s="375"/>
    </row>
    <row r="7" spans="1:10" ht="16.5" customHeight="1" x14ac:dyDescent="0.2">
      <c r="A7" s="374"/>
      <c r="B7" s="375"/>
      <c r="C7" s="375"/>
      <c r="D7" s="375"/>
      <c r="E7" s="375"/>
      <c r="F7" s="375"/>
      <c r="G7" s="375"/>
      <c r="H7" s="375"/>
      <c r="I7" s="375"/>
      <c r="J7" s="375"/>
    </row>
    <row r="8" spans="1:10" ht="16.5" customHeight="1" x14ac:dyDescent="0.2">
      <c r="A8" s="375"/>
      <c r="B8" s="375"/>
      <c r="C8" s="375"/>
      <c r="D8" s="375"/>
      <c r="E8" s="375"/>
      <c r="F8" s="375"/>
      <c r="G8" s="375"/>
      <c r="H8" s="375"/>
      <c r="I8" s="375"/>
      <c r="J8" s="375"/>
    </row>
    <row r="9" spans="1:10" ht="16.5" customHeight="1" x14ac:dyDescent="0.2">
      <c r="A9" s="375"/>
      <c r="B9" s="375"/>
      <c r="C9" s="375"/>
      <c r="D9" s="375"/>
      <c r="E9" s="375"/>
      <c r="F9" s="375"/>
      <c r="G9" s="375"/>
      <c r="H9" s="375"/>
      <c r="I9" s="375"/>
      <c r="J9" s="375"/>
    </row>
    <row r="10" spans="1:10" ht="13.5" customHeight="1" x14ac:dyDescent="0.2">
      <c r="B10" s="100"/>
    </row>
    <row r="11" spans="1:10" ht="13.5" customHeight="1" x14ac:dyDescent="0.2">
      <c r="A11" s="98" t="s">
        <v>64</v>
      </c>
      <c r="B11" s="377" t="s">
        <v>222</v>
      </c>
      <c r="C11" s="378"/>
      <c r="D11" s="378"/>
      <c r="E11" s="378"/>
      <c r="F11" s="378"/>
      <c r="G11" s="378"/>
      <c r="H11" s="378"/>
      <c r="I11" s="378"/>
      <c r="J11" s="378"/>
    </row>
    <row r="12" spans="1:10" ht="13.5" customHeight="1" x14ac:dyDescent="0.2">
      <c r="B12" s="378"/>
      <c r="C12" s="378"/>
      <c r="D12" s="378"/>
      <c r="E12" s="378"/>
      <c r="F12" s="378"/>
      <c r="G12" s="378"/>
      <c r="H12" s="378"/>
      <c r="I12" s="378"/>
      <c r="J12" s="378"/>
    </row>
    <row r="13" spans="1:10" ht="4.1500000000000004" customHeight="1" x14ac:dyDescent="0.2">
      <c r="A13" s="101"/>
      <c r="B13" s="102"/>
      <c r="C13" s="103"/>
      <c r="D13" s="103"/>
      <c r="E13" s="103"/>
      <c r="F13" s="103"/>
      <c r="G13" s="103"/>
      <c r="H13" s="103"/>
      <c r="I13" s="103"/>
      <c r="J13" s="103"/>
    </row>
    <row r="14" spans="1:10" ht="14.1" customHeight="1" x14ac:dyDescent="0.2">
      <c r="A14" s="101" t="s">
        <v>63</v>
      </c>
      <c r="B14" s="370" t="s">
        <v>1181</v>
      </c>
      <c r="C14" s="371"/>
      <c r="D14" s="371"/>
      <c r="E14" s="371"/>
      <c r="F14" s="371"/>
      <c r="G14" s="371"/>
      <c r="H14" s="371"/>
      <c r="I14" s="371"/>
      <c r="J14" s="371"/>
    </row>
    <row r="15" spans="1:10" ht="14.1" customHeight="1" x14ac:dyDescent="0.2">
      <c r="A15" s="101"/>
      <c r="B15" s="370"/>
      <c r="C15" s="371"/>
      <c r="D15" s="371"/>
      <c r="E15" s="371"/>
      <c r="F15" s="371"/>
      <c r="G15" s="371"/>
      <c r="H15" s="371"/>
      <c r="I15" s="371"/>
      <c r="J15" s="371"/>
    </row>
    <row r="16" spans="1:10" ht="14.1" customHeight="1" x14ac:dyDescent="0.2">
      <c r="A16" s="101"/>
      <c r="B16" s="370"/>
      <c r="C16" s="371"/>
      <c r="D16" s="371"/>
      <c r="E16" s="371"/>
      <c r="F16" s="371"/>
      <c r="G16" s="371"/>
      <c r="H16" s="371"/>
      <c r="I16" s="371"/>
      <c r="J16" s="371"/>
    </row>
    <row r="17" spans="1:10" ht="4.1500000000000004" customHeight="1" x14ac:dyDescent="0.2">
      <c r="A17" s="101"/>
      <c r="B17" s="102"/>
      <c r="C17" s="103"/>
      <c r="D17" s="103"/>
      <c r="E17" s="103"/>
      <c r="F17" s="103"/>
      <c r="G17" s="103"/>
      <c r="H17" s="103"/>
      <c r="I17" s="103"/>
      <c r="J17" s="103"/>
    </row>
    <row r="18" spans="1:10" ht="14.1" customHeight="1" x14ac:dyDescent="0.2">
      <c r="A18" s="101" t="s">
        <v>27</v>
      </c>
      <c r="B18" s="370" t="s">
        <v>204</v>
      </c>
      <c r="C18" s="371"/>
      <c r="D18" s="371"/>
      <c r="E18" s="371"/>
      <c r="F18" s="371"/>
      <c r="G18" s="371"/>
      <c r="H18" s="371"/>
      <c r="I18" s="371"/>
      <c r="J18" s="371"/>
    </row>
    <row r="19" spans="1:10" ht="14.1" customHeight="1" x14ac:dyDescent="0.2">
      <c r="A19" s="101"/>
      <c r="B19" s="376"/>
      <c r="C19" s="376"/>
      <c r="D19" s="376"/>
      <c r="E19" s="376"/>
      <c r="F19" s="376"/>
      <c r="G19" s="376"/>
      <c r="H19" s="376"/>
      <c r="I19" s="376"/>
      <c r="J19" s="376"/>
    </row>
    <row r="20" spans="1:10" ht="6.6" customHeight="1" x14ac:dyDescent="0.2">
      <c r="A20" s="101"/>
      <c r="B20" s="102"/>
      <c r="C20" s="103"/>
      <c r="D20" s="103"/>
      <c r="E20" s="103"/>
      <c r="F20" s="103"/>
      <c r="G20" s="103"/>
      <c r="H20" s="103"/>
      <c r="I20" s="103"/>
      <c r="J20" s="103"/>
    </row>
    <row r="21" spans="1:10" ht="14.1" customHeight="1" x14ac:dyDescent="0.2">
      <c r="A21" s="101" t="s">
        <v>28</v>
      </c>
      <c r="B21" s="370" t="s">
        <v>62</v>
      </c>
      <c r="C21" s="371"/>
      <c r="D21" s="371"/>
      <c r="E21" s="371"/>
      <c r="F21" s="371"/>
      <c r="G21" s="371"/>
      <c r="H21" s="371"/>
      <c r="I21" s="371"/>
      <c r="J21" s="371"/>
    </row>
    <row r="22" spans="1:10" ht="14.1" customHeight="1" x14ac:dyDescent="0.2">
      <c r="A22" s="101"/>
      <c r="B22" s="370"/>
      <c r="C22" s="371"/>
      <c r="D22" s="371"/>
      <c r="E22" s="371"/>
      <c r="F22" s="371"/>
      <c r="G22" s="371"/>
      <c r="H22" s="371"/>
      <c r="I22" s="371"/>
      <c r="J22" s="371"/>
    </row>
    <row r="23" spans="1:10" ht="14.1" customHeight="1" x14ac:dyDescent="0.2">
      <c r="A23" s="101"/>
      <c r="B23" s="370"/>
      <c r="C23" s="371"/>
      <c r="D23" s="371"/>
      <c r="E23" s="371"/>
      <c r="F23" s="371"/>
      <c r="G23" s="371"/>
      <c r="H23" s="371"/>
      <c r="I23" s="371"/>
      <c r="J23" s="371"/>
    </row>
    <row r="24" spans="1:10" ht="6.6" customHeight="1" x14ac:dyDescent="0.2">
      <c r="A24" s="101"/>
      <c r="B24" s="370"/>
      <c r="C24" s="371"/>
      <c r="D24" s="371"/>
      <c r="E24" s="371"/>
      <c r="F24" s="371"/>
      <c r="G24" s="371"/>
      <c r="H24" s="371"/>
      <c r="I24" s="371"/>
      <c r="J24" s="371"/>
    </row>
    <row r="25" spans="1:10" ht="14.1" customHeight="1" x14ac:dyDescent="0.2">
      <c r="A25" s="101" t="s">
        <v>29</v>
      </c>
      <c r="B25" s="370" t="s">
        <v>52</v>
      </c>
      <c r="C25" s="371"/>
      <c r="D25" s="371"/>
      <c r="E25" s="371"/>
      <c r="F25" s="371"/>
      <c r="G25" s="371"/>
      <c r="H25" s="371"/>
      <c r="I25" s="371"/>
      <c r="J25" s="371"/>
    </row>
    <row r="26" spans="1:10" ht="14.1" customHeight="1" x14ac:dyDescent="0.2">
      <c r="A26" s="101"/>
      <c r="B26" s="370"/>
      <c r="C26" s="371"/>
      <c r="D26" s="371"/>
      <c r="E26" s="371"/>
      <c r="F26" s="371"/>
      <c r="G26" s="371"/>
      <c r="H26" s="371"/>
      <c r="I26" s="371"/>
      <c r="J26" s="371"/>
    </row>
    <row r="27" spans="1:10" ht="6.6" customHeight="1" x14ac:dyDescent="0.2">
      <c r="A27" s="101"/>
      <c r="B27" s="102"/>
      <c r="C27" s="103"/>
      <c r="D27" s="103"/>
      <c r="E27" s="103"/>
      <c r="F27" s="103"/>
      <c r="G27" s="103"/>
      <c r="H27" s="103"/>
      <c r="I27" s="103"/>
      <c r="J27" s="103"/>
    </row>
    <row r="28" spans="1:10" ht="14.1" customHeight="1" x14ac:dyDescent="0.2">
      <c r="A28" s="101" t="s">
        <v>30</v>
      </c>
      <c r="B28" s="370" t="s">
        <v>36</v>
      </c>
      <c r="C28" s="371"/>
      <c r="D28" s="371"/>
      <c r="E28" s="371"/>
      <c r="F28" s="371"/>
      <c r="G28" s="371"/>
      <c r="H28" s="371"/>
      <c r="I28" s="371"/>
      <c r="J28" s="371"/>
    </row>
    <row r="29" spans="1:10" ht="6.6" customHeight="1" x14ac:dyDescent="0.2">
      <c r="A29" s="101"/>
      <c r="B29" s="102"/>
      <c r="C29" s="103"/>
      <c r="D29" s="103"/>
      <c r="E29" s="103"/>
      <c r="F29" s="103"/>
      <c r="G29" s="103"/>
      <c r="H29" s="103"/>
      <c r="I29" s="103"/>
      <c r="J29" s="103"/>
    </row>
    <row r="30" spans="1:10" ht="14.1" customHeight="1" x14ac:dyDescent="0.2">
      <c r="A30" s="101" t="s">
        <v>31</v>
      </c>
      <c r="B30" s="370" t="s">
        <v>46</v>
      </c>
      <c r="C30" s="370"/>
      <c r="D30" s="370"/>
      <c r="E30" s="370"/>
      <c r="F30" s="370"/>
      <c r="G30" s="370"/>
      <c r="H30" s="370"/>
      <c r="I30" s="370"/>
      <c r="J30" s="370"/>
    </row>
    <row r="31" spans="1:10" ht="14.1" customHeight="1" x14ac:dyDescent="0.2">
      <c r="A31" s="101"/>
      <c r="B31" s="370"/>
      <c r="C31" s="370"/>
      <c r="D31" s="370"/>
      <c r="E31" s="370"/>
      <c r="F31" s="370"/>
      <c r="G31" s="370"/>
      <c r="H31" s="370"/>
      <c r="I31" s="370"/>
      <c r="J31" s="370"/>
    </row>
    <row r="32" spans="1:10" ht="6.6" customHeight="1" x14ac:dyDescent="0.2">
      <c r="A32" s="101"/>
      <c r="B32" s="102"/>
      <c r="C32" s="103"/>
      <c r="D32" s="103"/>
      <c r="E32" s="103"/>
      <c r="F32" s="103"/>
      <c r="G32" s="103"/>
      <c r="H32" s="103"/>
      <c r="I32" s="103"/>
      <c r="J32" s="103"/>
    </row>
    <row r="33" spans="1:10" ht="14.1" customHeight="1" x14ac:dyDescent="0.2">
      <c r="A33" s="101" t="s">
        <v>32</v>
      </c>
      <c r="B33" s="370" t="s">
        <v>37</v>
      </c>
      <c r="C33" s="371"/>
      <c r="D33" s="371"/>
      <c r="E33" s="371"/>
      <c r="F33" s="371"/>
      <c r="G33" s="371"/>
      <c r="H33" s="371"/>
      <c r="I33" s="371"/>
      <c r="J33" s="371"/>
    </row>
    <row r="34" spans="1:10" ht="6.6" customHeight="1" x14ac:dyDescent="0.2">
      <c r="A34" s="101"/>
      <c r="B34" s="102"/>
      <c r="C34" s="103"/>
      <c r="D34" s="103"/>
      <c r="E34" s="103"/>
      <c r="F34" s="103"/>
      <c r="G34" s="103"/>
      <c r="H34" s="103"/>
      <c r="I34" s="103"/>
      <c r="J34" s="103"/>
    </row>
    <row r="35" spans="1:10" ht="14.1" customHeight="1" x14ac:dyDescent="0.2">
      <c r="A35" s="101" t="s">
        <v>33</v>
      </c>
      <c r="B35" s="370" t="s">
        <v>231</v>
      </c>
      <c r="C35" s="371"/>
      <c r="D35" s="371"/>
      <c r="E35" s="371"/>
      <c r="F35" s="371"/>
      <c r="G35" s="371"/>
      <c r="H35" s="371"/>
      <c r="I35" s="371"/>
      <c r="J35" s="371"/>
    </row>
    <row r="36" spans="1:10" ht="14.1" customHeight="1" x14ac:dyDescent="0.2">
      <c r="A36" s="101"/>
      <c r="B36" s="370" t="s">
        <v>223</v>
      </c>
      <c r="C36" s="371"/>
      <c r="D36" s="371"/>
      <c r="E36" s="371"/>
      <c r="F36" s="371"/>
      <c r="G36" s="371"/>
      <c r="H36" s="371"/>
      <c r="I36" s="371"/>
      <c r="J36" s="371"/>
    </row>
    <row r="37" spans="1:10" ht="14.1" customHeight="1" x14ac:dyDescent="0.2">
      <c r="A37" s="101"/>
      <c r="B37" s="372"/>
      <c r="C37" s="372"/>
      <c r="D37" s="372"/>
      <c r="E37" s="372"/>
      <c r="F37" s="372"/>
      <c r="G37" s="372"/>
      <c r="H37" s="372"/>
      <c r="I37" s="372"/>
      <c r="J37" s="372"/>
    </row>
    <row r="38" spans="1:10" ht="14.1" customHeight="1" x14ac:dyDescent="0.2">
      <c r="A38" s="101"/>
      <c r="B38" s="372"/>
      <c r="C38" s="372"/>
      <c r="D38" s="372"/>
      <c r="E38" s="372"/>
      <c r="F38" s="372"/>
      <c r="G38" s="372"/>
      <c r="H38" s="372"/>
      <c r="I38" s="372"/>
      <c r="J38" s="372"/>
    </row>
    <row r="39" spans="1:10" ht="3" customHeight="1" x14ac:dyDescent="0.2">
      <c r="A39" s="101"/>
      <c r="B39" s="120"/>
      <c r="C39" s="121"/>
      <c r="D39" s="121"/>
      <c r="E39" s="121"/>
      <c r="F39" s="121"/>
      <c r="G39" s="121"/>
      <c r="H39" s="121"/>
      <c r="I39" s="121"/>
      <c r="J39" s="121"/>
    </row>
    <row r="40" spans="1:10" ht="14.1" customHeight="1" x14ac:dyDescent="0.2">
      <c r="A40" s="101"/>
      <c r="B40" s="370" t="s">
        <v>173</v>
      </c>
      <c r="C40" s="371"/>
      <c r="D40" s="371"/>
      <c r="E40" s="371"/>
      <c r="F40" s="371"/>
      <c r="G40" s="371"/>
      <c r="H40" s="371"/>
      <c r="I40" s="371"/>
      <c r="J40" s="371"/>
    </row>
    <row r="41" spans="1:10" ht="14.1" customHeight="1" x14ac:dyDescent="0.2">
      <c r="A41" s="101"/>
      <c r="B41" s="370"/>
      <c r="C41" s="371"/>
      <c r="D41" s="371"/>
      <c r="E41" s="371"/>
      <c r="F41" s="371"/>
      <c r="G41" s="371"/>
      <c r="H41" s="371"/>
      <c r="I41" s="371"/>
      <c r="J41" s="371"/>
    </row>
    <row r="42" spans="1:10" ht="14.1" customHeight="1" x14ac:dyDescent="0.2">
      <c r="A42" s="101"/>
      <c r="B42" s="370"/>
      <c r="C42" s="371"/>
      <c r="D42" s="371"/>
      <c r="E42" s="371"/>
      <c r="F42" s="371"/>
      <c r="G42" s="371"/>
      <c r="H42" s="371"/>
      <c r="I42" s="371"/>
      <c r="J42" s="371"/>
    </row>
    <row r="43" spans="1:10" ht="6.6" customHeight="1" x14ac:dyDescent="0.2">
      <c r="A43" s="101"/>
      <c r="B43" s="102"/>
      <c r="C43" s="103"/>
      <c r="D43" s="103"/>
      <c r="E43" s="103"/>
      <c r="F43" s="103"/>
      <c r="G43" s="103"/>
      <c r="H43" s="103"/>
      <c r="I43" s="103"/>
      <c r="J43" s="103"/>
    </row>
    <row r="44" spans="1:10" ht="14.1" customHeight="1" x14ac:dyDescent="0.2">
      <c r="A44" s="101" t="s">
        <v>35</v>
      </c>
      <c r="B44" s="370" t="s">
        <v>234</v>
      </c>
      <c r="C44" s="371"/>
      <c r="D44" s="371"/>
      <c r="E44" s="371"/>
      <c r="F44" s="371"/>
      <c r="G44" s="371"/>
      <c r="H44" s="371"/>
      <c r="I44" s="371"/>
      <c r="J44" s="371"/>
    </row>
    <row r="45" spans="1:10" ht="14.1" customHeight="1" x14ac:dyDescent="0.2">
      <c r="A45" s="101"/>
      <c r="B45" s="370"/>
      <c r="C45" s="371"/>
      <c r="D45" s="371"/>
      <c r="E45" s="371"/>
      <c r="F45" s="371"/>
      <c r="G45" s="371"/>
      <c r="H45" s="371"/>
      <c r="I45" s="371"/>
      <c r="J45" s="371"/>
    </row>
    <row r="46" spans="1:10" ht="14.1" customHeight="1" x14ac:dyDescent="0.2">
      <c r="A46" s="101"/>
      <c r="B46" s="370"/>
      <c r="C46" s="371"/>
      <c r="D46" s="371"/>
      <c r="E46" s="371"/>
      <c r="F46" s="371"/>
      <c r="G46" s="371"/>
      <c r="H46" s="371"/>
      <c r="I46" s="371"/>
      <c r="J46" s="371"/>
    </row>
    <row r="47" spans="1:10" ht="14.1" customHeight="1" x14ac:dyDescent="0.2">
      <c r="A47" s="101"/>
      <c r="B47" s="370"/>
      <c r="C47" s="371"/>
      <c r="D47" s="371"/>
      <c r="E47" s="371"/>
      <c r="F47" s="371"/>
      <c r="G47" s="371"/>
      <c r="H47" s="371"/>
      <c r="I47" s="371"/>
      <c r="J47" s="371"/>
    </row>
    <row r="48" spans="1:10" ht="14.1" customHeight="1" x14ac:dyDescent="0.2">
      <c r="A48" s="101"/>
      <c r="B48" s="370"/>
      <c r="C48" s="371"/>
      <c r="D48" s="371"/>
      <c r="E48" s="371"/>
      <c r="F48" s="371"/>
      <c r="G48" s="371"/>
      <c r="H48" s="371"/>
      <c r="I48" s="371"/>
      <c r="J48" s="371"/>
    </row>
    <row r="49" spans="1:10" ht="3" customHeight="1" x14ac:dyDescent="0.2">
      <c r="A49" s="101"/>
      <c r="B49" s="120"/>
      <c r="C49" s="121"/>
      <c r="D49" s="121"/>
      <c r="E49" s="121"/>
      <c r="F49" s="121"/>
      <c r="G49" s="121"/>
      <c r="H49" s="121"/>
      <c r="I49" s="121"/>
      <c r="J49" s="121"/>
    </row>
    <row r="50" spans="1:10" ht="14.1" customHeight="1" x14ac:dyDescent="0.2">
      <c r="A50" s="101"/>
      <c r="B50" s="370" t="s">
        <v>38</v>
      </c>
      <c r="C50" s="371"/>
      <c r="D50" s="371"/>
      <c r="E50" s="371"/>
      <c r="F50" s="371"/>
      <c r="G50" s="371"/>
      <c r="H50" s="371"/>
      <c r="I50" s="371"/>
      <c r="J50" s="371"/>
    </row>
    <row r="51" spans="1:10" ht="14.1" customHeight="1" x14ac:dyDescent="0.2">
      <c r="A51" s="101"/>
      <c r="B51" s="370"/>
      <c r="C51" s="371"/>
      <c r="D51" s="371"/>
      <c r="E51" s="371"/>
      <c r="F51" s="371"/>
      <c r="G51" s="371"/>
      <c r="H51" s="371"/>
      <c r="I51" s="371"/>
      <c r="J51" s="371"/>
    </row>
    <row r="52" spans="1:10" ht="3" customHeight="1" x14ac:dyDescent="0.2">
      <c r="A52" s="101"/>
      <c r="B52" s="120"/>
      <c r="C52" s="121"/>
      <c r="D52" s="121"/>
      <c r="E52" s="121"/>
      <c r="F52" s="121"/>
      <c r="G52" s="121"/>
      <c r="H52" s="121"/>
      <c r="I52" s="121"/>
      <c r="J52" s="121"/>
    </row>
    <row r="53" spans="1:10" ht="14.1" customHeight="1" x14ac:dyDescent="0.2">
      <c r="A53" s="101"/>
      <c r="B53" s="370" t="s">
        <v>39</v>
      </c>
      <c r="C53" s="371"/>
      <c r="D53" s="371"/>
      <c r="E53" s="371"/>
      <c r="F53" s="371"/>
      <c r="G53" s="371"/>
      <c r="H53" s="371"/>
      <c r="I53" s="371"/>
      <c r="J53" s="371"/>
    </row>
    <row r="54" spans="1:10" ht="14.1" customHeight="1" x14ac:dyDescent="0.2">
      <c r="A54" s="101"/>
      <c r="B54" s="370"/>
      <c r="C54" s="371"/>
      <c r="D54" s="371"/>
      <c r="E54" s="371"/>
      <c r="F54" s="371"/>
      <c r="G54" s="371"/>
      <c r="H54" s="371"/>
      <c r="I54" s="371"/>
      <c r="J54" s="371"/>
    </row>
    <row r="55" spans="1:10" ht="3" customHeight="1" x14ac:dyDescent="0.2">
      <c r="A55" s="101"/>
      <c r="B55" s="120"/>
      <c r="C55" s="121"/>
      <c r="D55" s="121"/>
      <c r="E55" s="121"/>
      <c r="F55" s="121"/>
      <c r="G55" s="121"/>
      <c r="H55" s="121"/>
      <c r="I55" s="121"/>
      <c r="J55" s="121"/>
    </row>
    <row r="56" spans="1:10" ht="14.1" customHeight="1" x14ac:dyDescent="0.2">
      <c r="A56" s="101"/>
      <c r="B56" s="370" t="s">
        <v>232</v>
      </c>
      <c r="C56" s="371"/>
      <c r="D56" s="371"/>
      <c r="E56" s="371"/>
      <c r="F56" s="371"/>
      <c r="G56" s="371"/>
      <c r="H56" s="371"/>
      <c r="I56" s="371"/>
      <c r="J56" s="371"/>
    </row>
    <row r="57" spans="1:10" ht="14.1" customHeight="1" x14ac:dyDescent="0.2">
      <c r="A57" s="101"/>
      <c r="B57" s="370"/>
      <c r="C57" s="371"/>
      <c r="D57" s="371"/>
      <c r="E57" s="371"/>
      <c r="F57" s="371"/>
      <c r="G57" s="371"/>
      <c r="H57" s="371"/>
      <c r="I57" s="371"/>
      <c r="J57" s="371"/>
    </row>
    <row r="58" spans="1:10" ht="6.6" customHeight="1" x14ac:dyDescent="0.2">
      <c r="A58" s="101"/>
      <c r="B58" s="102"/>
      <c r="C58" s="103"/>
      <c r="D58" s="103"/>
      <c r="E58" s="103"/>
      <c r="F58" s="103"/>
      <c r="G58" s="103"/>
      <c r="H58" s="103"/>
      <c r="I58" s="103"/>
      <c r="J58" s="103"/>
    </row>
    <row r="59" spans="1:10" ht="13.9" customHeight="1" x14ac:dyDescent="0.2">
      <c r="A59" s="101" t="s">
        <v>50</v>
      </c>
      <c r="B59" s="370" t="s">
        <v>47</v>
      </c>
      <c r="C59" s="371"/>
      <c r="D59" s="371"/>
      <c r="E59" s="371"/>
      <c r="F59" s="371"/>
      <c r="G59" s="371"/>
      <c r="H59" s="371"/>
      <c r="I59" s="371"/>
      <c r="J59" s="371"/>
    </row>
    <row r="60" spans="1:10" ht="13.9" customHeight="1" x14ac:dyDescent="0.2">
      <c r="B60" s="370"/>
      <c r="C60" s="371"/>
      <c r="D60" s="371"/>
      <c r="E60" s="371"/>
      <c r="F60" s="371"/>
      <c r="G60" s="371"/>
      <c r="H60" s="371"/>
      <c r="I60" s="371"/>
      <c r="J60" s="371"/>
    </row>
    <row r="61" spans="1:10" ht="13.9" customHeight="1" x14ac:dyDescent="0.2">
      <c r="B61" s="370"/>
      <c r="C61" s="371"/>
      <c r="D61" s="371"/>
      <c r="E61" s="371"/>
      <c r="F61" s="371"/>
      <c r="G61" s="371"/>
      <c r="H61" s="371"/>
      <c r="I61" s="371"/>
      <c r="J61" s="371"/>
    </row>
    <row r="62" spans="1:10" ht="6.6" customHeight="1" x14ac:dyDescent="0.2">
      <c r="A62" s="101"/>
      <c r="B62" s="102"/>
      <c r="C62" s="103"/>
      <c r="D62" s="103"/>
      <c r="E62" s="103"/>
      <c r="F62" s="103"/>
      <c r="G62" s="103"/>
      <c r="H62" s="103"/>
      <c r="I62" s="103"/>
      <c r="J62" s="103"/>
    </row>
    <row r="63" spans="1:10" ht="13.15" customHeight="1" x14ac:dyDescent="0.2">
      <c r="A63" s="98" t="s">
        <v>58</v>
      </c>
      <c r="B63" s="379" t="s">
        <v>51</v>
      </c>
      <c r="C63" s="378"/>
      <c r="D63" s="378"/>
      <c r="E63" s="378"/>
      <c r="F63" s="378"/>
      <c r="G63" s="378"/>
      <c r="H63" s="378"/>
      <c r="I63" s="378"/>
      <c r="J63" s="378"/>
    </row>
    <row r="64" spans="1:10" ht="13.15" customHeight="1" x14ac:dyDescent="0.2">
      <c r="B64" s="378"/>
      <c r="C64" s="378"/>
      <c r="D64" s="378"/>
      <c r="E64" s="378"/>
      <c r="F64" s="378"/>
      <c r="G64" s="378"/>
      <c r="H64" s="378"/>
      <c r="I64" s="378"/>
      <c r="J64" s="378"/>
    </row>
    <row r="65" ht="13.5" customHeight="1" x14ac:dyDescent="0.2"/>
    <row r="66" ht="13.5" customHeight="1" x14ac:dyDescent="0.2"/>
  </sheetData>
  <mergeCells count="20">
    <mergeCell ref="B53:J54"/>
    <mergeCell ref="B56:J57"/>
    <mergeCell ref="B59:J61"/>
    <mergeCell ref="B44:J48"/>
    <mergeCell ref="B63:J64"/>
    <mergeCell ref="B40:J42"/>
    <mergeCell ref="B50:J51"/>
    <mergeCell ref="B36:J38"/>
    <mergeCell ref="A1:J1"/>
    <mergeCell ref="A2:J2"/>
    <mergeCell ref="B35:J35"/>
    <mergeCell ref="A6:J9"/>
    <mergeCell ref="B14:J16"/>
    <mergeCell ref="B21:J24"/>
    <mergeCell ref="B25:J26"/>
    <mergeCell ref="B30:J31"/>
    <mergeCell ref="B33:J33"/>
    <mergeCell ref="B28:J28"/>
    <mergeCell ref="B18:J19"/>
    <mergeCell ref="B11:J12"/>
  </mergeCells>
  <pageMargins left="0.6" right="0.6" top="0.5" bottom="0.5" header="0.3" footer="0.3"/>
  <pageSetup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M323"/>
  <sheetViews>
    <sheetView showZeros="0" workbookViewId="0">
      <pane xSplit="2" ySplit="7" topLeftCell="C8" activePane="bottomRight" state="frozen"/>
      <selection activeCell="A5" sqref="A5"/>
      <selection pane="topRight" activeCell="A5" sqref="A5"/>
      <selection pane="bottomLeft" activeCell="A5" sqref="A5"/>
      <selection pane="bottomRight" activeCell="G5" sqref="G5:M7"/>
    </sheetView>
  </sheetViews>
  <sheetFormatPr defaultColWidth="11.85546875" defaultRowHeight="15.75" x14ac:dyDescent="0.25"/>
  <cols>
    <col min="1" max="1" width="7.7109375" style="186" customWidth="1"/>
    <col min="2" max="2" width="21" style="186" customWidth="1"/>
    <col min="3" max="3" width="23" style="186" customWidth="1"/>
    <col min="4" max="4" width="39.42578125" style="186" customWidth="1"/>
    <col min="5" max="5" width="11.7109375" style="194" customWidth="1"/>
    <col min="6" max="6" width="11.7109375" style="188" customWidth="1"/>
    <col min="7" max="7" width="9.85546875" style="189" customWidth="1"/>
    <col min="8" max="8" width="10.140625" style="188" customWidth="1"/>
    <col min="9" max="9" width="11.42578125" style="188" customWidth="1"/>
    <col min="10" max="10" width="11.7109375" style="190" customWidth="1"/>
    <col min="11" max="11" width="13.5703125" style="191" customWidth="1"/>
    <col min="12" max="12" width="15" style="195" customWidth="1"/>
    <col min="13" max="13" width="14" style="186" customWidth="1"/>
    <col min="14" max="16384" width="11.85546875" style="186"/>
  </cols>
  <sheetData>
    <row r="1" spans="1:13" ht="15.75" customHeight="1" x14ac:dyDescent="0.25">
      <c r="A1" s="181" t="s">
        <v>1259</v>
      </c>
      <c r="B1" s="185"/>
      <c r="D1" s="186" t="e">
        <f t="shared" ref="D1" si="0">"PPL Rank: "&amp;A1&amp;REPT(" ",10-LEN(A1))&amp;CHAR(10)&amp;B1&amp;REPT(" ",50-LEN(B1))&amp;CHAR(10)&amp;C1</f>
        <v>#VALUE!</v>
      </c>
      <c r="E1" s="187" t="e">
        <f>VLOOKUP($A1,'[1]Proj Data'!$C$6:$DR$366,11,FALSE)</f>
        <v>#N/A</v>
      </c>
      <c r="F1" s="188" t="e">
        <f>VLOOKUP($A1,'[1]Proj Data'!$C$6:$DR$366,118,FALSE)</f>
        <v>#N/A</v>
      </c>
      <c r="G1" s="189" t="e">
        <f>VLOOKUP($A1,'[1]Proj Data'!$C$6:$DR$366,50,FALSE)</f>
        <v>#N/A</v>
      </c>
      <c r="H1" s="188" t="e">
        <f>VLOOKUP($A1,'[1]Proj Data'!$C$6:$DR$366,6,FALSE)</f>
        <v>#N/A</v>
      </c>
      <c r="I1" s="188" t="e">
        <f>VLOOKUP($A1,'[1]Proj Data'!$C$6:$DR$366,7,FALSE)</f>
        <v>#N/A</v>
      </c>
      <c r="J1" s="190" t="e">
        <f>VLOOKUP($A1,'[1]Proj Data'!$C$6:$DR$366,15,FALSE)</f>
        <v>#N/A</v>
      </c>
      <c r="K1" s="191" t="e">
        <f>VLOOKUP($A1,'[1]Proj Data'!$C$6:$DR$366,36,FALSE)</f>
        <v>#N/A</v>
      </c>
      <c r="L1" s="192" t="e">
        <f>VLOOKUP($A1,'[1]Proj Data'!$C$6:$DR$366,59,FALSE)</f>
        <v>#N/A</v>
      </c>
    </row>
    <row r="2" spans="1:13" ht="15.75" customHeight="1" x14ac:dyDescent="0.25">
      <c r="A2" s="182" t="s">
        <v>644</v>
      </c>
      <c r="B2" s="193"/>
    </row>
    <row r="3" spans="1:13" ht="15.75" customHeight="1" x14ac:dyDescent="0.25">
      <c r="A3" s="183" t="s">
        <v>818</v>
      </c>
      <c r="B3" s="196"/>
    </row>
    <row r="4" spans="1:13" ht="15.75" customHeight="1" x14ac:dyDescent="0.25">
      <c r="A4" s="184" t="s">
        <v>205</v>
      </c>
      <c r="B4" s="193"/>
    </row>
    <row r="5" spans="1:13" ht="15.75" customHeight="1" x14ac:dyDescent="0.25">
      <c r="A5" s="184"/>
      <c r="B5" s="193"/>
      <c r="G5" s="197" t="s">
        <v>1269</v>
      </c>
      <c r="H5" s="198"/>
      <c r="I5" s="198"/>
      <c r="J5" s="199"/>
      <c r="K5" s="200"/>
      <c r="L5" s="201"/>
    </row>
    <row r="6" spans="1:13" s="202" customFormat="1" ht="54" customHeight="1" x14ac:dyDescent="0.2">
      <c r="E6" s="203"/>
      <c r="F6" s="204"/>
      <c r="G6" s="205" t="s">
        <v>1261</v>
      </c>
      <c r="H6" s="206" t="s">
        <v>1266</v>
      </c>
      <c r="I6" s="206"/>
      <c r="J6" s="207" t="s">
        <v>1262</v>
      </c>
      <c r="K6" s="208" t="s">
        <v>1263</v>
      </c>
      <c r="L6" s="209" t="s">
        <v>1265</v>
      </c>
    </row>
    <row r="7" spans="1:13" s="217" customFormat="1" ht="108" x14ac:dyDescent="0.4">
      <c r="A7" s="210" t="s">
        <v>1258</v>
      </c>
      <c r="B7" s="210" t="s">
        <v>1257</v>
      </c>
      <c r="C7" s="210" t="s">
        <v>1256</v>
      </c>
      <c r="D7" s="210" t="s">
        <v>24</v>
      </c>
      <c r="E7" s="211" t="s">
        <v>1255</v>
      </c>
      <c r="F7" s="212" t="s">
        <v>1254</v>
      </c>
      <c r="G7" s="213" t="s">
        <v>1260</v>
      </c>
      <c r="H7" s="212" t="s">
        <v>1253</v>
      </c>
      <c r="I7" s="212" t="s">
        <v>1252</v>
      </c>
      <c r="J7" s="214" t="s">
        <v>1251</v>
      </c>
      <c r="K7" s="215" t="s">
        <v>1250</v>
      </c>
      <c r="L7" s="216" t="s">
        <v>1264</v>
      </c>
      <c r="M7" s="210" t="s">
        <v>1267</v>
      </c>
    </row>
    <row r="8" spans="1:13" s="218" customFormat="1" ht="18" x14ac:dyDescent="0.4">
      <c r="C8" s="219"/>
      <c r="D8" s="220" t="s">
        <v>61</v>
      </c>
      <c r="E8" s="221"/>
      <c r="F8" s="222"/>
      <c r="G8" s="223"/>
      <c r="H8" s="224"/>
      <c r="I8" s="224"/>
      <c r="J8" s="225"/>
      <c r="K8" s="226"/>
      <c r="L8" s="227"/>
    </row>
    <row r="9" spans="1:13" s="185" customFormat="1" ht="50.45" customHeight="1" x14ac:dyDescent="0.25">
      <c r="A9" s="228">
        <v>120</v>
      </c>
      <c r="B9" s="228" t="s">
        <v>178</v>
      </c>
      <c r="C9" s="228" t="s">
        <v>1207</v>
      </c>
      <c r="D9" s="229" t="str">
        <f t="shared" ref="D9:D69" si="1">"PPL Rank: "&amp;A9&amp;REPT(" ",10-LEN(A9))&amp;CHAR(10)&amp;B9&amp;REPT(" ",50-LEN(B9))&amp;CHAR(10)&amp;C9</f>
        <v>PPL Rank: 120       
Ada                                               
Rehab collection, ph 3</v>
      </c>
      <c r="E9" s="230" t="str">
        <f>VLOOKUP($A9,'[1]Proj Data'!$C$6:$DR$366,11,FALSE)</f>
        <v>Perez</v>
      </c>
      <c r="F9" s="231">
        <f>VLOOKUP($A9,'[1]Proj Data'!$C$6:$DR$366,118,FALSE)</f>
        <v>1</v>
      </c>
      <c r="G9" s="232">
        <f>VLOOKUP($A9,'[1]Proj Data'!$C$6:$DR$366,50,FALSE)</f>
        <v>0</v>
      </c>
      <c r="H9" s="231" t="str">
        <f>VLOOKUP($A9,'[1]Proj Data'!$C$6:$DR$366,6,FALSE)</f>
        <v/>
      </c>
      <c r="I9" s="231" t="str">
        <f>VLOOKUP($A9,'[1]Proj Data'!$C$6:$DR$366,7,FALSE)</f>
        <v/>
      </c>
      <c r="J9" s="233">
        <f>VLOOKUP($A9,'[1]Proj Data'!$C$6:$DR$366,15,FALSE)</f>
        <v>1673</v>
      </c>
      <c r="K9" s="234">
        <f>VLOOKUP($A9,'[1]Proj Data'!$C$6:$DR$366,36,FALSE)</f>
        <v>277000</v>
      </c>
      <c r="L9" s="235">
        <f>VLOOKUP($A9,'[1]Proj Data'!$C$6:$DR$366,59,FALSE)</f>
        <v>0</v>
      </c>
    </row>
    <row r="10" spans="1:13" s="185" customFormat="1" ht="50.45" customHeight="1" x14ac:dyDescent="0.25">
      <c r="A10" s="228">
        <v>273</v>
      </c>
      <c r="B10" s="228" t="s">
        <v>179</v>
      </c>
      <c r="C10" s="228" t="s">
        <v>67</v>
      </c>
      <c r="D10" s="229" t="str">
        <f t="shared" si="1"/>
        <v>PPL Rank: 273       
Aitkin                                            
Rehab treatment</v>
      </c>
      <c r="E10" s="230" t="str">
        <f>VLOOKUP($A10,'[1]Proj Data'!$C$6:$DR$366,11,FALSE)</f>
        <v>Perez</v>
      </c>
      <c r="F10" s="231" t="str">
        <f>VLOOKUP($A10,'[1]Proj Data'!$C$6:$DR$366,118,FALSE)</f>
        <v>3b</v>
      </c>
      <c r="G10" s="232">
        <f>VLOOKUP($A10,'[1]Proj Data'!$C$6:$DR$366,50,FALSE)</f>
        <v>0</v>
      </c>
      <c r="H10" s="231" t="str">
        <f>VLOOKUP($A10,'[1]Proj Data'!$C$6:$DR$366,6,FALSE)</f>
        <v/>
      </c>
      <c r="I10" s="231" t="str">
        <f>VLOOKUP($A10,'[1]Proj Data'!$C$6:$DR$366,7,FALSE)</f>
        <v/>
      </c>
      <c r="J10" s="233">
        <f>VLOOKUP($A10,'[1]Proj Data'!$C$6:$DR$366,15,FALSE)</f>
        <v>2128</v>
      </c>
      <c r="K10" s="234">
        <f>VLOOKUP($A10,'[1]Proj Data'!$C$6:$DR$366,36,FALSE)</f>
        <v>11670000</v>
      </c>
      <c r="L10" s="235">
        <f>VLOOKUP($A10,'[1]Proj Data'!$C$6:$DR$366,59,FALSE)</f>
        <v>0</v>
      </c>
    </row>
    <row r="11" spans="1:13" s="185" customFormat="1" ht="50.45" customHeight="1" x14ac:dyDescent="0.25">
      <c r="A11" s="228">
        <v>100</v>
      </c>
      <c r="B11" s="228" t="s">
        <v>819</v>
      </c>
      <c r="C11" s="228" t="s">
        <v>67</v>
      </c>
      <c r="D11" s="229" t="str">
        <f t="shared" si="1"/>
        <v>PPL Rank: 100       
Akeley                                            
Rehab treatment</v>
      </c>
      <c r="E11" s="230" t="str">
        <f>VLOOKUP($A11,'[1]Proj Data'!$C$6:$DR$366,11,FALSE)</f>
        <v>Perez</v>
      </c>
      <c r="F11" s="231">
        <f>VLOOKUP($A11,'[1]Proj Data'!$C$6:$DR$366,118,FALSE)</f>
        <v>2</v>
      </c>
      <c r="G11" s="232">
        <f>VLOOKUP($A11,'[1]Proj Data'!$C$6:$DR$366,50,FALSE)</f>
        <v>0</v>
      </c>
      <c r="H11" s="231" t="str">
        <f>VLOOKUP($A11,'[1]Proj Data'!$C$6:$DR$366,6,FALSE)</f>
        <v/>
      </c>
      <c r="I11" s="231" t="str">
        <f>VLOOKUP($A11,'[1]Proj Data'!$C$6:$DR$366,7,FALSE)</f>
        <v/>
      </c>
      <c r="J11" s="233">
        <f>VLOOKUP($A11,'[1]Proj Data'!$C$6:$DR$366,15,FALSE)</f>
        <v>416</v>
      </c>
      <c r="K11" s="234">
        <f>VLOOKUP($A11,'[1]Proj Data'!$C$6:$DR$366,36,FALSE)</f>
        <v>960000</v>
      </c>
      <c r="L11" s="235">
        <f>VLOOKUP($A11,'[1]Proj Data'!$C$6:$DR$366,59,FALSE)</f>
        <v>0</v>
      </c>
    </row>
    <row r="12" spans="1:13" s="185" customFormat="1" ht="50.45" customHeight="1" x14ac:dyDescent="0.25">
      <c r="A12" s="228">
        <v>21</v>
      </c>
      <c r="B12" s="228" t="s">
        <v>271</v>
      </c>
      <c r="C12" s="228" t="s">
        <v>735</v>
      </c>
      <c r="D12" s="229" t="str">
        <f t="shared" si="1"/>
        <v>PPL Rank: 21        
Albert Lea                                        
Adv trmt – phos, rehab treatment</v>
      </c>
      <c r="E12" s="230" t="str">
        <f>VLOOKUP($A12,'[1]Proj Data'!$C$6:$DR$366,11,FALSE)</f>
        <v>Brooksbank</v>
      </c>
      <c r="F12" s="231">
        <f>VLOOKUP($A12,'[1]Proj Data'!$C$6:$DR$366,118,FALSE)</f>
        <v>10</v>
      </c>
      <c r="G12" s="232">
        <f>VLOOKUP($A12,'[1]Proj Data'!$C$6:$DR$366,50,FALSE)</f>
        <v>0</v>
      </c>
      <c r="H12" s="231" t="str">
        <f>VLOOKUP($A12,'[1]Proj Data'!$C$6:$DR$366,6,FALSE)</f>
        <v/>
      </c>
      <c r="I12" s="231" t="str">
        <f>VLOOKUP($A12,'[1]Proj Data'!$C$6:$DR$366,7,FALSE)</f>
        <v>Yes</v>
      </c>
      <c r="J12" s="233">
        <f>VLOOKUP($A12,'[1]Proj Data'!$C$6:$DR$366,15,FALSE)</f>
        <v>18492</v>
      </c>
      <c r="K12" s="234">
        <f>VLOOKUP($A12,'[1]Proj Data'!$C$6:$DR$366,36,FALSE)</f>
        <v>80000000</v>
      </c>
      <c r="L12" s="235">
        <f>VLOOKUP($A12,'[1]Proj Data'!$C$6:$DR$366,59,FALSE)</f>
        <v>0</v>
      </c>
    </row>
    <row r="13" spans="1:13" s="185" customFormat="1" ht="50.45" customHeight="1" x14ac:dyDescent="0.25">
      <c r="A13" s="228">
        <v>99</v>
      </c>
      <c r="B13" s="228" t="s">
        <v>970</v>
      </c>
      <c r="C13" s="228" t="s">
        <v>971</v>
      </c>
      <c r="D13" s="229" t="str">
        <f t="shared" si="1"/>
        <v>PPL Rank: 99        
Alden                                             
Rehab collection citywide</v>
      </c>
      <c r="E13" s="230" t="str">
        <f>VLOOKUP($A13,'[1]Proj Data'!$C$6:$DR$366,11,FALSE)</f>
        <v>Brooksbank</v>
      </c>
      <c r="F13" s="231">
        <f>VLOOKUP($A13,'[1]Proj Data'!$C$6:$DR$366,118,FALSE)</f>
        <v>10</v>
      </c>
      <c r="G13" s="232">
        <f>VLOOKUP($A13,'[1]Proj Data'!$C$6:$DR$366,50,FALSE)</f>
        <v>0</v>
      </c>
      <c r="H13" s="231" t="str">
        <f>VLOOKUP($A13,'[1]Proj Data'!$C$6:$DR$366,6,FALSE)</f>
        <v/>
      </c>
      <c r="I13" s="231" t="str">
        <f>VLOOKUP($A13,'[1]Proj Data'!$C$6:$DR$366,7,FALSE)</f>
        <v/>
      </c>
      <c r="J13" s="233">
        <f>VLOOKUP($A13,'[1]Proj Data'!$C$6:$DR$366,15,FALSE)</f>
        <v>639</v>
      </c>
      <c r="K13" s="234">
        <f>VLOOKUP($A13,'[1]Proj Data'!$C$6:$DR$366,36,FALSE)</f>
        <v>9170000</v>
      </c>
      <c r="L13" s="235">
        <f>VLOOKUP($A13,'[1]Proj Data'!$C$6:$DR$366,59,FALSE)</f>
        <v>0</v>
      </c>
    </row>
    <row r="14" spans="1:13" s="185" customFormat="1" ht="50.45" customHeight="1" x14ac:dyDescent="0.25">
      <c r="A14" s="228">
        <v>30</v>
      </c>
      <c r="B14" s="228" t="s">
        <v>788</v>
      </c>
      <c r="C14" s="228" t="s">
        <v>734</v>
      </c>
      <c r="D14" s="229" t="str">
        <f t="shared" si="1"/>
        <v>PPL Rank: 30        
Alexandria Lakes Area San Dist                    
Adv trmt – phos, expand treatment</v>
      </c>
      <c r="E14" s="230" t="str">
        <f>VLOOKUP($A14,'[1]Proj Data'!$C$6:$DR$366,11,FALSE)</f>
        <v>Bradshaw</v>
      </c>
      <c r="F14" s="231">
        <f>VLOOKUP($A14,'[1]Proj Data'!$C$6:$DR$366,118,FALSE)</f>
        <v>4</v>
      </c>
      <c r="G14" s="232">
        <f>VLOOKUP($A14,'[1]Proj Data'!$C$6:$DR$366,50,FALSE)</f>
        <v>0</v>
      </c>
      <c r="H14" s="231" t="str">
        <f>VLOOKUP($A14,'[1]Proj Data'!$C$6:$DR$366,6,FALSE)</f>
        <v/>
      </c>
      <c r="I14" s="231" t="str">
        <f>VLOOKUP($A14,'[1]Proj Data'!$C$6:$DR$366,7,FALSE)</f>
        <v>Yes</v>
      </c>
      <c r="J14" s="233">
        <f>VLOOKUP($A14,'[1]Proj Data'!$C$6:$DR$366,15,FALSE)</f>
        <v>26000</v>
      </c>
      <c r="K14" s="234">
        <f>VLOOKUP($A14,'[1]Proj Data'!$C$6:$DR$366,36,FALSE)</f>
        <v>77594238</v>
      </c>
      <c r="L14" s="235">
        <f>VLOOKUP($A14,'[1]Proj Data'!$C$6:$DR$366,59,FALSE)</f>
        <v>0</v>
      </c>
    </row>
    <row r="15" spans="1:13" s="185" customFormat="1" ht="50.45" customHeight="1" x14ac:dyDescent="0.25">
      <c r="A15" s="228">
        <v>26</v>
      </c>
      <c r="B15" s="228" t="s">
        <v>736</v>
      </c>
      <c r="C15" s="228" t="s">
        <v>72</v>
      </c>
      <c r="D15" s="229" t="str">
        <f t="shared" si="1"/>
        <v>PPL Rank: 26        
Alpha                                             
Rehab collection and treatment</v>
      </c>
      <c r="E15" s="230" t="str">
        <f>VLOOKUP($A15,'[1]Proj Data'!$C$6:$DR$366,11,FALSE)</f>
        <v>Berrens</v>
      </c>
      <c r="F15" s="231">
        <f>VLOOKUP($A15,'[1]Proj Data'!$C$6:$DR$366,118,FALSE)</f>
        <v>8</v>
      </c>
      <c r="G15" s="232">
        <f>VLOOKUP($A15,'[1]Proj Data'!$C$6:$DR$366,50,FALSE)</f>
        <v>0</v>
      </c>
      <c r="H15" s="231" t="str">
        <f>VLOOKUP($A15,'[1]Proj Data'!$C$6:$DR$366,6,FALSE)</f>
        <v/>
      </c>
      <c r="I15" s="231" t="str">
        <f>VLOOKUP($A15,'[1]Proj Data'!$C$6:$DR$366,7,FALSE)</f>
        <v/>
      </c>
      <c r="J15" s="233">
        <f>VLOOKUP($A15,'[1]Proj Data'!$C$6:$DR$366,15,FALSE)</f>
        <v>116</v>
      </c>
      <c r="K15" s="234">
        <f>VLOOKUP($A15,'[1]Proj Data'!$C$6:$DR$366,36,FALSE)</f>
        <v>6842000</v>
      </c>
      <c r="L15" s="235">
        <f>VLOOKUP($A15,'[1]Proj Data'!$C$6:$DR$366,59,FALSE)</f>
        <v>0</v>
      </c>
    </row>
    <row r="16" spans="1:13" s="185" customFormat="1" ht="50.45" customHeight="1" x14ac:dyDescent="0.25">
      <c r="A16" s="228">
        <v>260</v>
      </c>
      <c r="B16" s="228" t="s">
        <v>737</v>
      </c>
      <c r="C16" s="228" t="s">
        <v>72</v>
      </c>
      <c r="D16" s="229" t="str">
        <f t="shared" si="1"/>
        <v>PPL Rank: 260       
Altura                                            
Rehab collection and treatment</v>
      </c>
      <c r="E16" s="230" t="str">
        <f>VLOOKUP($A16,'[1]Proj Data'!$C$6:$DR$366,11,FALSE)</f>
        <v>Brooksbank</v>
      </c>
      <c r="F16" s="231">
        <f>VLOOKUP($A16,'[1]Proj Data'!$C$6:$DR$366,118,FALSE)</f>
        <v>10</v>
      </c>
      <c r="G16" s="232">
        <f>VLOOKUP($A16,'[1]Proj Data'!$C$6:$DR$366,50,FALSE)</f>
        <v>0</v>
      </c>
      <c r="H16" s="231" t="str">
        <f>VLOOKUP($A16,'[1]Proj Data'!$C$6:$DR$366,6,FALSE)</f>
        <v/>
      </c>
      <c r="I16" s="231" t="str">
        <f>VLOOKUP($A16,'[1]Proj Data'!$C$6:$DR$366,7,FALSE)</f>
        <v/>
      </c>
      <c r="J16" s="233">
        <f>VLOOKUP($A16,'[1]Proj Data'!$C$6:$DR$366,15,FALSE)</f>
        <v>480</v>
      </c>
      <c r="K16" s="234">
        <f>VLOOKUP($A16,'[1]Proj Data'!$C$6:$DR$366,36,FALSE)</f>
        <v>4900000</v>
      </c>
      <c r="L16" s="235">
        <f>VLOOKUP($A16,'[1]Proj Data'!$C$6:$DR$366,59,FALSE)</f>
        <v>0</v>
      </c>
    </row>
    <row r="17" spans="1:12" s="185" customFormat="1" ht="50.45" customHeight="1" x14ac:dyDescent="0.25">
      <c r="A17" s="228">
        <v>147</v>
      </c>
      <c r="B17" s="228" t="s">
        <v>213</v>
      </c>
      <c r="C17" s="228" t="s">
        <v>84</v>
      </c>
      <c r="D17" s="229" t="str">
        <f t="shared" si="1"/>
        <v>PPL Rank: 147       
Annandale/Maple Lake/Howard Lake                  
Adv trmt - phos, rehab treatment</v>
      </c>
      <c r="E17" s="230" t="str">
        <f>VLOOKUP($A17,'[1]Proj Data'!$C$6:$DR$366,11,FALSE)</f>
        <v>Barrett</v>
      </c>
      <c r="F17" s="231" t="str">
        <f>VLOOKUP($A17,'[1]Proj Data'!$C$6:$DR$366,118,FALSE)</f>
        <v>7W</v>
      </c>
      <c r="G17" s="232">
        <f>VLOOKUP($A17,'[1]Proj Data'!$C$6:$DR$366,50,FALSE)</f>
        <v>0</v>
      </c>
      <c r="H17" s="231" t="str">
        <f>VLOOKUP($A17,'[1]Proj Data'!$C$6:$DR$366,6,FALSE)</f>
        <v>Yes</v>
      </c>
      <c r="I17" s="231" t="str">
        <f>VLOOKUP($A17,'[1]Proj Data'!$C$6:$DR$366,7,FALSE)</f>
        <v/>
      </c>
      <c r="J17" s="233">
        <f>VLOOKUP($A17,'[1]Proj Data'!$C$6:$DR$366,15,FALSE)</f>
        <v>7566</v>
      </c>
      <c r="K17" s="234">
        <f>VLOOKUP($A17,'[1]Proj Data'!$C$6:$DR$366,36,FALSE)</f>
        <v>12490000</v>
      </c>
      <c r="L17" s="235">
        <f>VLOOKUP($A17,'[1]Proj Data'!$C$6:$DR$366,59,FALSE)</f>
        <v>0</v>
      </c>
    </row>
    <row r="18" spans="1:12" s="185" customFormat="1" ht="50.45" customHeight="1" x14ac:dyDescent="0.25">
      <c r="A18" s="228">
        <v>206.1</v>
      </c>
      <c r="B18" s="228" t="s">
        <v>66</v>
      </c>
      <c r="C18" s="228" t="s">
        <v>1208</v>
      </c>
      <c r="D18" s="229" t="str">
        <f t="shared" si="1"/>
        <v>PPL Rank: 206.1     
Appleton                                          
Rehab collect, part A Schlieman Ave</v>
      </c>
      <c r="E18" s="230" t="str">
        <f>VLOOKUP($A18,'[1]Proj Data'!$C$6:$DR$366,11,FALSE)</f>
        <v>Barrett</v>
      </c>
      <c r="F18" s="231" t="str">
        <f>VLOOKUP($A18,'[1]Proj Data'!$C$6:$DR$366,118,FALSE)</f>
        <v>6W</v>
      </c>
      <c r="G18" s="232">
        <f>VLOOKUP($A18,'[1]Proj Data'!$C$6:$DR$366,50,FALSE)</f>
        <v>45457</v>
      </c>
      <c r="H18" s="231" t="str">
        <f>VLOOKUP($A18,'[1]Proj Data'!$C$6:$DR$366,6,FALSE)</f>
        <v>Yes</v>
      </c>
      <c r="I18" s="231">
        <f>VLOOKUP($A18,'[1]Proj Data'!$C$6:$DR$366,7,FALSE)</f>
        <v>0</v>
      </c>
      <c r="J18" s="233">
        <f>VLOOKUP($A18,'[1]Proj Data'!$C$6:$DR$366,15,FALSE)</f>
        <v>1412</v>
      </c>
      <c r="K18" s="234">
        <f>VLOOKUP($A18,'[1]Proj Data'!$C$6:$DR$366,36,FALSE)</f>
        <v>1723494</v>
      </c>
      <c r="L18" s="235">
        <f>VLOOKUP($A18,'[1]Proj Data'!$C$6:$DR$366,59,FALSE)</f>
        <v>1378795.2000000002</v>
      </c>
    </row>
    <row r="19" spans="1:12" s="185" customFormat="1" ht="50.45" customHeight="1" x14ac:dyDescent="0.25">
      <c r="A19" s="228">
        <v>206.2</v>
      </c>
      <c r="B19" s="228" t="s">
        <v>66</v>
      </c>
      <c r="C19" s="228" t="s">
        <v>1209</v>
      </c>
      <c r="D19" s="229" t="str">
        <f t="shared" si="1"/>
        <v>PPL Rank: 206.2     
Appleton                                          
Rehab collect, part B Schlieman Ave</v>
      </c>
      <c r="E19" s="230" t="str">
        <f>VLOOKUP($A19,'[1]Proj Data'!$C$6:$DR$366,11,FALSE)</f>
        <v>Berrens</v>
      </c>
      <c r="F19" s="231" t="str">
        <f>VLOOKUP($A19,'[1]Proj Data'!$C$6:$DR$366,118,FALSE)</f>
        <v>6W</v>
      </c>
      <c r="G19" s="232">
        <f>VLOOKUP($A19,'[1]Proj Data'!$C$6:$DR$366,50,FALSE)</f>
        <v>0</v>
      </c>
      <c r="H19" s="231" t="str">
        <f>VLOOKUP($A19,'[1]Proj Data'!$C$6:$DR$366,6,FALSE)</f>
        <v>Yes</v>
      </c>
      <c r="I19" s="231" t="str">
        <f>VLOOKUP($A19,'[1]Proj Data'!$C$6:$DR$366,7,FALSE)</f>
        <v/>
      </c>
      <c r="J19" s="233">
        <f>VLOOKUP($A19,'[1]Proj Data'!$C$6:$DR$366,15,FALSE)</f>
        <v>1412</v>
      </c>
      <c r="K19" s="234">
        <f>VLOOKUP($A19,'[1]Proj Data'!$C$6:$DR$366,36,FALSE)</f>
        <v>2206922</v>
      </c>
      <c r="L19" s="235">
        <f>VLOOKUP($A19,'[1]Proj Data'!$C$6:$DR$366,59,FALSE)</f>
        <v>1765537.6</v>
      </c>
    </row>
    <row r="20" spans="1:12" s="185" customFormat="1" ht="50.45" customHeight="1" x14ac:dyDescent="0.25">
      <c r="A20" s="228">
        <v>22</v>
      </c>
      <c r="B20" s="228" t="s">
        <v>66</v>
      </c>
      <c r="C20" s="228" t="s">
        <v>972</v>
      </c>
      <c r="D20" s="229" t="str">
        <f t="shared" si="1"/>
        <v>PPL Rank: 22        
Appleton                                          
Adv trmt - phos, biosolids</v>
      </c>
      <c r="E20" s="230" t="str">
        <f>VLOOKUP($A20,'[1]Proj Data'!$C$6:$DR$366,11,FALSE)</f>
        <v>Berrens</v>
      </c>
      <c r="F20" s="231" t="str">
        <f>VLOOKUP($A20,'[1]Proj Data'!$C$6:$DR$366,118,FALSE)</f>
        <v>6W</v>
      </c>
      <c r="G20" s="232">
        <f>VLOOKUP($A20,'[1]Proj Data'!$C$6:$DR$366,50,FALSE)</f>
        <v>0</v>
      </c>
      <c r="H20" s="231" t="str">
        <f>VLOOKUP($A20,'[1]Proj Data'!$C$6:$DR$366,6,FALSE)</f>
        <v/>
      </c>
      <c r="I20" s="231" t="str">
        <f>VLOOKUP($A20,'[1]Proj Data'!$C$6:$DR$366,7,FALSE)</f>
        <v>Yes</v>
      </c>
      <c r="J20" s="233">
        <f>VLOOKUP($A20,'[1]Proj Data'!$C$6:$DR$366,15,FALSE)</f>
        <v>1392</v>
      </c>
      <c r="K20" s="234">
        <f>VLOOKUP($A20,'[1]Proj Data'!$C$6:$DR$366,36,FALSE)</f>
        <v>9900000</v>
      </c>
      <c r="L20" s="235">
        <f>VLOOKUP($A20,'[1]Proj Data'!$C$6:$DR$366,59,FALSE)</f>
        <v>4232448</v>
      </c>
    </row>
    <row r="21" spans="1:12" s="185" customFormat="1" ht="50.45" customHeight="1" x14ac:dyDescent="0.25">
      <c r="A21" s="228">
        <v>208</v>
      </c>
      <c r="B21" s="228" t="s">
        <v>66</v>
      </c>
      <c r="C21" s="228" t="s">
        <v>93</v>
      </c>
      <c r="D21" s="229" t="str">
        <f t="shared" si="1"/>
        <v>PPL Rank: 208       
Appleton                                          
Rehab collection, Ph 2</v>
      </c>
      <c r="E21" s="230" t="str">
        <f>VLOOKUP($A21,'[1]Proj Data'!$C$6:$DR$366,11,FALSE)</f>
        <v>Berrens</v>
      </c>
      <c r="F21" s="231" t="str">
        <f>VLOOKUP($A21,'[1]Proj Data'!$C$6:$DR$366,118,FALSE)</f>
        <v>6W</v>
      </c>
      <c r="G21" s="232">
        <f>VLOOKUP($A21,'[1]Proj Data'!$C$6:$DR$366,50,FALSE)</f>
        <v>0</v>
      </c>
      <c r="H21" s="231" t="str">
        <f>VLOOKUP($A21,'[1]Proj Data'!$C$6:$DR$366,6,FALSE)</f>
        <v/>
      </c>
      <c r="I21" s="231" t="str">
        <f>VLOOKUP($A21,'[1]Proj Data'!$C$6:$DR$366,7,FALSE)</f>
        <v>Yes</v>
      </c>
      <c r="J21" s="233">
        <f>VLOOKUP($A21,'[1]Proj Data'!$C$6:$DR$366,15,FALSE)</f>
        <v>1392</v>
      </c>
      <c r="K21" s="234">
        <f>VLOOKUP($A21,'[1]Proj Data'!$C$6:$DR$366,36,FALSE)</f>
        <v>12200000</v>
      </c>
      <c r="L21" s="235">
        <f>VLOOKUP($A21,'[1]Proj Data'!$C$6:$DR$366,59,FALSE)</f>
        <v>5000000</v>
      </c>
    </row>
    <row r="22" spans="1:12" s="185" customFormat="1" ht="50.45" customHeight="1" x14ac:dyDescent="0.25">
      <c r="A22" s="228">
        <v>157</v>
      </c>
      <c r="B22" s="228" t="s">
        <v>789</v>
      </c>
      <c r="C22" s="228" t="s">
        <v>1210</v>
      </c>
      <c r="D22" s="229" t="str">
        <f t="shared" si="1"/>
        <v>PPL Rank: 157       
Ash River San District                            
Unsewered, LSTS with nitrogen trmt</v>
      </c>
      <c r="E22" s="230" t="str">
        <f>VLOOKUP($A22,'[1]Proj Data'!$C$6:$DR$366,11,FALSE)</f>
        <v>Bradshaw</v>
      </c>
      <c r="F22" s="231" t="str">
        <f>VLOOKUP($A22,'[1]Proj Data'!$C$6:$DR$366,118,FALSE)</f>
        <v>3c</v>
      </c>
      <c r="G22" s="232">
        <f>VLOOKUP($A22,'[1]Proj Data'!$C$6:$DR$366,50,FALSE)</f>
        <v>0</v>
      </c>
      <c r="H22" s="231" t="str">
        <f>VLOOKUP($A22,'[1]Proj Data'!$C$6:$DR$366,6,FALSE)</f>
        <v/>
      </c>
      <c r="I22" s="231" t="str">
        <f>VLOOKUP($A22,'[1]Proj Data'!$C$6:$DR$366,7,FALSE)</f>
        <v/>
      </c>
      <c r="J22" s="233">
        <f>VLOOKUP($A22,'[1]Proj Data'!$C$6:$DR$366,15,FALSE)</f>
        <v>232</v>
      </c>
      <c r="K22" s="234">
        <f>VLOOKUP($A22,'[1]Proj Data'!$C$6:$DR$366,36,FALSE)</f>
        <v>24206000</v>
      </c>
      <c r="L22" s="235">
        <f>VLOOKUP($A22,'[1]Proj Data'!$C$6:$DR$366,59,FALSE)</f>
        <v>2220000</v>
      </c>
    </row>
    <row r="23" spans="1:12" s="185" customFormat="1" ht="50.45" customHeight="1" x14ac:dyDescent="0.25">
      <c r="A23" s="228">
        <v>38</v>
      </c>
      <c r="B23" s="228" t="s">
        <v>1182</v>
      </c>
      <c r="C23" s="228" t="s">
        <v>1211</v>
      </c>
      <c r="D23" s="229" t="str">
        <f t="shared" si="1"/>
        <v>PPL Rank: 38        
Ashby                                             
Trmt rehab and expansion, new spray irrigation</v>
      </c>
      <c r="E23" s="230" t="str">
        <f>VLOOKUP($A23,'[1]Proj Data'!$C$6:$DR$366,11,FALSE)</f>
        <v>Bradshaw</v>
      </c>
      <c r="F23" s="231">
        <f>VLOOKUP($A23,'[1]Proj Data'!$C$6:$DR$366,118,FALSE)</f>
        <v>4</v>
      </c>
      <c r="G23" s="232">
        <f>VLOOKUP($A23,'[1]Proj Data'!$C$6:$DR$366,50,FALSE)</f>
        <v>0</v>
      </c>
      <c r="H23" s="231" t="str">
        <f>VLOOKUP($A23,'[1]Proj Data'!$C$6:$DR$366,6,FALSE)</f>
        <v/>
      </c>
      <c r="I23" s="231" t="str">
        <f>VLOOKUP($A23,'[1]Proj Data'!$C$6:$DR$366,7,FALSE)</f>
        <v>Yes</v>
      </c>
      <c r="J23" s="233">
        <f>VLOOKUP($A23,'[1]Proj Data'!$C$6:$DR$366,15,FALSE)</f>
        <v>475</v>
      </c>
      <c r="K23" s="234">
        <f>VLOOKUP($A23,'[1]Proj Data'!$C$6:$DR$366,36,FALSE)</f>
        <v>4172390</v>
      </c>
      <c r="L23" s="235">
        <f>VLOOKUP($A23,'[1]Proj Data'!$C$6:$DR$366,59,FALSE)</f>
        <v>0</v>
      </c>
    </row>
    <row r="24" spans="1:12" s="185" customFormat="1" ht="50.45" customHeight="1" x14ac:dyDescent="0.25">
      <c r="A24" s="228">
        <v>162</v>
      </c>
      <c r="B24" s="228" t="s">
        <v>287</v>
      </c>
      <c r="C24" s="228" t="s">
        <v>794</v>
      </c>
      <c r="D24" s="229" t="str">
        <f t="shared" si="1"/>
        <v>PPL Rank: 162       
Atwater                                           
Rehab collection, north side</v>
      </c>
      <c r="E24" s="230" t="str">
        <f>VLOOKUP($A24,'[1]Proj Data'!$C$6:$DR$366,11,FALSE)</f>
        <v>Barrett</v>
      </c>
      <c r="F24" s="231" t="str">
        <f>VLOOKUP($A24,'[1]Proj Data'!$C$6:$DR$366,118,FALSE)</f>
        <v>6E</v>
      </c>
      <c r="G24" s="232">
        <f>VLOOKUP($A24,'[1]Proj Data'!$C$6:$DR$366,50,FALSE)</f>
        <v>45485</v>
      </c>
      <c r="H24" s="231" t="str">
        <f>VLOOKUP($A24,'[1]Proj Data'!$C$6:$DR$366,6,FALSE)</f>
        <v>Yes</v>
      </c>
      <c r="I24" s="231">
        <f>VLOOKUP($A24,'[1]Proj Data'!$C$6:$DR$366,7,FALSE)</f>
        <v>0</v>
      </c>
      <c r="J24" s="233">
        <f>VLOOKUP($A24,'[1]Proj Data'!$C$6:$DR$366,15,FALSE)</f>
        <v>1131</v>
      </c>
      <c r="K24" s="234">
        <f>VLOOKUP($A24,'[1]Proj Data'!$C$6:$DR$366,36,FALSE)</f>
        <v>3487059</v>
      </c>
      <c r="L24" s="235">
        <f>VLOOKUP($A24,'[1]Proj Data'!$C$6:$DR$366,59,FALSE)</f>
        <v>0</v>
      </c>
    </row>
    <row r="25" spans="1:12" s="185" customFormat="1" ht="50.45" customHeight="1" x14ac:dyDescent="0.25">
      <c r="A25" s="228">
        <v>1.1000000000000001</v>
      </c>
      <c r="B25" s="228" t="s">
        <v>157</v>
      </c>
      <c r="C25" s="228" t="s">
        <v>67</v>
      </c>
      <c r="D25" s="229" t="str">
        <f t="shared" si="1"/>
        <v>PPL Rank: 1.1       
Aurora                                            
Rehab treatment</v>
      </c>
      <c r="E25" s="230" t="str">
        <f>VLOOKUP($A25,'[1]Proj Data'!$C$6:$DR$366,11,FALSE)</f>
        <v>Bradshaw</v>
      </c>
      <c r="F25" s="231" t="str">
        <f>VLOOKUP($A25,'[1]Proj Data'!$C$6:$DR$366,118,FALSE)</f>
        <v>3c</v>
      </c>
      <c r="G25" s="232">
        <f>VLOOKUP($A25,'[1]Proj Data'!$C$6:$DR$366,50,FALSE)</f>
        <v>0</v>
      </c>
      <c r="H25" s="231" t="str">
        <f>VLOOKUP($A25,'[1]Proj Data'!$C$6:$DR$366,6,FALSE)</f>
        <v>Yes</v>
      </c>
      <c r="I25" s="231" t="str">
        <f>VLOOKUP($A25,'[1]Proj Data'!$C$6:$DR$366,7,FALSE)</f>
        <v/>
      </c>
      <c r="J25" s="233">
        <f>VLOOKUP($A25,'[1]Proj Data'!$C$6:$DR$366,15,FALSE)</f>
        <v>1670</v>
      </c>
      <c r="K25" s="234">
        <f>VLOOKUP($A25,'[1]Proj Data'!$C$6:$DR$366,36,FALSE)</f>
        <v>18455000</v>
      </c>
      <c r="L25" s="235">
        <f>VLOOKUP($A25,'[1]Proj Data'!$C$6:$DR$366,59,FALSE)</f>
        <v>5000000</v>
      </c>
    </row>
    <row r="26" spans="1:12" s="185" customFormat="1" ht="50.45" customHeight="1" x14ac:dyDescent="0.25">
      <c r="A26" s="228">
        <v>1.2</v>
      </c>
      <c r="B26" s="228" t="s">
        <v>157</v>
      </c>
      <c r="C26" s="228" t="s">
        <v>1212</v>
      </c>
      <c r="D26" s="229" t="str">
        <f t="shared" si="1"/>
        <v xml:space="preserve">PPL Rank: 1.2       
Aurora                                            
W 1st Ave North Reconstruction Sanitary Sewer Replacement </v>
      </c>
      <c r="E26" s="230" t="str">
        <f>VLOOKUP($A26,'[1]Proj Data'!$C$6:$DR$366,11,FALSE)</f>
        <v>Bradshaw</v>
      </c>
      <c r="F26" s="231" t="str">
        <f>VLOOKUP($A26,'[1]Proj Data'!$C$6:$DR$366,118,FALSE)</f>
        <v>3c</v>
      </c>
      <c r="G26" s="232">
        <f>VLOOKUP($A26,'[1]Proj Data'!$C$6:$DR$366,50,FALSE)</f>
        <v>0</v>
      </c>
      <c r="H26" s="231" t="str">
        <f>VLOOKUP($A26,'[1]Proj Data'!$C$6:$DR$366,6,FALSE)</f>
        <v/>
      </c>
      <c r="I26" s="231" t="str">
        <f>VLOOKUP($A26,'[1]Proj Data'!$C$6:$DR$366,7,FALSE)</f>
        <v>Yes</v>
      </c>
      <c r="J26" s="233">
        <f>VLOOKUP($A26,'[1]Proj Data'!$C$6:$DR$366,15,FALSE)</f>
        <v>1670</v>
      </c>
      <c r="K26" s="234">
        <f>VLOOKUP($A26,'[1]Proj Data'!$C$6:$DR$366,36,FALSE)</f>
        <v>1152911</v>
      </c>
      <c r="L26" s="235">
        <f>VLOOKUP($A26,'[1]Proj Data'!$C$6:$DR$366,59,FALSE)</f>
        <v>0</v>
      </c>
    </row>
    <row r="27" spans="1:12" s="185" customFormat="1" ht="50.45" customHeight="1" x14ac:dyDescent="0.25">
      <c r="A27" s="228">
        <v>166</v>
      </c>
      <c r="B27" s="228" t="s">
        <v>609</v>
      </c>
      <c r="C27" s="228" t="s">
        <v>72</v>
      </c>
      <c r="D27" s="229" t="str">
        <f t="shared" si="1"/>
        <v>PPL Rank: 166       
Bagley                                            
Rehab collection and treatment</v>
      </c>
      <c r="E27" s="230" t="str">
        <f>VLOOKUP($A27,'[1]Proj Data'!$C$6:$DR$366,11,FALSE)</f>
        <v>Perez</v>
      </c>
      <c r="F27" s="231">
        <f>VLOOKUP($A27,'[1]Proj Data'!$C$6:$DR$366,118,FALSE)</f>
        <v>2</v>
      </c>
      <c r="G27" s="232">
        <f>VLOOKUP($A27,'[1]Proj Data'!$C$6:$DR$366,50,FALSE)</f>
        <v>0</v>
      </c>
      <c r="H27" s="231" t="str">
        <f>VLOOKUP($A27,'[1]Proj Data'!$C$6:$DR$366,6,FALSE)</f>
        <v/>
      </c>
      <c r="I27" s="231" t="str">
        <f>VLOOKUP($A27,'[1]Proj Data'!$C$6:$DR$366,7,FALSE)</f>
        <v/>
      </c>
      <c r="J27" s="233">
        <f>VLOOKUP($A27,'[1]Proj Data'!$C$6:$DR$366,15,FALSE)</f>
        <v>1392</v>
      </c>
      <c r="K27" s="234">
        <f>VLOOKUP($A27,'[1]Proj Data'!$C$6:$DR$366,36,FALSE)</f>
        <v>5286000</v>
      </c>
      <c r="L27" s="235">
        <f>VLOOKUP($A27,'[1]Proj Data'!$C$6:$DR$366,59,FALSE)</f>
        <v>0</v>
      </c>
    </row>
    <row r="28" spans="1:12" s="185" customFormat="1" ht="50.45" customHeight="1" x14ac:dyDescent="0.25">
      <c r="A28" s="228">
        <v>116</v>
      </c>
      <c r="B28" s="228" t="s">
        <v>820</v>
      </c>
      <c r="C28" s="228" t="s">
        <v>973</v>
      </c>
      <c r="D28" s="229" t="str">
        <f t="shared" si="1"/>
        <v>PPL Rank: 116       
Balaton                                           
Rehab collection, LS</v>
      </c>
      <c r="E28" s="230" t="str">
        <f>VLOOKUP($A28,'[1]Proj Data'!$C$6:$DR$366,11,FALSE)</f>
        <v>Berrens</v>
      </c>
      <c r="F28" s="231">
        <f>VLOOKUP($A28,'[1]Proj Data'!$C$6:$DR$366,118,FALSE)</f>
        <v>8</v>
      </c>
      <c r="G28" s="232">
        <f>VLOOKUP($A28,'[1]Proj Data'!$C$6:$DR$366,50,FALSE)</f>
        <v>0</v>
      </c>
      <c r="H28" s="231" t="str">
        <f>VLOOKUP($A28,'[1]Proj Data'!$C$6:$DR$366,6,FALSE)</f>
        <v/>
      </c>
      <c r="I28" s="231" t="str">
        <f>VLOOKUP($A28,'[1]Proj Data'!$C$6:$DR$366,7,FALSE)</f>
        <v/>
      </c>
      <c r="J28" s="233">
        <f>VLOOKUP($A28,'[1]Proj Data'!$C$6:$DR$366,15,FALSE)</f>
        <v>648</v>
      </c>
      <c r="K28" s="234">
        <f>VLOOKUP($A28,'[1]Proj Data'!$C$6:$DR$366,36,FALSE)</f>
        <v>955300</v>
      </c>
      <c r="L28" s="235">
        <f>VLOOKUP($A28,'[1]Proj Data'!$C$6:$DR$366,59,FALSE)</f>
        <v>0</v>
      </c>
    </row>
    <row r="29" spans="1:12" s="185" customFormat="1" ht="50.45" customHeight="1" x14ac:dyDescent="0.25">
      <c r="A29" s="228">
        <v>114</v>
      </c>
      <c r="B29" s="228" t="s">
        <v>69</v>
      </c>
      <c r="C29" s="228" t="s">
        <v>68</v>
      </c>
      <c r="D29" s="229" t="str">
        <f t="shared" si="1"/>
        <v>PPL Rank: 114       
Barnesville                                       
Rehab collection</v>
      </c>
      <c r="E29" s="230" t="str">
        <f>VLOOKUP($A29,'[1]Proj Data'!$C$6:$DR$366,11,FALSE)</f>
        <v>Bradshaw</v>
      </c>
      <c r="F29" s="231">
        <f>VLOOKUP($A29,'[1]Proj Data'!$C$6:$DR$366,118,FALSE)</f>
        <v>4</v>
      </c>
      <c r="G29" s="232">
        <f>VLOOKUP($A29,'[1]Proj Data'!$C$6:$DR$366,50,FALSE)</f>
        <v>0</v>
      </c>
      <c r="H29" s="231" t="str">
        <f>VLOOKUP($A29,'[1]Proj Data'!$C$6:$DR$366,6,FALSE)</f>
        <v/>
      </c>
      <c r="I29" s="231" t="str">
        <f>VLOOKUP($A29,'[1]Proj Data'!$C$6:$DR$366,7,FALSE)</f>
        <v/>
      </c>
      <c r="J29" s="233">
        <f>VLOOKUP($A29,'[1]Proj Data'!$C$6:$DR$366,15,FALSE)</f>
        <v>2583</v>
      </c>
      <c r="K29" s="234">
        <f>VLOOKUP($A29,'[1]Proj Data'!$C$6:$DR$366,36,FALSE)</f>
        <v>3500000</v>
      </c>
      <c r="L29" s="235">
        <f>VLOOKUP($A29,'[1]Proj Data'!$C$6:$DR$366,59,FALSE)</f>
        <v>0</v>
      </c>
    </row>
    <row r="30" spans="1:12" s="185" customFormat="1" ht="50.45" customHeight="1" x14ac:dyDescent="0.25">
      <c r="A30" s="228">
        <v>283</v>
      </c>
      <c r="B30" s="228" t="s">
        <v>158</v>
      </c>
      <c r="C30" s="228" t="s">
        <v>68</v>
      </c>
      <c r="D30" s="229" t="str">
        <f t="shared" si="1"/>
        <v>PPL Rank: 283       
Barrett                                           
Rehab collection</v>
      </c>
      <c r="E30" s="230" t="str">
        <f>VLOOKUP($A30,'[1]Proj Data'!$C$6:$DR$366,11,FALSE)</f>
        <v>Bradshaw</v>
      </c>
      <c r="F30" s="231">
        <f>VLOOKUP($A30,'[1]Proj Data'!$C$6:$DR$366,118,FALSE)</f>
        <v>4</v>
      </c>
      <c r="G30" s="232">
        <f>VLOOKUP($A30,'[1]Proj Data'!$C$6:$DR$366,50,FALSE)</f>
        <v>0</v>
      </c>
      <c r="H30" s="231" t="str">
        <f>VLOOKUP($A30,'[1]Proj Data'!$C$6:$DR$366,6,FALSE)</f>
        <v/>
      </c>
      <c r="I30" s="231" t="str">
        <f>VLOOKUP($A30,'[1]Proj Data'!$C$6:$DR$366,7,FALSE)</f>
        <v/>
      </c>
      <c r="J30" s="233">
        <f>VLOOKUP($A30,'[1]Proj Data'!$C$6:$DR$366,15,FALSE)</f>
        <v>414</v>
      </c>
      <c r="K30" s="234">
        <f>VLOOKUP($A30,'[1]Proj Data'!$C$6:$DR$366,36,FALSE)</f>
        <v>2824000</v>
      </c>
      <c r="L30" s="235">
        <f>VLOOKUP($A30,'[1]Proj Data'!$C$6:$DR$366,59,FALSE)</f>
        <v>0</v>
      </c>
    </row>
    <row r="31" spans="1:12" s="185" customFormat="1" ht="50.45" customHeight="1" x14ac:dyDescent="0.25">
      <c r="A31" s="228">
        <v>167</v>
      </c>
      <c r="B31" s="228" t="s">
        <v>302</v>
      </c>
      <c r="C31" s="228" t="s">
        <v>974</v>
      </c>
      <c r="D31" s="229" t="str">
        <f t="shared" si="1"/>
        <v>PPL Rank: 167       
Baudette                                          
Rehab collection - Hwy 72</v>
      </c>
      <c r="E31" s="230" t="str">
        <f>VLOOKUP($A31,'[1]Proj Data'!$C$6:$DR$366,11,FALSE)</f>
        <v>Perez</v>
      </c>
      <c r="F31" s="231">
        <f>VLOOKUP($A31,'[1]Proj Data'!$C$6:$DR$366,118,FALSE)</f>
        <v>2</v>
      </c>
      <c r="G31" s="232">
        <f>VLOOKUP($A31,'[1]Proj Data'!$C$6:$DR$366,50,FALSE)</f>
        <v>0</v>
      </c>
      <c r="H31" s="231" t="str">
        <f>VLOOKUP($A31,'[1]Proj Data'!$C$6:$DR$366,6,FALSE)</f>
        <v/>
      </c>
      <c r="I31" s="231" t="str">
        <f>VLOOKUP($A31,'[1]Proj Data'!$C$6:$DR$366,7,FALSE)</f>
        <v/>
      </c>
      <c r="J31" s="233">
        <f>VLOOKUP($A31,'[1]Proj Data'!$C$6:$DR$366,15,FALSE)</f>
        <v>1020</v>
      </c>
      <c r="K31" s="234">
        <f>VLOOKUP($A31,'[1]Proj Data'!$C$6:$DR$366,36,FALSE)</f>
        <v>2651000</v>
      </c>
      <c r="L31" s="235">
        <f>VLOOKUP($A31,'[1]Proj Data'!$C$6:$DR$366,59,FALSE)</f>
        <v>0</v>
      </c>
    </row>
    <row r="32" spans="1:12" s="185" customFormat="1" ht="50.45" customHeight="1" x14ac:dyDescent="0.25">
      <c r="A32" s="228">
        <v>168</v>
      </c>
      <c r="B32" s="228" t="s">
        <v>302</v>
      </c>
      <c r="C32" s="228" t="s">
        <v>975</v>
      </c>
      <c r="D32" s="229" t="str">
        <f t="shared" si="1"/>
        <v>PPL Rank: 168       
Baudette                                          
Rehab collection - Westwood</v>
      </c>
      <c r="E32" s="230" t="str">
        <f>VLOOKUP($A32,'[1]Proj Data'!$C$6:$DR$366,11,FALSE)</f>
        <v>Perez</v>
      </c>
      <c r="F32" s="231">
        <f>VLOOKUP($A32,'[1]Proj Data'!$C$6:$DR$366,118,FALSE)</f>
        <v>2</v>
      </c>
      <c r="G32" s="232">
        <f>VLOOKUP($A32,'[1]Proj Data'!$C$6:$DR$366,50,FALSE)</f>
        <v>0</v>
      </c>
      <c r="H32" s="231" t="str">
        <f>VLOOKUP($A32,'[1]Proj Data'!$C$6:$DR$366,6,FALSE)</f>
        <v/>
      </c>
      <c r="I32" s="231" t="str">
        <f>VLOOKUP($A32,'[1]Proj Data'!$C$6:$DR$366,7,FALSE)</f>
        <v/>
      </c>
      <c r="J32" s="233">
        <f>VLOOKUP($A32,'[1]Proj Data'!$C$6:$DR$366,15,FALSE)</f>
        <v>1020</v>
      </c>
      <c r="K32" s="234">
        <f>VLOOKUP($A32,'[1]Proj Data'!$C$6:$DR$366,36,FALSE)</f>
        <v>1983000</v>
      </c>
      <c r="L32" s="235">
        <f>VLOOKUP($A32,'[1]Proj Data'!$C$6:$DR$366,59,FALSE)</f>
        <v>0</v>
      </c>
    </row>
    <row r="33" spans="1:12" s="185" customFormat="1" ht="50.45" customHeight="1" x14ac:dyDescent="0.25">
      <c r="A33" s="228">
        <v>12</v>
      </c>
      <c r="B33" s="228" t="s">
        <v>976</v>
      </c>
      <c r="C33" s="228" t="s">
        <v>977</v>
      </c>
      <c r="D33" s="229" t="str">
        <f t="shared" si="1"/>
        <v>PPL Rank: 12        
Belle Plaine                                      
Adv trmt - phos, rehab/expand</v>
      </c>
      <c r="E33" s="230" t="str">
        <f>VLOOKUP($A33,'[1]Proj Data'!$C$6:$DR$366,11,FALSE)</f>
        <v>Montoya</v>
      </c>
      <c r="F33" s="231">
        <f>VLOOKUP($A33,'[1]Proj Data'!$C$6:$DR$366,118,FALSE)</f>
        <v>11</v>
      </c>
      <c r="G33" s="232">
        <f>VLOOKUP($A33,'[1]Proj Data'!$C$6:$DR$366,50,FALSE)</f>
        <v>0</v>
      </c>
      <c r="H33" s="231" t="str">
        <f>VLOOKUP($A33,'[1]Proj Data'!$C$6:$DR$366,6,FALSE)</f>
        <v/>
      </c>
      <c r="I33" s="231" t="str">
        <f>VLOOKUP($A33,'[1]Proj Data'!$C$6:$DR$366,7,FALSE)</f>
        <v>Yes</v>
      </c>
      <c r="J33" s="233">
        <f>VLOOKUP($A33,'[1]Proj Data'!$C$6:$DR$366,15,FALSE)</f>
        <v>7395</v>
      </c>
      <c r="K33" s="234">
        <f>VLOOKUP($A33,'[1]Proj Data'!$C$6:$DR$366,36,FALSE)</f>
        <v>27613400</v>
      </c>
      <c r="L33" s="235">
        <f>VLOOKUP($A33,'[1]Proj Data'!$C$6:$DR$366,59,FALSE)</f>
        <v>0</v>
      </c>
    </row>
    <row r="34" spans="1:12" s="185" customFormat="1" ht="50.45" customHeight="1" x14ac:dyDescent="0.25">
      <c r="A34" s="228">
        <v>171</v>
      </c>
      <c r="B34" s="228" t="s">
        <v>610</v>
      </c>
      <c r="C34" s="228" t="s">
        <v>68</v>
      </c>
      <c r="D34" s="229" t="str">
        <f t="shared" si="1"/>
        <v>PPL Rank: 171       
Bellechester                                      
Rehab collection</v>
      </c>
      <c r="E34" s="230" t="str">
        <f>VLOOKUP($A34,'[1]Proj Data'!$C$6:$DR$366,11,FALSE)</f>
        <v>Perez</v>
      </c>
      <c r="F34" s="231">
        <f>VLOOKUP($A34,'[1]Proj Data'!$C$6:$DR$366,118,FALSE)</f>
        <v>2</v>
      </c>
      <c r="G34" s="232">
        <f>VLOOKUP($A34,'[1]Proj Data'!$C$6:$DR$366,50,FALSE)</f>
        <v>0</v>
      </c>
      <c r="H34" s="231" t="str">
        <f>VLOOKUP($A34,'[1]Proj Data'!$C$6:$DR$366,6,FALSE)</f>
        <v/>
      </c>
      <c r="I34" s="231" t="str">
        <f>VLOOKUP($A34,'[1]Proj Data'!$C$6:$DR$366,7,FALSE)</f>
        <v/>
      </c>
      <c r="J34" s="233">
        <f>VLOOKUP($A34,'[1]Proj Data'!$C$6:$DR$366,15,FALSE)</f>
        <v>246</v>
      </c>
      <c r="K34" s="234">
        <f>VLOOKUP($A34,'[1]Proj Data'!$C$6:$DR$366,36,FALSE)</f>
        <v>1723000</v>
      </c>
      <c r="L34" s="235">
        <f>VLOOKUP($A34,'[1]Proj Data'!$C$6:$DR$366,59,FALSE)</f>
        <v>0</v>
      </c>
    </row>
    <row r="35" spans="1:12" s="185" customFormat="1" ht="50.45" customHeight="1" x14ac:dyDescent="0.25">
      <c r="A35" s="228">
        <v>68</v>
      </c>
      <c r="B35" s="228" t="s">
        <v>611</v>
      </c>
      <c r="C35" s="228" t="s">
        <v>72</v>
      </c>
      <c r="D35" s="229" t="str">
        <f t="shared" si="1"/>
        <v>PPL Rank: 68        
Belview                                           
Rehab collection and treatment</v>
      </c>
      <c r="E35" s="230" t="str">
        <f>VLOOKUP($A35,'[1]Proj Data'!$C$6:$DR$366,11,FALSE)</f>
        <v>Berrens</v>
      </c>
      <c r="F35" s="231">
        <f>VLOOKUP($A35,'[1]Proj Data'!$C$6:$DR$366,118,FALSE)</f>
        <v>8</v>
      </c>
      <c r="G35" s="232">
        <f>VLOOKUP($A35,'[1]Proj Data'!$C$6:$DR$366,50,FALSE)</f>
        <v>0</v>
      </c>
      <c r="H35" s="231" t="str">
        <f>VLOOKUP($A35,'[1]Proj Data'!$C$6:$DR$366,6,FALSE)</f>
        <v/>
      </c>
      <c r="I35" s="231" t="str">
        <f>VLOOKUP($A35,'[1]Proj Data'!$C$6:$DR$366,7,FALSE)</f>
        <v/>
      </c>
      <c r="J35" s="233">
        <f>VLOOKUP($A35,'[1]Proj Data'!$C$6:$DR$366,15,FALSE)</f>
        <v>384</v>
      </c>
      <c r="K35" s="234">
        <f>VLOOKUP($A35,'[1]Proj Data'!$C$6:$DR$366,36,FALSE)</f>
        <v>5544000</v>
      </c>
      <c r="L35" s="235">
        <f>VLOOKUP($A35,'[1]Proj Data'!$C$6:$DR$366,59,FALSE)</f>
        <v>0</v>
      </c>
    </row>
    <row r="36" spans="1:12" s="185" customFormat="1" ht="50.45" customHeight="1" x14ac:dyDescent="0.25">
      <c r="A36" s="228">
        <v>295</v>
      </c>
      <c r="B36" s="228" t="s">
        <v>182</v>
      </c>
      <c r="C36" s="228" t="s">
        <v>67</v>
      </c>
      <c r="D36" s="229" t="str">
        <f t="shared" si="1"/>
        <v>PPL Rank: 295       
Bemidji                                           
Rehab treatment</v>
      </c>
      <c r="E36" s="230" t="str">
        <f>VLOOKUP($A36,'[1]Proj Data'!$C$6:$DR$366,11,FALSE)</f>
        <v>Perez</v>
      </c>
      <c r="F36" s="231">
        <f>VLOOKUP($A36,'[1]Proj Data'!$C$6:$DR$366,118,FALSE)</f>
        <v>2</v>
      </c>
      <c r="G36" s="232">
        <f>VLOOKUP($A36,'[1]Proj Data'!$C$6:$DR$366,50,FALSE)</f>
        <v>0</v>
      </c>
      <c r="H36" s="231" t="str">
        <f>VLOOKUP($A36,'[1]Proj Data'!$C$6:$DR$366,6,FALSE)</f>
        <v/>
      </c>
      <c r="I36" s="231" t="str">
        <f>VLOOKUP($A36,'[1]Proj Data'!$C$6:$DR$366,7,FALSE)</f>
        <v/>
      </c>
      <c r="J36" s="233">
        <f>VLOOKUP($A36,'[1]Proj Data'!$C$6:$DR$366,15,FALSE)</f>
        <v>14942</v>
      </c>
      <c r="K36" s="234">
        <f>VLOOKUP($A36,'[1]Proj Data'!$C$6:$DR$366,36,FALSE)</f>
        <v>1200000</v>
      </c>
      <c r="L36" s="235">
        <f>VLOOKUP($A36,'[1]Proj Data'!$C$6:$DR$366,59,FALSE)</f>
        <v>0</v>
      </c>
    </row>
    <row r="37" spans="1:12" s="185" customFormat="1" ht="50.45" customHeight="1" x14ac:dyDescent="0.25">
      <c r="A37" s="228">
        <v>255</v>
      </c>
      <c r="B37" s="228" t="s">
        <v>70</v>
      </c>
      <c r="C37" s="228" t="s">
        <v>67</v>
      </c>
      <c r="D37" s="229" t="str">
        <f t="shared" si="1"/>
        <v>PPL Rank: 255       
Benson                                            
Rehab treatment</v>
      </c>
      <c r="E37" s="230" t="str">
        <f>VLOOKUP($A37,'[1]Proj Data'!$C$6:$DR$366,11,FALSE)</f>
        <v>Berrens</v>
      </c>
      <c r="F37" s="231" t="str">
        <f>VLOOKUP($A37,'[1]Proj Data'!$C$6:$DR$366,118,FALSE)</f>
        <v>6W</v>
      </c>
      <c r="G37" s="232">
        <f>VLOOKUP($A37,'[1]Proj Data'!$C$6:$DR$366,50,FALSE)</f>
        <v>0</v>
      </c>
      <c r="H37" s="231" t="str">
        <f>VLOOKUP($A37,'[1]Proj Data'!$C$6:$DR$366,6,FALSE)</f>
        <v/>
      </c>
      <c r="I37" s="231" t="str">
        <f>VLOOKUP($A37,'[1]Proj Data'!$C$6:$DR$366,7,FALSE)</f>
        <v/>
      </c>
      <c r="J37" s="233">
        <f>VLOOKUP($A37,'[1]Proj Data'!$C$6:$DR$366,15,FALSE)</f>
        <v>3240</v>
      </c>
      <c r="K37" s="234">
        <f>VLOOKUP($A37,'[1]Proj Data'!$C$6:$DR$366,36,FALSE)</f>
        <v>3200000</v>
      </c>
      <c r="L37" s="235">
        <f>VLOOKUP($A37,'[1]Proj Data'!$C$6:$DR$366,59,FALSE)</f>
        <v>0</v>
      </c>
    </row>
    <row r="38" spans="1:12" s="185" customFormat="1" ht="50.45" customHeight="1" x14ac:dyDescent="0.25">
      <c r="A38" s="228">
        <v>224</v>
      </c>
      <c r="B38" s="228" t="s">
        <v>159</v>
      </c>
      <c r="C38" s="228" t="s">
        <v>113</v>
      </c>
      <c r="D38" s="229" t="str">
        <f t="shared" si="1"/>
        <v>PPL Rank: 224       
Big Lake                                          
Rehab/expand treatment</v>
      </c>
      <c r="E38" s="230" t="str">
        <f>VLOOKUP($A38,'[1]Proj Data'!$C$6:$DR$366,11,FALSE)</f>
        <v>Barrett</v>
      </c>
      <c r="F38" s="231" t="str">
        <f>VLOOKUP($A38,'[1]Proj Data'!$C$6:$DR$366,118,FALSE)</f>
        <v>7W</v>
      </c>
      <c r="G38" s="232">
        <f>VLOOKUP($A38,'[1]Proj Data'!$C$6:$DR$366,50,FALSE)</f>
        <v>0</v>
      </c>
      <c r="H38" s="231" t="str">
        <f>VLOOKUP($A38,'[1]Proj Data'!$C$6:$DR$366,6,FALSE)</f>
        <v/>
      </c>
      <c r="I38" s="231" t="str">
        <f>VLOOKUP($A38,'[1]Proj Data'!$C$6:$DR$366,7,FALSE)</f>
        <v/>
      </c>
      <c r="J38" s="233">
        <f>VLOOKUP($A38,'[1]Proj Data'!$C$6:$DR$366,15,FALSE)</f>
        <v>10587</v>
      </c>
      <c r="K38" s="234">
        <f>VLOOKUP($A38,'[1]Proj Data'!$C$6:$DR$366,36,FALSE)</f>
        <v>47500000</v>
      </c>
      <c r="L38" s="235">
        <f>VLOOKUP($A38,'[1]Proj Data'!$C$6:$DR$366,59,FALSE)</f>
        <v>0</v>
      </c>
    </row>
    <row r="39" spans="1:12" s="185" customFormat="1" ht="50.45" customHeight="1" x14ac:dyDescent="0.25">
      <c r="A39" s="228">
        <v>221</v>
      </c>
      <c r="B39" s="228" t="s">
        <v>612</v>
      </c>
      <c r="C39" s="228" t="s">
        <v>622</v>
      </c>
      <c r="D39" s="229" t="str">
        <f t="shared" si="1"/>
        <v>PPL Rank: 221       
Birchwood Village                                 
Rehab collection, Wildwood lift station</v>
      </c>
      <c r="E39" s="230" t="str">
        <f>VLOOKUP($A39,'[1]Proj Data'!$C$6:$DR$366,11,FALSE)</f>
        <v>Montoya</v>
      </c>
      <c r="F39" s="231">
        <f>VLOOKUP($A39,'[1]Proj Data'!$C$6:$DR$366,118,FALSE)</f>
        <v>11</v>
      </c>
      <c r="G39" s="232">
        <f>VLOOKUP($A39,'[1]Proj Data'!$C$6:$DR$366,50,FALSE)</f>
        <v>0</v>
      </c>
      <c r="H39" s="231" t="str">
        <f>VLOOKUP($A39,'[1]Proj Data'!$C$6:$DR$366,6,FALSE)</f>
        <v/>
      </c>
      <c r="I39" s="231" t="str">
        <f>VLOOKUP($A39,'[1]Proj Data'!$C$6:$DR$366,7,FALSE)</f>
        <v/>
      </c>
      <c r="J39" s="233">
        <f>VLOOKUP($A39,'[1]Proj Data'!$C$6:$DR$366,15,FALSE)</f>
        <v>875</v>
      </c>
      <c r="K39" s="234">
        <f>VLOOKUP($A39,'[1]Proj Data'!$C$6:$DR$366,36,FALSE)</f>
        <v>500000</v>
      </c>
      <c r="L39" s="235">
        <f>VLOOKUP($A39,'[1]Proj Data'!$C$6:$DR$366,59,FALSE)</f>
        <v>0</v>
      </c>
    </row>
    <row r="40" spans="1:12" s="185" customFormat="1" ht="50.45" customHeight="1" x14ac:dyDescent="0.25">
      <c r="A40" s="228">
        <v>104</v>
      </c>
      <c r="B40" s="228" t="s">
        <v>71</v>
      </c>
      <c r="C40" s="228" t="s">
        <v>72</v>
      </c>
      <c r="D40" s="229" t="str">
        <f t="shared" si="1"/>
        <v>PPL Rank: 104       
Blackduck                                         
Rehab collection and treatment</v>
      </c>
      <c r="E40" s="230" t="str">
        <f>VLOOKUP($A40,'[1]Proj Data'!$C$6:$DR$366,11,FALSE)</f>
        <v>Perez</v>
      </c>
      <c r="F40" s="231">
        <f>VLOOKUP($A40,'[1]Proj Data'!$C$6:$DR$366,118,FALSE)</f>
        <v>2</v>
      </c>
      <c r="G40" s="232">
        <f>VLOOKUP($A40,'[1]Proj Data'!$C$6:$DR$366,50,FALSE)</f>
        <v>0</v>
      </c>
      <c r="H40" s="231" t="str">
        <f>VLOOKUP($A40,'[1]Proj Data'!$C$6:$DR$366,6,FALSE)</f>
        <v/>
      </c>
      <c r="I40" s="231" t="str">
        <f>VLOOKUP($A40,'[1]Proj Data'!$C$6:$DR$366,7,FALSE)</f>
        <v/>
      </c>
      <c r="J40" s="233">
        <f>VLOOKUP($A40,'[1]Proj Data'!$C$6:$DR$366,15,FALSE)</f>
        <v>736</v>
      </c>
      <c r="K40" s="234">
        <f>VLOOKUP($A40,'[1]Proj Data'!$C$6:$DR$366,36,FALSE)</f>
        <v>484655</v>
      </c>
      <c r="L40" s="235">
        <f>VLOOKUP($A40,'[1]Proj Data'!$C$6:$DR$366,59,FALSE)</f>
        <v>0</v>
      </c>
    </row>
    <row r="41" spans="1:12" s="185" customFormat="1" ht="50.45" customHeight="1" x14ac:dyDescent="0.25">
      <c r="A41" s="228">
        <v>181</v>
      </c>
      <c r="B41" s="228" t="s">
        <v>73</v>
      </c>
      <c r="C41" s="228" t="s">
        <v>68</v>
      </c>
      <c r="D41" s="229" t="str">
        <f t="shared" si="1"/>
        <v>PPL Rank: 181       
Blooming Prairie                                  
Rehab collection</v>
      </c>
      <c r="E41" s="230" t="str">
        <f>VLOOKUP($A41,'[1]Proj Data'!$C$6:$DR$366,11,FALSE)</f>
        <v>Brooksbank</v>
      </c>
      <c r="F41" s="231">
        <f>VLOOKUP($A41,'[1]Proj Data'!$C$6:$DR$366,118,FALSE)</f>
        <v>10</v>
      </c>
      <c r="G41" s="232">
        <f>VLOOKUP($A41,'[1]Proj Data'!$C$6:$DR$366,50,FALSE)</f>
        <v>0</v>
      </c>
      <c r="H41" s="231" t="str">
        <f>VLOOKUP($A41,'[1]Proj Data'!$C$6:$DR$366,6,FALSE)</f>
        <v/>
      </c>
      <c r="I41" s="231" t="str">
        <f>VLOOKUP($A41,'[1]Proj Data'!$C$6:$DR$366,7,FALSE)</f>
        <v/>
      </c>
      <c r="J41" s="233">
        <f>VLOOKUP($A41,'[1]Proj Data'!$C$6:$DR$366,15,FALSE)</f>
        <v>1968</v>
      </c>
      <c r="K41" s="234">
        <f>VLOOKUP($A41,'[1]Proj Data'!$C$6:$DR$366,36,FALSE)</f>
        <v>3080100</v>
      </c>
      <c r="L41" s="235">
        <f>VLOOKUP($A41,'[1]Proj Data'!$C$6:$DR$366,59,FALSE)</f>
        <v>0</v>
      </c>
    </row>
    <row r="42" spans="1:12" s="185" customFormat="1" ht="50.45" customHeight="1" x14ac:dyDescent="0.25">
      <c r="A42" s="228">
        <v>239</v>
      </c>
      <c r="B42" s="228" t="s">
        <v>613</v>
      </c>
      <c r="C42" s="228" t="s">
        <v>117</v>
      </c>
      <c r="D42" s="229" t="str">
        <f t="shared" si="1"/>
        <v>PPL Rank: 239       
Blue Earth WTP                                    
Adv trmt - chlorides, new WTP</v>
      </c>
      <c r="E42" s="230" t="str">
        <f>VLOOKUP($A42,'[1]Proj Data'!$C$6:$DR$366,11,FALSE)</f>
        <v>Brooksbank</v>
      </c>
      <c r="F42" s="231">
        <f>VLOOKUP($A42,'[1]Proj Data'!$C$6:$DR$366,118,FALSE)</f>
        <v>9</v>
      </c>
      <c r="G42" s="232">
        <f>VLOOKUP($A42,'[1]Proj Data'!$C$6:$DR$366,50,FALSE)</f>
        <v>0</v>
      </c>
      <c r="H42" s="231" t="str">
        <f>VLOOKUP($A42,'[1]Proj Data'!$C$6:$DR$366,6,FALSE)</f>
        <v/>
      </c>
      <c r="I42" s="231" t="str">
        <f>VLOOKUP($A42,'[1]Proj Data'!$C$6:$DR$366,7,FALSE)</f>
        <v/>
      </c>
      <c r="J42" s="233">
        <f>VLOOKUP($A42,'[1]Proj Data'!$C$6:$DR$366,15,FALSE)</f>
        <v>3309</v>
      </c>
      <c r="K42" s="234">
        <f>VLOOKUP($A42,'[1]Proj Data'!$C$6:$DR$366,36,FALSE)</f>
        <v>13860000</v>
      </c>
      <c r="L42" s="235">
        <f>VLOOKUP($A42,'[1]Proj Data'!$C$6:$DR$366,59,FALSE)</f>
        <v>0</v>
      </c>
    </row>
    <row r="43" spans="1:12" s="185" customFormat="1" ht="50.45" customHeight="1" x14ac:dyDescent="0.25">
      <c r="A43" s="228">
        <v>128</v>
      </c>
      <c r="B43" s="228" t="s">
        <v>74</v>
      </c>
      <c r="C43" s="228" t="s">
        <v>68</v>
      </c>
      <c r="D43" s="229" t="str">
        <f t="shared" si="1"/>
        <v>PPL Rank: 128       
Borup                                             
Rehab collection</v>
      </c>
      <c r="E43" s="230" t="str">
        <f>VLOOKUP($A43,'[1]Proj Data'!$C$6:$DR$366,11,FALSE)</f>
        <v>Perez</v>
      </c>
      <c r="F43" s="231">
        <f>VLOOKUP($A43,'[1]Proj Data'!$C$6:$DR$366,118,FALSE)</f>
        <v>1</v>
      </c>
      <c r="G43" s="232">
        <f>VLOOKUP($A43,'[1]Proj Data'!$C$6:$DR$366,50,FALSE)</f>
        <v>0</v>
      </c>
      <c r="H43" s="231" t="str">
        <f>VLOOKUP($A43,'[1]Proj Data'!$C$6:$DR$366,6,FALSE)</f>
        <v/>
      </c>
      <c r="I43" s="231" t="str">
        <f>VLOOKUP($A43,'[1]Proj Data'!$C$6:$DR$366,7,FALSE)</f>
        <v/>
      </c>
      <c r="J43" s="233">
        <f>VLOOKUP($A43,'[1]Proj Data'!$C$6:$DR$366,15,FALSE)</f>
        <v>95</v>
      </c>
      <c r="K43" s="234">
        <f>VLOOKUP($A43,'[1]Proj Data'!$C$6:$DR$366,36,FALSE)</f>
        <v>1858500</v>
      </c>
      <c r="L43" s="235">
        <f>VLOOKUP($A43,'[1]Proj Data'!$C$6:$DR$366,59,FALSE)</f>
        <v>0</v>
      </c>
    </row>
    <row r="44" spans="1:12" s="185" customFormat="1" ht="50.45" customHeight="1" x14ac:dyDescent="0.25">
      <c r="A44" s="228">
        <v>124</v>
      </c>
      <c r="B44" s="228" t="s">
        <v>313</v>
      </c>
      <c r="C44" s="228" t="s">
        <v>72</v>
      </c>
      <c r="D44" s="229" t="str">
        <f t="shared" si="1"/>
        <v>PPL Rank: 124       
Bowlus                                            
Rehab collection and treatment</v>
      </c>
      <c r="E44" s="230" t="str">
        <f>VLOOKUP($A44,'[1]Proj Data'!$C$6:$DR$366,11,FALSE)</f>
        <v>Schultz</v>
      </c>
      <c r="F44" s="231">
        <f>VLOOKUP($A44,'[1]Proj Data'!$C$6:$DR$366,118,FALSE)</f>
        <v>5</v>
      </c>
      <c r="G44" s="232">
        <f>VLOOKUP($A44,'[1]Proj Data'!$C$6:$DR$366,50,FALSE)</f>
        <v>0</v>
      </c>
      <c r="H44" s="231" t="str">
        <f>VLOOKUP($A44,'[1]Proj Data'!$C$6:$DR$366,6,FALSE)</f>
        <v/>
      </c>
      <c r="I44" s="231" t="str">
        <f>VLOOKUP($A44,'[1]Proj Data'!$C$6:$DR$366,7,FALSE)</f>
        <v/>
      </c>
      <c r="J44" s="233">
        <f>VLOOKUP($A44,'[1]Proj Data'!$C$6:$DR$366,15,FALSE)</f>
        <v>290</v>
      </c>
      <c r="K44" s="234">
        <f>VLOOKUP($A44,'[1]Proj Data'!$C$6:$DR$366,36,FALSE)</f>
        <v>3500000</v>
      </c>
      <c r="L44" s="235">
        <f>VLOOKUP($A44,'[1]Proj Data'!$C$6:$DR$366,59,FALSE)</f>
        <v>0</v>
      </c>
    </row>
    <row r="45" spans="1:12" s="185" customFormat="1" ht="50.45" customHeight="1" x14ac:dyDescent="0.25">
      <c r="A45" s="228">
        <v>98.1</v>
      </c>
      <c r="B45" s="228" t="s">
        <v>236</v>
      </c>
      <c r="C45" s="228" t="s">
        <v>67</v>
      </c>
      <c r="D45" s="229" t="str">
        <f t="shared" si="1"/>
        <v>PPL Rank: 98.1      
Braham                                            
Rehab treatment</v>
      </c>
      <c r="E45" s="230" t="str">
        <f>VLOOKUP($A45,'[1]Proj Data'!$C$6:$DR$366,11,FALSE)</f>
        <v>Montoya</v>
      </c>
      <c r="F45" s="231" t="str">
        <f>VLOOKUP($A45,'[1]Proj Data'!$C$6:$DR$366,118,FALSE)</f>
        <v>7E</v>
      </c>
      <c r="G45" s="232">
        <f>VLOOKUP($A45,'[1]Proj Data'!$C$6:$DR$366,50,FALSE)</f>
        <v>0</v>
      </c>
      <c r="H45" s="231" t="str">
        <f>VLOOKUP($A45,'[1]Proj Data'!$C$6:$DR$366,6,FALSE)</f>
        <v>Yes</v>
      </c>
      <c r="I45" s="231" t="str">
        <f>VLOOKUP($A45,'[1]Proj Data'!$C$6:$DR$366,7,FALSE)</f>
        <v/>
      </c>
      <c r="J45" s="233">
        <f>VLOOKUP($A45,'[1]Proj Data'!$C$6:$DR$366,15,FALSE)</f>
        <v>1791</v>
      </c>
      <c r="K45" s="234">
        <f>VLOOKUP($A45,'[1]Proj Data'!$C$6:$DR$366,36,FALSE)</f>
        <v>7447444</v>
      </c>
      <c r="L45" s="235">
        <f>VLOOKUP($A45,'[1]Proj Data'!$C$6:$DR$366,59,FALSE)</f>
        <v>0</v>
      </c>
    </row>
    <row r="46" spans="1:12" s="185" customFormat="1" ht="50.45" customHeight="1" x14ac:dyDescent="0.25">
      <c r="A46" s="228">
        <v>98.2</v>
      </c>
      <c r="B46" s="228" t="s">
        <v>236</v>
      </c>
      <c r="C46" s="228" t="s">
        <v>68</v>
      </c>
      <c r="D46" s="229" t="str">
        <f t="shared" si="1"/>
        <v>PPL Rank: 98.2      
Braham                                            
Rehab collection</v>
      </c>
      <c r="E46" s="230" t="str">
        <f>VLOOKUP($A46,'[1]Proj Data'!$C$6:$DR$366,11,FALSE)</f>
        <v>Montoya</v>
      </c>
      <c r="F46" s="231" t="str">
        <f>VLOOKUP($A46,'[1]Proj Data'!$C$6:$DR$366,118,FALSE)</f>
        <v>7E</v>
      </c>
      <c r="G46" s="232">
        <f>VLOOKUP($A46,'[1]Proj Data'!$C$6:$DR$366,50,FALSE)</f>
        <v>0</v>
      </c>
      <c r="H46" s="231" t="str">
        <f>VLOOKUP($A46,'[1]Proj Data'!$C$6:$DR$366,6,FALSE)</f>
        <v>Yes</v>
      </c>
      <c r="I46" s="231" t="str">
        <f>VLOOKUP($A46,'[1]Proj Data'!$C$6:$DR$366,7,FALSE)</f>
        <v/>
      </c>
      <c r="J46" s="233">
        <f>VLOOKUP($A46,'[1]Proj Data'!$C$6:$DR$366,15,FALSE)</f>
        <v>1791</v>
      </c>
      <c r="K46" s="234">
        <f>VLOOKUP($A46,'[1]Proj Data'!$C$6:$DR$366,36,FALSE)</f>
        <v>3112000</v>
      </c>
      <c r="L46" s="235">
        <f>VLOOKUP($A46,'[1]Proj Data'!$C$6:$DR$366,59,FALSE)</f>
        <v>701574.00389958452</v>
      </c>
    </row>
    <row r="47" spans="1:12" s="185" customFormat="1" ht="50.45" customHeight="1" x14ac:dyDescent="0.25">
      <c r="A47" s="228">
        <v>85</v>
      </c>
      <c r="B47" s="228" t="s">
        <v>614</v>
      </c>
      <c r="C47" s="228" t="s">
        <v>84</v>
      </c>
      <c r="D47" s="229" t="str">
        <f t="shared" si="1"/>
        <v>PPL Rank: 85        
Brewster                                          
Adv trmt - phos, rehab treatment</v>
      </c>
      <c r="E47" s="230" t="str">
        <f>VLOOKUP($A47,'[1]Proj Data'!$C$6:$DR$366,11,FALSE)</f>
        <v>Berrens</v>
      </c>
      <c r="F47" s="231">
        <f>VLOOKUP($A47,'[1]Proj Data'!$C$6:$DR$366,118,FALSE)</f>
        <v>8</v>
      </c>
      <c r="G47" s="232">
        <f>VLOOKUP($A47,'[1]Proj Data'!$C$6:$DR$366,50,FALSE)</f>
        <v>0</v>
      </c>
      <c r="H47" s="231" t="str">
        <f>VLOOKUP($A47,'[1]Proj Data'!$C$6:$DR$366,6,FALSE)</f>
        <v>Yes</v>
      </c>
      <c r="I47" s="231" t="str">
        <f>VLOOKUP($A47,'[1]Proj Data'!$C$6:$DR$366,7,FALSE)</f>
        <v/>
      </c>
      <c r="J47" s="233">
        <f>VLOOKUP($A47,'[1]Proj Data'!$C$6:$DR$366,15,FALSE)</f>
        <v>480</v>
      </c>
      <c r="K47" s="234">
        <f>VLOOKUP($A47,'[1]Proj Data'!$C$6:$DR$366,36,FALSE)</f>
        <v>9452600</v>
      </c>
      <c r="L47" s="235">
        <f>VLOOKUP($A47,'[1]Proj Data'!$C$6:$DR$366,59,FALSE)</f>
        <v>0</v>
      </c>
    </row>
    <row r="48" spans="1:12" s="185" customFormat="1" ht="50.45" customHeight="1" x14ac:dyDescent="0.25">
      <c r="A48" s="228">
        <v>137</v>
      </c>
      <c r="B48" s="228" t="s">
        <v>76</v>
      </c>
      <c r="C48" s="228" t="s">
        <v>68</v>
      </c>
      <c r="D48" s="229" t="str">
        <f t="shared" si="1"/>
        <v>PPL Rank: 137       
Brooten                                           
Rehab collection</v>
      </c>
      <c r="E48" s="230" t="str">
        <f>VLOOKUP($A48,'[1]Proj Data'!$C$6:$DR$366,11,FALSE)</f>
        <v>Barrett</v>
      </c>
      <c r="F48" s="231" t="str">
        <f>VLOOKUP($A48,'[1]Proj Data'!$C$6:$DR$366,118,FALSE)</f>
        <v>7W</v>
      </c>
      <c r="G48" s="232">
        <f>VLOOKUP($A48,'[1]Proj Data'!$C$6:$DR$366,50,FALSE)</f>
        <v>0</v>
      </c>
      <c r="H48" s="231" t="str">
        <f>VLOOKUP($A48,'[1]Proj Data'!$C$6:$DR$366,6,FALSE)</f>
        <v/>
      </c>
      <c r="I48" s="231" t="str">
        <f>VLOOKUP($A48,'[1]Proj Data'!$C$6:$DR$366,7,FALSE)</f>
        <v/>
      </c>
      <c r="J48" s="233">
        <f>VLOOKUP($A48,'[1]Proj Data'!$C$6:$DR$366,15,FALSE)</f>
        <v>743</v>
      </c>
      <c r="K48" s="234">
        <f>VLOOKUP($A48,'[1]Proj Data'!$C$6:$DR$366,36,FALSE)</f>
        <v>8200000</v>
      </c>
      <c r="L48" s="235">
        <f>VLOOKUP($A48,'[1]Proj Data'!$C$6:$DR$366,59,FALSE)</f>
        <v>0</v>
      </c>
    </row>
    <row r="49" spans="1:12" s="185" customFormat="1" ht="50.45" customHeight="1" x14ac:dyDescent="0.25">
      <c r="A49" s="228">
        <v>195</v>
      </c>
      <c r="B49" s="228" t="s">
        <v>214</v>
      </c>
      <c r="C49" s="228" t="s">
        <v>795</v>
      </c>
      <c r="D49" s="229" t="str">
        <f t="shared" si="1"/>
        <v>PPL Rank: 195       
Browerville                                       
Rehab collection, Creamery Ave LS and FM</v>
      </c>
      <c r="E49" s="230" t="str">
        <f>VLOOKUP($A49,'[1]Proj Data'!$C$6:$DR$366,11,FALSE)</f>
        <v>Schultz</v>
      </c>
      <c r="F49" s="231">
        <f>VLOOKUP($A49,'[1]Proj Data'!$C$6:$DR$366,118,FALSE)</f>
        <v>5</v>
      </c>
      <c r="G49" s="232">
        <f>VLOOKUP($A49,'[1]Proj Data'!$C$6:$DR$366,50,FALSE)</f>
        <v>45623</v>
      </c>
      <c r="H49" s="231" t="str">
        <f>VLOOKUP($A49,'[1]Proj Data'!$C$6:$DR$366,6,FALSE)</f>
        <v>Yes</v>
      </c>
      <c r="I49" s="231" t="str">
        <f>VLOOKUP($A49,'[1]Proj Data'!$C$6:$DR$366,7,FALSE)</f>
        <v/>
      </c>
      <c r="J49" s="233">
        <f>VLOOKUP($A49,'[1]Proj Data'!$C$6:$DR$366,15,FALSE)</f>
        <v>790</v>
      </c>
      <c r="K49" s="234">
        <f>VLOOKUP($A49,'[1]Proj Data'!$C$6:$DR$366,36,FALSE)</f>
        <v>3876193</v>
      </c>
      <c r="L49" s="235">
        <f>VLOOKUP($A49,'[1]Proj Data'!$C$6:$DR$366,59,FALSE)</f>
        <v>0</v>
      </c>
    </row>
    <row r="50" spans="1:12" s="185" customFormat="1" ht="50.45" customHeight="1" x14ac:dyDescent="0.25">
      <c r="A50" s="228">
        <v>274</v>
      </c>
      <c r="B50" s="228" t="s">
        <v>214</v>
      </c>
      <c r="C50" s="228" t="s">
        <v>67</v>
      </c>
      <c r="D50" s="229" t="str">
        <f t="shared" si="1"/>
        <v>PPL Rank: 274       
Browerville                                       
Rehab treatment</v>
      </c>
      <c r="E50" s="230" t="str">
        <f>VLOOKUP($A50,'[1]Proj Data'!$C$6:$DR$366,11,FALSE)</f>
        <v>Schultz</v>
      </c>
      <c r="F50" s="231">
        <f>VLOOKUP($A50,'[1]Proj Data'!$C$6:$DR$366,118,FALSE)</f>
        <v>5</v>
      </c>
      <c r="G50" s="232">
        <f>VLOOKUP($A50,'[1]Proj Data'!$C$6:$DR$366,50,FALSE)</f>
        <v>0</v>
      </c>
      <c r="H50" s="231" t="str">
        <f>VLOOKUP($A50,'[1]Proj Data'!$C$6:$DR$366,6,FALSE)</f>
        <v/>
      </c>
      <c r="I50" s="231" t="str">
        <f>VLOOKUP($A50,'[1]Proj Data'!$C$6:$DR$366,7,FALSE)</f>
        <v/>
      </c>
      <c r="J50" s="233">
        <f>VLOOKUP($A50,'[1]Proj Data'!$C$6:$DR$366,15,FALSE)</f>
        <v>735</v>
      </c>
      <c r="K50" s="234">
        <f>VLOOKUP($A50,'[1]Proj Data'!$C$6:$DR$366,36,FALSE)</f>
        <v>6205600</v>
      </c>
      <c r="L50" s="235">
        <f>VLOOKUP($A50,'[1]Proj Data'!$C$6:$DR$366,59,FALSE)</f>
        <v>4964480</v>
      </c>
    </row>
    <row r="51" spans="1:12" s="185" customFormat="1" ht="50.45" customHeight="1" x14ac:dyDescent="0.25">
      <c r="A51" s="228">
        <v>28</v>
      </c>
      <c r="B51" s="228" t="s">
        <v>738</v>
      </c>
      <c r="C51" s="228" t="s">
        <v>72</v>
      </c>
      <c r="D51" s="229" t="str">
        <f t="shared" si="1"/>
        <v>PPL Rank: 28        
Butterfield                                       
Rehab collection and treatment</v>
      </c>
      <c r="E51" s="230" t="str">
        <f>VLOOKUP($A51,'[1]Proj Data'!$C$6:$DR$366,11,FALSE)</f>
        <v>Brooksbank</v>
      </c>
      <c r="F51" s="231">
        <f>VLOOKUP($A51,'[1]Proj Data'!$C$6:$DR$366,118,FALSE)</f>
        <v>9</v>
      </c>
      <c r="G51" s="232">
        <f>VLOOKUP($A51,'[1]Proj Data'!$C$6:$DR$366,50,FALSE)</f>
        <v>0</v>
      </c>
      <c r="H51" s="231" t="str">
        <f>VLOOKUP($A51,'[1]Proj Data'!$C$6:$DR$366,6,FALSE)</f>
        <v/>
      </c>
      <c r="I51" s="231" t="str">
        <f>VLOOKUP($A51,'[1]Proj Data'!$C$6:$DR$366,7,FALSE)</f>
        <v/>
      </c>
      <c r="J51" s="233">
        <f>VLOOKUP($A51,'[1]Proj Data'!$C$6:$DR$366,15,FALSE)</f>
        <v>504</v>
      </c>
      <c r="K51" s="234">
        <f>VLOOKUP($A51,'[1]Proj Data'!$C$6:$DR$366,36,FALSE)</f>
        <v>26000000</v>
      </c>
      <c r="L51" s="235">
        <f>VLOOKUP($A51,'[1]Proj Data'!$C$6:$DR$366,59,FALSE)</f>
        <v>4500000</v>
      </c>
    </row>
    <row r="52" spans="1:12" s="185" customFormat="1" ht="50.45" customHeight="1" x14ac:dyDescent="0.25">
      <c r="A52" s="228">
        <v>204</v>
      </c>
      <c r="B52" s="228" t="s">
        <v>78</v>
      </c>
      <c r="C52" s="228" t="s">
        <v>68</v>
      </c>
      <c r="D52" s="229" t="str">
        <f t="shared" si="1"/>
        <v>PPL Rank: 204       
Calumet                                           
Rehab collection</v>
      </c>
      <c r="E52" s="230" t="str">
        <f>VLOOKUP($A52,'[1]Proj Data'!$C$6:$DR$366,11,FALSE)</f>
        <v>Perez</v>
      </c>
      <c r="F52" s="231" t="str">
        <f>VLOOKUP($A52,'[1]Proj Data'!$C$6:$DR$366,118,FALSE)</f>
        <v>3a</v>
      </c>
      <c r="G52" s="232">
        <f>VLOOKUP($A52,'[1]Proj Data'!$C$6:$DR$366,50,FALSE)</f>
        <v>0</v>
      </c>
      <c r="H52" s="231" t="str">
        <f>VLOOKUP($A52,'[1]Proj Data'!$C$6:$DR$366,6,FALSE)</f>
        <v/>
      </c>
      <c r="I52" s="231" t="str">
        <f>VLOOKUP($A52,'[1]Proj Data'!$C$6:$DR$366,7,FALSE)</f>
        <v/>
      </c>
      <c r="J52" s="233">
        <f>VLOOKUP($A52,'[1]Proj Data'!$C$6:$DR$366,15,FALSE)</f>
        <v>369</v>
      </c>
      <c r="K52" s="234">
        <f>VLOOKUP($A52,'[1]Proj Data'!$C$6:$DR$366,36,FALSE)</f>
        <v>160000</v>
      </c>
      <c r="L52" s="235">
        <f>VLOOKUP($A52,'[1]Proj Data'!$C$6:$DR$366,59,FALSE)</f>
        <v>0</v>
      </c>
    </row>
    <row r="53" spans="1:12" s="185" customFormat="1" ht="50.45" customHeight="1" x14ac:dyDescent="0.25">
      <c r="A53" s="228">
        <v>164</v>
      </c>
      <c r="B53" s="228" t="s">
        <v>196</v>
      </c>
      <c r="C53" s="228" t="s">
        <v>237</v>
      </c>
      <c r="D53" s="229" t="str">
        <f t="shared" si="1"/>
        <v>PPL Rank: 164       
Campbell                                          
Rehab treatment, new pond</v>
      </c>
      <c r="E53" s="230" t="str">
        <f>VLOOKUP($A53,'[1]Proj Data'!$C$6:$DR$366,11,FALSE)</f>
        <v>Bradshaw</v>
      </c>
      <c r="F53" s="231">
        <f>VLOOKUP($A53,'[1]Proj Data'!$C$6:$DR$366,118,FALSE)</f>
        <v>4</v>
      </c>
      <c r="G53" s="232">
        <f>VLOOKUP($A53,'[1]Proj Data'!$C$6:$DR$366,50,FALSE)</f>
        <v>0</v>
      </c>
      <c r="H53" s="231" t="str">
        <f>VLOOKUP($A53,'[1]Proj Data'!$C$6:$DR$366,6,FALSE)</f>
        <v/>
      </c>
      <c r="I53" s="231" t="str">
        <f>VLOOKUP($A53,'[1]Proj Data'!$C$6:$DR$366,7,FALSE)</f>
        <v/>
      </c>
      <c r="J53" s="233">
        <f>VLOOKUP($A53,'[1]Proj Data'!$C$6:$DR$366,15,FALSE)</f>
        <v>156</v>
      </c>
      <c r="K53" s="234">
        <f>VLOOKUP($A53,'[1]Proj Data'!$C$6:$DR$366,36,FALSE)</f>
        <v>1539997</v>
      </c>
      <c r="L53" s="235">
        <f>VLOOKUP($A53,'[1]Proj Data'!$C$6:$DR$366,59,FALSE)</f>
        <v>0</v>
      </c>
    </row>
    <row r="54" spans="1:12" s="185" customFormat="1" ht="50.45" customHeight="1" x14ac:dyDescent="0.25">
      <c r="A54" s="228">
        <v>72</v>
      </c>
      <c r="B54" s="228" t="s">
        <v>79</v>
      </c>
      <c r="C54" s="228" t="s">
        <v>183</v>
      </c>
      <c r="D54" s="229" t="str">
        <f t="shared" si="1"/>
        <v>PPL Rank: 72        
Cannon Falls                                      
Rehab collection, sewer extension</v>
      </c>
      <c r="E54" s="230" t="str">
        <f>VLOOKUP($A54,'[1]Proj Data'!$C$6:$DR$366,11,FALSE)</f>
        <v>Brooksbank</v>
      </c>
      <c r="F54" s="231">
        <f>VLOOKUP($A54,'[1]Proj Data'!$C$6:$DR$366,118,FALSE)</f>
        <v>10</v>
      </c>
      <c r="G54" s="232">
        <f>VLOOKUP($A54,'[1]Proj Data'!$C$6:$DR$366,50,FALSE)</f>
        <v>0</v>
      </c>
      <c r="H54" s="231" t="str">
        <f>VLOOKUP($A54,'[1]Proj Data'!$C$6:$DR$366,6,FALSE)</f>
        <v/>
      </c>
      <c r="I54" s="231" t="str">
        <f>VLOOKUP($A54,'[1]Proj Data'!$C$6:$DR$366,7,FALSE)</f>
        <v/>
      </c>
      <c r="J54" s="233">
        <f>VLOOKUP($A54,'[1]Proj Data'!$C$6:$DR$366,15,FALSE)</f>
        <v>4100</v>
      </c>
      <c r="K54" s="234">
        <f>VLOOKUP($A54,'[1]Proj Data'!$C$6:$DR$366,36,FALSE)</f>
        <v>800000</v>
      </c>
      <c r="L54" s="235">
        <f>VLOOKUP($A54,'[1]Proj Data'!$C$6:$DR$366,59,FALSE)</f>
        <v>0</v>
      </c>
    </row>
    <row r="55" spans="1:12" s="185" customFormat="1" ht="50.45" customHeight="1" x14ac:dyDescent="0.25">
      <c r="A55" s="228">
        <v>291</v>
      </c>
      <c r="B55" s="228" t="s">
        <v>978</v>
      </c>
      <c r="C55" s="228" t="s">
        <v>72</v>
      </c>
      <c r="D55" s="229" t="str">
        <f t="shared" si="1"/>
        <v>PPL Rank: 291       
Canton                                            
Rehab collection and treatment</v>
      </c>
      <c r="E55" s="230" t="str">
        <f>VLOOKUP($A55,'[1]Proj Data'!$C$6:$DR$366,11,FALSE)</f>
        <v>Brooksbank</v>
      </c>
      <c r="F55" s="231">
        <f>VLOOKUP($A55,'[1]Proj Data'!$C$6:$DR$366,118,FALSE)</f>
        <v>10</v>
      </c>
      <c r="G55" s="232">
        <f>VLOOKUP($A55,'[1]Proj Data'!$C$6:$DR$366,50,FALSE)</f>
        <v>0</v>
      </c>
      <c r="H55" s="231" t="str">
        <f>VLOOKUP($A55,'[1]Proj Data'!$C$6:$DR$366,6,FALSE)</f>
        <v/>
      </c>
      <c r="I55" s="231" t="str">
        <f>VLOOKUP($A55,'[1]Proj Data'!$C$6:$DR$366,7,FALSE)</f>
        <v/>
      </c>
      <c r="J55" s="233">
        <f>VLOOKUP($A55,'[1]Proj Data'!$C$6:$DR$366,15,FALSE)</f>
        <v>310</v>
      </c>
      <c r="K55" s="234">
        <f>VLOOKUP($A55,'[1]Proj Data'!$C$6:$DR$366,36,FALSE)</f>
        <v>4073000</v>
      </c>
      <c r="L55" s="235">
        <f>VLOOKUP($A55,'[1]Proj Data'!$C$6:$DR$366,59,FALSE)</f>
        <v>0</v>
      </c>
    </row>
    <row r="56" spans="1:12" s="185" customFormat="1" ht="50.45" customHeight="1" x14ac:dyDescent="0.25">
      <c r="A56" s="228">
        <v>146</v>
      </c>
      <c r="B56" s="228" t="s">
        <v>80</v>
      </c>
      <c r="C56" s="228" t="s">
        <v>81</v>
      </c>
      <c r="D56" s="229" t="str">
        <f t="shared" si="1"/>
        <v>PPL Rank: 146       
Cass County - Stony Point                         
Unsewered, potential SSTS</v>
      </c>
      <c r="E56" s="230" t="str">
        <f>VLOOKUP($A56,'[1]Proj Data'!$C$6:$DR$366,11,FALSE)</f>
        <v>Schultz</v>
      </c>
      <c r="F56" s="231">
        <f>VLOOKUP($A56,'[1]Proj Data'!$C$6:$DR$366,118,FALSE)</f>
        <v>5</v>
      </c>
      <c r="G56" s="232">
        <f>VLOOKUP($A56,'[1]Proj Data'!$C$6:$DR$366,50,FALSE)</f>
        <v>0</v>
      </c>
      <c r="H56" s="231" t="str">
        <f>VLOOKUP($A56,'[1]Proj Data'!$C$6:$DR$366,6,FALSE)</f>
        <v/>
      </c>
      <c r="I56" s="231" t="str">
        <f>VLOOKUP($A56,'[1]Proj Data'!$C$6:$DR$366,7,FALSE)</f>
        <v/>
      </c>
      <c r="J56" s="233">
        <f>VLOOKUP($A56,'[1]Proj Data'!$C$6:$DR$366,15,FALSE)</f>
        <v>115</v>
      </c>
      <c r="K56" s="234">
        <f>VLOOKUP($A56,'[1]Proj Data'!$C$6:$DR$366,36,FALSE)</f>
        <v>1200000</v>
      </c>
      <c r="L56" s="235">
        <f>VLOOKUP($A56,'[1]Proj Data'!$C$6:$DR$366,59,FALSE)</f>
        <v>0</v>
      </c>
    </row>
    <row r="57" spans="1:12" s="185" customFormat="1" ht="50.45" customHeight="1" x14ac:dyDescent="0.25">
      <c r="A57" s="228">
        <v>151</v>
      </c>
      <c r="B57" s="228" t="s">
        <v>184</v>
      </c>
      <c r="C57" s="228" t="s">
        <v>68</v>
      </c>
      <c r="D57" s="229" t="str">
        <f t="shared" si="1"/>
        <v>PPL Rank: 151       
Cass Lake                                         
Rehab collection</v>
      </c>
      <c r="E57" s="230" t="str">
        <f>VLOOKUP($A57,'[1]Proj Data'!$C$6:$DR$366,11,FALSE)</f>
        <v>Schultz</v>
      </c>
      <c r="F57" s="231">
        <f>VLOOKUP($A57,'[1]Proj Data'!$C$6:$DR$366,118,FALSE)</f>
        <v>5</v>
      </c>
      <c r="G57" s="232">
        <f>VLOOKUP($A57,'[1]Proj Data'!$C$6:$DR$366,50,FALSE)</f>
        <v>0</v>
      </c>
      <c r="H57" s="231" t="str">
        <f>VLOOKUP($A57,'[1]Proj Data'!$C$6:$DR$366,6,FALSE)</f>
        <v/>
      </c>
      <c r="I57" s="231" t="str">
        <f>VLOOKUP($A57,'[1]Proj Data'!$C$6:$DR$366,7,FALSE)</f>
        <v/>
      </c>
      <c r="J57" s="233">
        <f>VLOOKUP($A57,'[1]Proj Data'!$C$6:$DR$366,15,FALSE)</f>
        <v>770</v>
      </c>
      <c r="K57" s="234">
        <f>VLOOKUP($A57,'[1]Proj Data'!$C$6:$DR$366,36,FALSE)</f>
        <v>464875</v>
      </c>
      <c r="L57" s="235">
        <f>VLOOKUP($A57,'[1]Proj Data'!$C$6:$DR$366,59,FALSE)</f>
        <v>0</v>
      </c>
    </row>
    <row r="58" spans="1:12" s="185" customFormat="1" ht="50.45" customHeight="1" x14ac:dyDescent="0.25">
      <c r="A58" s="228">
        <v>96</v>
      </c>
      <c r="B58" s="228" t="s">
        <v>979</v>
      </c>
      <c r="C58" s="228" t="s">
        <v>68</v>
      </c>
      <c r="D58" s="229" t="str">
        <f t="shared" si="1"/>
        <v>PPL Rank: 96        
Chisholm                                          
Rehab collection</v>
      </c>
      <c r="E58" s="230" t="str">
        <f>VLOOKUP($A58,'[1]Proj Data'!$C$6:$DR$366,11,FALSE)</f>
        <v>Bradshaw</v>
      </c>
      <c r="F58" s="231" t="str">
        <f>VLOOKUP($A58,'[1]Proj Data'!$C$6:$DR$366,118,FALSE)</f>
        <v>3c</v>
      </c>
      <c r="G58" s="232">
        <f>VLOOKUP($A58,'[1]Proj Data'!$C$6:$DR$366,50,FALSE)</f>
        <v>45489</v>
      </c>
      <c r="H58" s="231" t="str">
        <f>VLOOKUP($A58,'[1]Proj Data'!$C$6:$DR$366,6,FALSE)</f>
        <v>Yes</v>
      </c>
      <c r="I58" s="231">
        <f>VLOOKUP($A58,'[1]Proj Data'!$C$6:$DR$366,7,FALSE)</f>
        <v>0</v>
      </c>
      <c r="J58" s="233">
        <f>VLOOKUP($A58,'[1]Proj Data'!$C$6:$DR$366,15,FALSE)</f>
        <v>4775</v>
      </c>
      <c r="K58" s="234">
        <f>VLOOKUP($A58,'[1]Proj Data'!$C$6:$DR$366,36,FALSE)</f>
        <v>952254</v>
      </c>
      <c r="L58" s="235">
        <f>VLOOKUP($A58,'[1]Proj Data'!$C$6:$DR$366,59,FALSE)</f>
        <v>761803.20000000007</v>
      </c>
    </row>
    <row r="59" spans="1:12" s="185" customFormat="1" ht="50.45" customHeight="1" x14ac:dyDescent="0.25">
      <c r="A59" s="228">
        <v>97</v>
      </c>
      <c r="B59" s="228" t="s">
        <v>979</v>
      </c>
      <c r="C59" s="228" t="s">
        <v>68</v>
      </c>
      <c r="D59" s="229" t="str">
        <f t="shared" si="1"/>
        <v>PPL Rank: 97        
Chisholm                                          
Rehab collection</v>
      </c>
      <c r="E59" s="230" t="str">
        <f>VLOOKUP($A59,'[1]Proj Data'!$C$6:$DR$366,11,FALSE)</f>
        <v>Bradshaw</v>
      </c>
      <c r="F59" s="231" t="str">
        <f>VLOOKUP($A59,'[1]Proj Data'!$C$6:$DR$366,118,FALSE)</f>
        <v>3c</v>
      </c>
      <c r="G59" s="232">
        <f>VLOOKUP($A59,'[1]Proj Data'!$C$6:$DR$366,50,FALSE)</f>
        <v>0</v>
      </c>
      <c r="H59" s="231" t="str">
        <f>VLOOKUP($A59,'[1]Proj Data'!$C$6:$DR$366,6,FALSE)</f>
        <v/>
      </c>
      <c r="I59" s="231" t="str">
        <f>VLOOKUP($A59,'[1]Proj Data'!$C$6:$DR$366,7,FALSE)</f>
        <v/>
      </c>
      <c r="J59" s="233">
        <f>VLOOKUP($A59,'[1]Proj Data'!$C$6:$DR$366,15,FALSE)</f>
        <v>4711</v>
      </c>
      <c r="K59" s="234">
        <f>VLOOKUP($A59,'[1]Proj Data'!$C$6:$DR$366,36,FALSE)</f>
        <v>1880000</v>
      </c>
      <c r="L59" s="235">
        <f>VLOOKUP($A59,'[1]Proj Data'!$C$6:$DR$366,59,FALSE)</f>
        <v>0</v>
      </c>
    </row>
    <row r="60" spans="1:12" s="185" customFormat="1" ht="50.45" customHeight="1" x14ac:dyDescent="0.25">
      <c r="A60" s="228">
        <v>225</v>
      </c>
      <c r="B60" s="228" t="s">
        <v>647</v>
      </c>
      <c r="C60" s="228" t="s">
        <v>68</v>
      </c>
      <c r="D60" s="229" t="str">
        <f t="shared" si="1"/>
        <v>PPL Rank: 225       
Clara City                                        
Rehab collection</v>
      </c>
      <c r="E60" s="230" t="str">
        <f>VLOOKUP($A60,'[1]Proj Data'!$C$6:$DR$366,11,FALSE)</f>
        <v>Berrens</v>
      </c>
      <c r="F60" s="231" t="str">
        <f>VLOOKUP($A60,'[1]Proj Data'!$C$6:$DR$366,118,FALSE)</f>
        <v>6W</v>
      </c>
      <c r="G60" s="232">
        <f>VLOOKUP($A60,'[1]Proj Data'!$C$6:$DR$366,50,FALSE)</f>
        <v>0</v>
      </c>
      <c r="H60" s="231" t="str">
        <f>VLOOKUP($A60,'[1]Proj Data'!$C$6:$DR$366,6,FALSE)</f>
        <v/>
      </c>
      <c r="I60" s="231" t="str">
        <f>VLOOKUP($A60,'[1]Proj Data'!$C$6:$DR$366,7,FALSE)</f>
        <v/>
      </c>
      <c r="J60" s="233">
        <f>VLOOKUP($A60,'[1]Proj Data'!$C$6:$DR$366,15,FALSE)</f>
        <v>1360</v>
      </c>
      <c r="K60" s="234">
        <f>VLOOKUP($A60,'[1]Proj Data'!$C$6:$DR$366,36,FALSE)</f>
        <v>10230239</v>
      </c>
      <c r="L60" s="235">
        <f>VLOOKUP($A60,'[1]Proj Data'!$C$6:$DR$366,59,FALSE)</f>
        <v>0</v>
      </c>
    </row>
    <row r="61" spans="1:12" s="185" customFormat="1" ht="50.45" customHeight="1" x14ac:dyDescent="0.25">
      <c r="A61" s="228">
        <v>289</v>
      </c>
      <c r="B61" s="228" t="s">
        <v>238</v>
      </c>
      <c r="C61" s="228" t="s">
        <v>117</v>
      </c>
      <c r="D61" s="229" t="str">
        <f t="shared" si="1"/>
        <v>PPL Rank: 289       
Clarkfield WTP                                    
Adv trmt - chlorides, new WTP</v>
      </c>
      <c r="E61" s="230" t="str">
        <f>VLOOKUP($A61,'[1]Proj Data'!$C$6:$DR$366,11,FALSE)</f>
        <v>Berrens</v>
      </c>
      <c r="F61" s="231" t="str">
        <f>VLOOKUP($A61,'[1]Proj Data'!$C$6:$DR$366,118,FALSE)</f>
        <v>6W</v>
      </c>
      <c r="G61" s="232">
        <f>VLOOKUP($A61,'[1]Proj Data'!$C$6:$DR$366,50,FALSE)</f>
        <v>0</v>
      </c>
      <c r="H61" s="231" t="str">
        <f>VLOOKUP($A61,'[1]Proj Data'!$C$6:$DR$366,6,FALSE)</f>
        <v/>
      </c>
      <c r="I61" s="231" t="str">
        <f>VLOOKUP($A61,'[1]Proj Data'!$C$6:$DR$366,7,FALSE)</f>
        <v/>
      </c>
      <c r="J61" s="233">
        <f>VLOOKUP($A61,'[1]Proj Data'!$C$6:$DR$366,15,FALSE)</f>
        <v>817</v>
      </c>
      <c r="K61" s="234">
        <f>VLOOKUP($A61,'[1]Proj Data'!$C$6:$DR$366,36,FALSE)</f>
        <v>3930000</v>
      </c>
      <c r="L61" s="235">
        <f>VLOOKUP($A61,'[1]Proj Data'!$C$6:$DR$366,59,FALSE)</f>
        <v>0</v>
      </c>
    </row>
    <row r="62" spans="1:12" s="185" customFormat="1" ht="50.45" customHeight="1" x14ac:dyDescent="0.25">
      <c r="A62" s="228">
        <v>203</v>
      </c>
      <c r="B62" s="228" t="s">
        <v>980</v>
      </c>
      <c r="C62" s="228" t="s">
        <v>68</v>
      </c>
      <c r="D62" s="229" t="str">
        <f t="shared" si="1"/>
        <v>PPL Rank: 203       
Clarks Grove                                      
Rehab collection</v>
      </c>
      <c r="E62" s="230" t="str">
        <f>VLOOKUP($A62,'[1]Proj Data'!$C$6:$DR$366,11,FALSE)</f>
        <v>Brooksbank</v>
      </c>
      <c r="F62" s="231">
        <f>VLOOKUP($A62,'[1]Proj Data'!$C$6:$DR$366,118,FALSE)</f>
        <v>10</v>
      </c>
      <c r="G62" s="232">
        <f>VLOOKUP($A62,'[1]Proj Data'!$C$6:$DR$366,50,FALSE)</f>
        <v>0</v>
      </c>
      <c r="H62" s="231" t="str">
        <f>VLOOKUP($A62,'[1]Proj Data'!$C$6:$DR$366,6,FALSE)</f>
        <v/>
      </c>
      <c r="I62" s="231" t="str">
        <f>VLOOKUP($A62,'[1]Proj Data'!$C$6:$DR$366,7,FALSE)</f>
        <v/>
      </c>
      <c r="J62" s="233">
        <f>VLOOKUP($A62,'[1]Proj Data'!$C$6:$DR$366,15,FALSE)</f>
        <v>694</v>
      </c>
      <c r="K62" s="234">
        <f>VLOOKUP($A62,'[1]Proj Data'!$C$6:$DR$366,36,FALSE)</f>
        <v>7454600</v>
      </c>
      <c r="L62" s="235">
        <f>VLOOKUP($A62,'[1]Proj Data'!$C$6:$DR$366,59,FALSE)</f>
        <v>0</v>
      </c>
    </row>
    <row r="63" spans="1:12" s="185" customFormat="1" ht="50.45" customHeight="1" x14ac:dyDescent="0.25">
      <c r="A63" s="228">
        <v>132</v>
      </c>
      <c r="B63" s="228" t="s">
        <v>83</v>
      </c>
      <c r="C63" s="228" t="s">
        <v>81</v>
      </c>
      <c r="D63" s="229" t="str">
        <f t="shared" si="1"/>
        <v>PPL Rank: 132       
Clitherall                                        
Unsewered, potential SSTS</v>
      </c>
      <c r="E63" s="230" t="str">
        <f>VLOOKUP($A63,'[1]Proj Data'!$C$6:$DR$366,11,FALSE)</f>
        <v>Bradshaw</v>
      </c>
      <c r="F63" s="231">
        <f>VLOOKUP($A63,'[1]Proj Data'!$C$6:$DR$366,118,FALSE)</f>
        <v>4</v>
      </c>
      <c r="G63" s="232">
        <f>VLOOKUP($A63,'[1]Proj Data'!$C$6:$DR$366,50,FALSE)</f>
        <v>0</v>
      </c>
      <c r="H63" s="231" t="str">
        <f>VLOOKUP($A63,'[1]Proj Data'!$C$6:$DR$366,6,FALSE)</f>
        <v/>
      </c>
      <c r="I63" s="231" t="str">
        <f>VLOOKUP($A63,'[1]Proj Data'!$C$6:$DR$366,7,FALSE)</f>
        <v/>
      </c>
      <c r="J63" s="233">
        <f>VLOOKUP($A63,'[1]Proj Data'!$C$6:$DR$366,15,FALSE)</f>
        <v>118</v>
      </c>
      <c r="K63" s="234">
        <f>VLOOKUP($A63,'[1]Proj Data'!$C$6:$DR$366,36,FALSE)</f>
        <v>1818000</v>
      </c>
      <c r="L63" s="235">
        <f>VLOOKUP($A63,'[1]Proj Data'!$C$6:$DR$366,59,FALSE)</f>
        <v>0</v>
      </c>
    </row>
    <row r="64" spans="1:12" s="185" customFormat="1" ht="50.45" customHeight="1" x14ac:dyDescent="0.25">
      <c r="A64" s="228">
        <v>310</v>
      </c>
      <c r="B64" s="228" t="s">
        <v>615</v>
      </c>
      <c r="C64" s="228" t="s">
        <v>623</v>
      </c>
      <c r="D64" s="229" t="str">
        <f t="shared" si="1"/>
        <v>PPL Rank: 310       
Coates                                            
Unsewered, connect to MCES</v>
      </c>
      <c r="E64" s="230" t="str">
        <f>VLOOKUP($A64,'[1]Proj Data'!$C$6:$DR$366,11,FALSE)</f>
        <v>Montoya</v>
      </c>
      <c r="F64" s="231">
        <f>VLOOKUP($A64,'[1]Proj Data'!$C$6:$DR$366,118,FALSE)</f>
        <v>11</v>
      </c>
      <c r="G64" s="232">
        <f>VLOOKUP($A64,'[1]Proj Data'!$C$6:$DR$366,50,FALSE)</f>
        <v>0</v>
      </c>
      <c r="H64" s="231" t="str">
        <f>VLOOKUP($A64,'[1]Proj Data'!$C$6:$DR$366,6,FALSE)</f>
        <v/>
      </c>
      <c r="I64" s="231" t="str">
        <f>VLOOKUP($A64,'[1]Proj Data'!$C$6:$DR$366,7,FALSE)</f>
        <v/>
      </c>
      <c r="J64" s="233">
        <f>VLOOKUP($A64,'[1]Proj Data'!$C$6:$DR$366,15,FALSE)</f>
        <v>120</v>
      </c>
      <c r="K64" s="234">
        <f>VLOOKUP($A64,'[1]Proj Data'!$C$6:$DR$366,36,FALSE)</f>
        <v>12200000</v>
      </c>
      <c r="L64" s="235">
        <f>VLOOKUP($A64,'[1]Proj Data'!$C$6:$DR$366,59,FALSE)</f>
        <v>1700000</v>
      </c>
    </row>
    <row r="65" spans="1:12" s="185" customFormat="1" ht="50.45" customHeight="1" x14ac:dyDescent="0.25">
      <c r="A65" s="228">
        <v>184</v>
      </c>
      <c r="B65" s="228" t="s">
        <v>739</v>
      </c>
      <c r="C65" s="228" t="s">
        <v>67</v>
      </c>
      <c r="D65" s="229" t="str">
        <f t="shared" si="1"/>
        <v>PPL Rank: 184       
Cold Spring                                       
Rehab treatment</v>
      </c>
      <c r="E65" s="230" t="str">
        <f>VLOOKUP($A65,'[1]Proj Data'!$C$6:$DR$366,11,FALSE)</f>
        <v>Barrett</v>
      </c>
      <c r="F65" s="231" t="str">
        <f>VLOOKUP($A65,'[1]Proj Data'!$C$6:$DR$366,118,FALSE)</f>
        <v>7W</v>
      </c>
      <c r="G65" s="232">
        <f>VLOOKUP($A65,'[1]Proj Data'!$C$6:$DR$366,50,FALSE)</f>
        <v>0</v>
      </c>
      <c r="H65" s="231" t="str">
        <f>VLOOKUP($A65,'[1]Proj Data'!$C$6:$DR$366,6,FALSE)</f>
        <v/>
      </c>
      <c r="I65" s="231" t="str">
        <f>VLOOKUP($A65,'[1]Proj Data'!$C$6:$DR$366,7,FALSE)</f>
        <v/>
      </c>
      <c r="J65" s="233">
        <f>VLOOKUP($A65,'[1]Proj Data'!$C$6:$DR$366,15,FALSE)</f>
        <v>4129</v>
      </c>
      <c r="K65" s="234">
        <f>VLOOKUP($A65,'[1]Proj Data'!$C$6:$DR$366,36,FALSE)</f>
        <v>50000000</v>
      </c>
      <c r="L65" s="235">
        <f>VLOOKUP($A65,'[1]Proj Data'!$C$6:$DR$366,59,FALSE)</f>
        <v>0</v>
      </c>
    </row>
    <row r="66" spans="1:12" s="185" customFormat="1" ht="50.45" customHeight="1" x14ac:dyDescent="0.25">
      <c r="A66" s="228">
        <v>81</v>
      </c>
      <c r="B66" s="228" t="s">
        <v>85</v>
      </c>
      <c r="C66" s="228" t="s">
        <v>796</v>
      </c>
      <c r="D66" s="229" t="str">
        <f t="shared" si="1"/>
        <v>PPL Rank: 81        
Cologne                                           
Adv trmt - phos, expand trmt</v>
      </c>
      <c r="E66" s="230" t="str">
        <f>VLOOKUP($A66,'[1]Proj Data'!$C$6:$DR$366,11,FALSE)</f>
        <v>Montoya</v>
      </c>
      <c r="F66" s="231">
        <f>VLOOKUP($A66,'[1]Proj Data'!$C$6:$DR$366,118,FALSE)</f>
        <v>11</v>
      </c>
      <c r="G66" s="232">
        <f>VLOOKUP($A66,'[1]Proj Data'!$C$6:$DR$366,50,FALSE)</f>
        <v>0</v>
      </c>
      <c r="H66" s="231" t="str">
        <f>VLOOKUP($A66,'[1]Proj Data'!$C$6:$DR$366,6,FALSE)</f>
        <v>Yes</v>
      </c>
      <c r="I66" s="231" t="str">
        <f>VLOOKUP($A66,'[1]Proj Data'!$C$6:$DR$366,7,FALSE)</f>
        <v/>
      </c>
      <c r="J66" s="233">
        <f>VLOOKUP($A66,'[1]Proj Data'!$C$6:$DR$366,15,FALSE)</f>
        <v>1587</v>
      </c>
      <c r="K66" s="234">
        <f>VLOOKUP($A66,'[1]Proj Data'!$C$6:$DR$366,36,FALSE)</f>
        <v>23340000</v>
      </c>
      <c r="L66" s="235">
        <f>VLOOKUP($A66,'[1]Proj Data'!$C$6:$DR$366,59,FALSE)</f>
        <v>0</v>
      </c>
    </row>
    <row r="67" spans="1:12" s="185" customFormat="1" ht="50.45" customHeight="1" x14ac:dyDescent="0.25">
      <c r="A67" s="228">
        <v>44</v>
      </c>
      <c r="B67" s="228" t="s">
        <v>343</v>
      </c>
      <c r="C67" s="228" t="s">
        <v>68</v>
      </c>
      <c r="D67" s="229" t="str">
        <f t="shared" si="1"/>
        <v>PPL Rank: 44        
Comfrey                                           
Rehab collection</v>
      </c>
      <c r="E67" s="230" t="str">
        <f>VLOOKUP($A67,'[1]Proj Data'!$C$6:$DR$366,11,FALSE)</f>
        <v>Brooksbank</v>
      </c>
      <c r="F67" s="231">
        <f>VLOOKUP($A67,'[1]Proj Data'!$C$6:$DR$366,118,FALSE)</f>
        <v>9</v>
      </c>
      <c r="G67" s="232">
        <f>VLOOKUP($A67,'[1]Proj Data'!$C$6:$DR$366,50,FALSE)</f>
        <v>0</v>
      </c>
      <c r="H67" s="231" t="str">
        <f>VLOOKUP($A67,'[1]Proj Data'!$C$6:$DR$366,6,FALSE)</f>
        <v/>
      </c>
      <c r="I67" s="231" t="str">
        <f>VLOOKUP($A67,'[1]Proj Data'!$C$6:$DR$366,7,FALSE)</f>
        <v/>
      </c>
      <c r="J67" s="233">
        <f>VLOOKUP($A67,'[1]Proj Data'!$C$6:$DR$366,15,FALSE)</f>
        <v>382</v>
      </c>
      <c r="K67" s="234">
        <f>VLOOKUP($A67,'[1]Proj Data'!$C$6:$DR$366,36,FALSE)</f>
        <v>733000</v>
      </c>
      <c r="L67" s="235">
        <f>VLOOKUP($A67,'[1]Proj Data'!$C$6:$DR$366,59,FALSE)</f>
        <v>0</v>
      </c>
    </row>
    <row r="68" spans="1:12" s="185" customFormat="1" ht="50.45" customHeight="1" x14ac:dyDescent="0.25">
      <c r="A68" s="228">
        <v>259</v>
      </c>
      <c r="B68" s="228" t="s">
        <v>616</v>
      </c>
      <c r="C68" s="228" t="s">
        <v>981</v>
      </c>
      <c r="D68" s="229" t="str">
        <f t="shared" si="1"/>
        <v>PPL Rank: 259       
Cook                                              
Rehab collection and trmt, LS and pond</v>
      </c>
      <c r="E68" s="230" t="str">
        <f>VLOOKUP($A68,'[1]Proj Data'!$C$6:$DR$366,11,FALSE)</f>
        <v>Bradshaw</v>
      </c>
      <c r="F68" s="231" t="str">
        <f>VLOOKUP($A68,'[1]Proj Data'!$C$6:$DR$366,118,FALSE)</f>
        <v>3c</v>
      </c>
      <c r="G68" s="232">
        <f>VLOOKUP($A68,'[1]Proj Data'!$C$6:$DR$366,50,FALSE)</f>
        <v>0</v>
      </c>
      <c r="H68" s="231" t="str">
        <f>VLOOKUP($A68,'[1]Proj Data'!$C$6:$DR$366,6,FALSE)</f>
        <v/>
      </c>
      <c r="I68" s="231" t="str">
        <f>VLOOKUP($A68,'[1]Proj Data'!$C$6:$DR$366,7,FALSE)</f>
        <v/>
      </c>
      <c r="J68" s="233">
        <f>VLOOKUP($A68,'[1]Proj Data'!$C$6:$DR$366,15,FALSE)</f>
        <v>570</v>
      </c>
      <c r="K68" s="234">
        <f>VLOOKUP($A68,'[1]Proj Data'!$C$6:$DR$366,36,FALSE)</f>
        <v>367500</v>
      </c>
      <c r="L68" s="235">
        <f>VLOOKUP($A68,'[1]Proj Data'!$C$6:$DR$366,59,FALSE)</f>
        <v>0</v>
      </c>
    </row>
    <row r="69" spans="1:12" s="185" customFormat="1" ht="50.45" customHeight="1" x14ac:dyDescent="0.25">
      <c r="A69" s="228">
        <v>7</v>
      </c>
      <c r="B69" s="228" t="s">
        <v>240</v>
      </c>
      <c r="C69" s="228" t="s">
        <v>797</v>
      </c>
      <c r="D69" s="229" t="str">
        <f t="shared" si="1"/>
        <v>PPL Rank: 7         
Cosmos                                            
Rehab collection, Phase 2</v>
      </c>
      <c r="E69" s="230" t="str">
        <f>VLOOKUP($A69,'[1]Proj Data'!$C$6:$DR$366,11,FALSE)</f>
        <v>Barrett</v>
      </c>
      <c r="F69" s="231" t="str">
        <f>VLOOKUP($A69,'[1]Proj Data'!$C$6:$DR$366,118,FALSE)</f>
        <v>6E</v>
      </c>
      <c r="G69" s="232">
        <f>VLOOKUP($A69,'[1]Proj Data'!$C$6:$DR$366,50,FALSE)</f>
        <v>0</v>
      </c>
      <c r="H69" s="231" t="str">
        <f>VLOOKUP($A69,'[1]Proj Data'!$C$6:$DR$366,6,FALSE)</f>
        <v/>
      </c>
      <c r="I69" s="231" t="str">
        <f>VLOOKUP($A69,'[1]Proj Data'!$C$6:$DR$366,7,FALSE)</f>
        <v/>
      </c>
      <c r="J69" s="233">
        <f>VLOOKUP($A69,'[1]Proj Data'!$C$6:$DR$366,15,FALSE)</f>
        <v>464</v>
      </c>
      <c r="K69" s="234">
        <f>VLOOKUP($A69,'[1]Proj Data'!$C$6:$DR$366,36,FALSE)</f>
        <v>9637000</v>
      </c>
      <c r="L69" s="235">
        <f>VLOOKUP($A69,'[1]Proj Data'!$C$6:$DR$366,59,FALSE)</f>
        <v>0</v>
      </c>
    </row>
    <row r="70" spans="1:12" s="185" customFormat="1" ht="50.45" customHeight="1" x14ac:dyDescent="0.25">
      <c r="A70" s="228">
        <v>51</v>
      </c>
      <c r="B70" s="228" t="s">
        <v>240</v>
      </c>
      <c r="C70" s="228" t="s">
        <v>267</v>
      </c>
      <c r="D70" s="229" t="str">
        <f t="shared" ref="D70:D130" si="2">"PPL Rank: "&amp;A70&amp;REPT(" ",10-LEN(A70))&amp;CHAR(10)&amp;B70&amp;REPT(" ",50-LEN(B70))&amp;CHAR(10)&amp;C70</f>
        <v>PPL Rank: 51        
Cosmos                                            
Rehab pond</v>
      </c>
      <c r="E70" s="230" t="str">
        <f>VLOOKUP($A70,'[1]Proj Data'!$C$6:$DR$366,11,FALSE)</f>
        <v>Barrett</v>
      </c>
      <c r="F70" s="231" t="str">
        <f>VLOOKUP($A70,'[1]Proj Data'!$C$6:$DR$366,118,FALSE)</f>
        <v>6E</v>
      </c>
      <c r="G70" s="232">
        <f>VLOOKUP($A70,'[1]Proj Data'!$C$6:$DR$366,50,FALSE)</f>
        <v>0</v>
      </c>
      <c r="H70" s="231" t="str">
        <f>VLOOKUP($A70,'[1]Proj Data'!$C$6:$DR$366,6,FALSE)</f>
        <v/>
      </c>
      <c r="I70" s="231" t="str">
        <f>VLOOKUP($A70,'[1]Proj Data'!$C$6:$DR$366,7,FALSE)</f>
        <v/>
      </c>
      <c r="J70" s="233">
        <f>VLOOKUP($A70,'[1]Proj Data'!$C$6:$DR$366,15,FALSE)</f>
        <v>507</v>
      </c>
      <c r="K70" s="234">
        <f>VLOOKUP($A70,'[1]Proj Data'!$C$6:$DR$366,36,FALSE)</f>
        <v>0</v>
      </c>
      <c r="L70" s="235">
        <f>VLOOKUP($A70,'[1]Proj Data'!$C$6:$DR$366,59,FALSE)</f>
        <v>0</v>
      </c>
    </row>
    <row r="71" spans="1:12" s="185" customFormat="1" ht="50.45" customHeight="1" x14ac:dyDescent="0.25">
      <c r="A71" s="228">
        <v>55</v>
      </c>
      <c r="B71" s="228" t="s">
        <v>86</v>
      </c>
      <c r="C71" s="228" t="s">
        <v>68</v>
      </c>
      <c r="D71" s="229" t="str">
        <f t="shared" si="2"/>
        <v>PPL Rank: 55        
Cottonwood                                        
Rehab collection</v>
      </c>
      <c r="E71" s="230" t="str">
        <f>VLOOKUP($A71,'[1]Proj Data'!$C$6:$DR$366,11,FALSE)</f>
        <v>Berrens</v>
      </c>
      <c r="F71" s="231">
        <f>VLOOKUP($A71,'[1]Proj Data'!$C$6:$DR$366,118,FALSE)</f>
        <v>8</v>
      </c>
      <c r="G71" s="232">
        <f>VLOOKUP($A71,'[1]Proj Data'!$C$6:$DR$366,50,FALSE)</f>
        <v>0</v>
      </c>
      <c r="H71" s="231" t="str">
        <f>VLOOKUP($A71,'[1]Proj Data'!$C$6:$DR$366,6,FALSE)</f>
        <v/>
      </c>
      <c r="I71" s="231" t="str">
        <f>VLOOKUP($A71,'[1]Proj Data'!$C$6:$DR$366,7,FALSE)</f>
        <v>Yes</v>
      </c>
      <c r="J71" s="233">
        <f>VLOOKUP($A71,'[1]Proj Data'!$C$6:$DR$366,15,FALSE)</f>
        <v>1245</v>
      </c>
      <c r="K71" s="234">
        <f>VLOOKUP($A71,'[1]Proj Data'!$C$6:$DR$366,36,FALSE)</f>
        <v>7811330</v>
      </c>
      <c r="L71" s="235">
        <f>VLOOKUP($A71,'[1]Proj Data'!$C$6:$DR$366,59,FALSE)</f>
        <v>0</v>
      </c>
    </row>
    <row r="72" spans="1:12" s="185" customFormat="1" ht="50.45" customHeight="1" x14ac:dyDescent="0.25">
      <c r="A72" s="228">
        <v>191</v>
      </c>
      <c r="B72" s="228" t="s">
        <v>1183</v>
      </c>
      <c r="C72" s="228" t="s">
        <v>1213</v>
      </c>
      <c r="D72" s="229" t="str">
        <f t="shared" si="2"/>
        <v>PPL Rank: 191       
Credit River - Stonebridge                        
LSTS rehab, nitrogen</v>
      </c>
      <c r="E72" s="230" t="str">
        <f>VLOOKUP($A72,'[1]Proj Data'!$C$6:$DR$366,11,FALSE)</f>
        <v>Montoya</v>
      </c>
      <c r="F72" s="231">
        <f>VLOOKUP($A72,'[1]Proj Data'!$C$6:$DR$366,118,FALSE)</f>
        <v>11</v>
      </c>
      <c r="G72" s="232">
        <f>VLOOKUP($A72,'[1]Proj Data'!$C$6:$DR$366,50,FALSE)</f>
        <v>0</v>
      </c>
      <c r="H72" s="231" t="str">
        <f>VLOOKUP($A72,'[1]Proj Data'!$C$6:$DR$366,6,FALSE)</f>
        <v/>
      </c>
      <c r="I72" s="231" t="str">
        <f>VLOOKUP($A72,'[1]Proj Data'!$C$6:$DR$366,7,FALSE)</f>
        <v/>
      </c>
      <c r="J72" s="233">
        <f>VLOOKUP($A72,'[1]Proj Data'!$C$6:$DR$366,15,FALSE)</f>
        <v>116</v>
      </c>
      <c r="K72" s="234">
        <f>VLOOKUP($A72,'[1]Proj Data'!$C$6:$DR$366,36,FALSE)</f>
        <v>877000</v>
      </c>
      <c r="L72" s="235">
        <f>VLOOKUP($A72,'[1]Proj Data'!$C$6:$DR$366,59,FALSE)</f>
        <v>0</v>
      </c>
    </row>
    <row r="73" spans="1:12" s="185" customFormat="1" ht="50.45" customHeight="1" x14ac:dyDescent="0.25">
      <c r="A73" s="228">
        <v>83</v>
      </c>
      <c r="B73" s="228" t="s">
        <v>350</v>
      </c>
      <c r="C73" s="228" t="s">
        <v>793</v>
      </c>
      <c r="D73" s="229" t="str">
        <f t="shared" si="2"/>
        <v>PPL Rank: 83        
Crosby                                            
Rehab collection, ph 2</v>
      </c>
      <c r="E73" s="230" t="str">
        <f>VLOOKUP($A73,'[1]Proj Data'!$C$6:$DR$366,11,FALSE)</f>
        <v>Schultz</v>
      </c>
      <c r="F73" s="231">
        <f>VLOOKUP($A73,'[1]Proj Data'!$C$6:$DR$366,118,FALSE)</f>
        <v>5</v>
      </c>
      <c r="G73" s="232">
        <f>VLOOKUP($A73,'[1]Proj Data'!$C$6:$DR$366,50,FALSE)</f>
        <v>0</v>
      </c>
      <c r="H73" s="231" t="str">
        <f>VLOOKUP($A73,'[1]Proj Data'!$C$6:$DR$366,6,FALSE)</f>
        <v>Yes</v>
      </c>
      <c r="I73" s="231" t="str">
        <f>VLOOKUP($A73,'[1]Proj Data'!$C$6:$DR$366,7,FALSE)</f>
        <v/>
      </c>
      <c r="J73" s="233">
        <f>VLOOKUP($A73,'[1]Proj Data'!$C$6:$DR$366,15,FALSE)</f>
        <v>1116</v>
      </c>
      <c r="K73" s="234">
        <f>VLOOKUP($A73,'[1]Proj Data'!$C$6:$DR$366,36,FALSE)</f>
        <v>1782769</v>
      </c>
      <c r="L73" s="235">
        <f>VLOOKUP($A73,'[1]Proj Data'!$C$6:$DR$366,59,FALSE)</f>
        <v>1426215.2000000002</v>
      </c>
    </row>
    <row r="74" spans="1:12" s="185" customFormat="1" ht="50.45" customHeight="1" x14ac:dyDescent="0.25">
      <c r="A74" s="228">
        <v>56</v>
      </c>
      <c r="B74" s="228" t="s">
        <v>357</v>
      </c>
      <c r="C74" s="228" t="s">
        <v>740</v>
      </c>
      <c r="D74" s="229" t="str">
        <f t="shared" si="2"/>
        <v>PPL Rank: 56        
Danube                                            
Rehab collection and treatment, LS and pond imp</v>
      </c>
      <c r="E74" s="230" t="str">
        <f>VLOOKUP($A74,'[1]Proj Data'!$C$6:$DR$366,11,FALSE)</f>
        <v>Barrett</v>
      </c>
      <c r="F74" s="231" t="str">
        <f>VLOOKUP($A74,'[1]Proj Data'!$C$6:$DR$366,118,FALSE)</f>
        <v>6E</v>
      </c>
      <c r="G74" s="232">
        <f>VLOOKUP($A74,'[1]Proj Data'!$C$6:$DR$366,50,FALSE)</f>
        <v>0</v>
      </c>
      <c r="H74" s="231" t="str">
        <f>VLOOKUP($A74,'[1]Proj Data'!$C$6:$DR$366,6,FALSE)</f>
        <v/>
      </c>
      <c r="I74" s="231" t="str">
        <f>VLOOKUP($A74,'[1]Proj Data'!$C$6:$DR$366,7,FALSE)</f>
        <v/>
      </c>
      <c r="J74" s="233">
        <f>VLOOKUP($A74,'[1]Proj Data'!$C$6:$DR$366,15,FALSE)</f>
        <v>458</v>
      </c>
      <c r="K74" s="234">
        <f>VLOOKUP($A74,'[1]Proj Data'!$C$6:$DR$366,36,FALSE)</f>
        <v>3500000</v>
      </c>
      <c r="L74" s="235">
        <f>VLOOKUP($A74,'[1]Proj Data'!$C$6:$DR$366,59,FALSE)</f>
        <v>0</v>
      </c>
    </row>
    <row r="75" spans="1:12" s="185" customFormat="1" ht="50.45" customHeight="1" x14ac:dyDescent="0.25">
      <c r="A75" s="228">
        <v>169</v>
      </c>
      <c r="B75" s="228" t="s">
        <v>88</v>
      </c>
      <c r="C75" s="228" t="s">
        <v>72</v>
      </c>
      <c r="D75" s="229" t="str">
        <f t="shared" si="2"/>
        <v>PPL Rank: 169       
Darwin                                            
Rehab collection and treatment</v>
      </c>
      <c r="E75" s="230" t="str">
        <f>VLOOKUP($A75,'[1]Proj Data'!$C$6:$DR$366,11,FALSE)</f>
        <v>Barrett</v>
      </c>
      <c r="F75" s="231" t="str">
        <f>VLOOKUP($A75,'[1]Proj Data'!$C$6:$DR$366,118,FALSE)</f>
        <v>6E</v>
      </c>
      <c r="G75" s="232">
        <f>VLOOKUP($A75,'[1]Proj Data'!$C$6:$DR$366,50,FALSE)</f>
        <v>0</v>
      </c>
      <c r="H75" s="231" t="str">
        <f>VLOOKUP($A75,'[1]Proj Data'!$C$6:$DR$366,6,FALSE)</f>
        <v/>
      </c>
      <c r="I75" s="231" t="str">
        <f>VLOOKUP($A75,'[1]Proj Data'!$C$6:$DR$366,7,FALSE)</f>
        <v/>
      </c>
      <c r="J75" s="233">
        <f>VLOOKUP($A75,'[1]Proj Data'!$C$6:$DR$366,15,FALSE)</f>
        <v>301</v>
      </c>
      <c r="K75" s="234">
        <f>VLOOKUP($A75,'[1]Proj Data'!$C$6:$DR$366,36,FALSE)</f>
        <v>3330000</v>
      </c>
      <c r="L75" s="235">
        <f>VLOOKUP($A75,'[1]Proj Data'!$C$6:$DR$366,59,FALSE)</f>
        <v>0</v>
      </c>
    </row>
    <row r="76" spans="1:12" s="185" customFormat="1" ht="50.45" customHeight="1" x14ac:dyDescent="0.25">
      <c r="A76" s="228">
        <v>53</v>
      </c>
      <c r="B76" s="228" t="s">
        <v>89</v>
      </c>
      <c r="C76" s="228" t="s">
        <v>804</v>
      </c>
      <c r="D76" s="229" t="str">
        <f t="shared" si="2"/>
        <v>PPL Rank: 53        
Dawson                                            
Rehab treatment, ph 3</v>
      </c>
      <c r="E76" s="230" t="str">
        <f>VLOOKUP($A76,'[1]Proj Data'!$C$6:$DR$366,11,FALSE)</f>
        <v>Berrens</v>
      </c>
      <c r="F76" s="231" t="str">
        <f>VLOOKUP($A76,'[1]Proj Data'!$C$6:$DR$366,118,FALSE)</f>
        <v>6W</v>
      </c>
      <c r="G76" s="232">
        <f>VLOOKUP($A76,'[1]Proj Data'!$C$6:$DR$366,50,FALSE)</f>
        <v>0</v>
      </c>
      <c r="H76" s="231" t="str">
        <f>VLOOKUP($A76,'[1]Proj Data'!$C$6:$DR$366,6,FALSE)</f>
        <v/>
      </c>
      <c r="I76" s="231" t="str">
        <f>VLOOKUP($A76,'[1]Proj Data'!$C$6:$DR$366,7,FALSE)</f>
        <v/>
      </c>
      <c r="J76" s="233">
        <f>VLOOKUP($A76,'[1]Proj Data'!$C$6:$DR$366,15,FALSE)</f>
        <v>1492</v>
      </c>
      <c r="K76" s="234">
        <f>VLOOKUP($A76,'[1]Proj Data'!$C$6:$DR$366,36,FALSE)</f>
        <v>4000000</v>
      </c>
      <c r="L76" s="235">
        <f>VLOOKUP($A76,'[1]Proj Data'!$C$6:$DR$366,59,FALSE)</f>
        <v>0</v>
      </c>
    </row>
    <row r="77" spans="1:12" s="185" customFormat="1" ht="50.45" customHeight="1" x14ac:dyDescent="0.25">
      <c r="A77" s="228">
        <v>282</v>
      </c>
      <c r="B77" s="228" t="s">
        <v>90</v>
      </c>
      <c r="C77" s="228" t="s">
        <v>87</v>
      </c>
      <c r="D77" s="229" t="str">
        <f t="shared" si="2"/>
        <v>PPL Rank: 282       
Deerwood                                          
Rehab collection, lift station</v>
      </c>
      <c r="E77" s="230" t="str">
        <f>VLOOKUP($A77,'[1]Proj Data'!$C$6:$DR$366,11,FALSE)</f>
        <v>Schultz</v>
      </c>
      <c r="F77" s="231">
        <f>VLOOKUP($A77,'[1]Proj Data'!$C$6:$DR$366,118,FALSE)</f>
        <v>5</v>
      </c>
      <c r="G77" s="232">
        <f>VLOOKUP($A77,'[1]Proj Data'!$C$6:$DR$366,50,FALSE)</f>
        <v>0</v>
      </c>
      <c r="H77" s="231" t="str">
        <f>VLOOKUP($A77,'[1]Proj Data'!$C$6:$DR$366,6,FALSE)</f>
        <v/>
      </c>
      <c r="I77" s="231" t="str">
        <f>VLOOKUP($A77,'[1]Proj Data'!$C$6:$DR$366,7,FALSE)</f>
        <v/>
      </c>
      <c r="J77" s="233">
        <f>VLOOKUP($A77,'[1]Proj Data'!$C$6:$DR$366,15,FALSE)</f>
        <v>581</v>
      </c>
      <c r="K77" s="234">
        <f>VLOOKUP($A77,'[1]Proj Data'!$C$6:$DR$366,36,FALSE)</f>
        <v>150000</v>
      </c>
      <c r="L77" s="235">
        <f>VLOOKUP($A77,'[1]Proj Data'!$C$6:$DR$366,59,FALSE)</f>
        <v>0</v>
      </c>
    </row>
    <row r="78" spans="1:12" s="185" customFormat="1" ht="50.45" customHeight="1" x14ac:dyDescent="0.25">
      <c r="A78" s="228">
        <v>301</v>
      </c>
      <c r="B78" s="228" t="s">
        <v>982</v>
      </c>
      <c r="C78" s="228" t="s">
        <v>72</v>
      </c>
      <c r="D78" s="229" t="str">
        <f t="shared" si="2"/>
        <v>PPL Rank: 301       
Delhi                                             
Rehab collection and treatment</v>
      </c>
      <c r="E78" s="230" t="str">
        <f>VLOOKUP($A78,'[1]Proj Data'!$C$6:$DR$366,11,FALSE)</f>
        <v>Berrens</v>
      </c>
      <c r="F78" s="231">
        <f>VLOOKUP($A78,'[1]Proj Data'!$C$6:$DR$366,118,FALSE)</f>
        <v>8</v>
      </c>
      <c r="G78" s="232">
        <f>VLOOKUP($A78,'[1]Proj Data'!$C$6:$DR$366,50,FALSE)</f>
        <v>0</v>
      </c>
      <c r="H78" s="231" t="str">
        <f>VLOOKUP($A78,'[1]Proj Data'!$C$6:$DR$366,6,FALSE)</f>
        <v/>
      </c>
      <c r="I78" s="231" t="str">
        <f>VLOOKUP($A78,'[1]Proj Data'!$C$6:$DR$366,7,FALSE)</f>
        <v/>
      </c>
      <c r="J78" s="233">
        <f>VLOOKUP($A78,'[1]Proj Data'!$C$6:$DR$366,15,FALSE)</f>
        <v>46</v>
      </c>
      <c r="K78" s="234">
        <f>VLOOKUP($A78,'[1]Proj Data'!$C$6:$DR$366,36,FALSE)</f>
        <v>2108000</v>
      </c>
      <c r="L78" s="235">
        <f>VLOOKUP($A78,'[1]Proj Data'!$C$6:$DR$366,59,FALSE)</f>
        <v>0</v>
      </c>
    </row>
    <row r="79" spans="1:12" s="185" customFormat="1" ht="50.45" customHeight="1" x14ac:dyDescent="0.25">
      <c r="A79" s="228">
        <v>88</v>
      </c>
      <c r="B79" s="228" t="s">
        <v>241</v>
      </c>
      <c r="C79" s="228" t="s">
        <v>68</v>
      </c>
      <c r="D79" s="229" t="str">
        <f t="shared" si="2"/>
        <v>PPL Rank: 88        
Dennison                                          
Rehab collection</v>
      </c>
      <c r="E79" s="230" t="str">
        <f>VLOOKUP($A79,'[1]Proj Data'!$C$6:$DR$366,11,FALSE)</f>
        <v>Brooksbank</v>
      </c>
      <c r="F79" s="231">
        <f>VLOOKUP($A79,'[1]Proj Data'!$C$6:$DR$366,118,FALSE)</f>
        <v>10</v>
      </c>
      <c r="G79" s="232">
        <f>VLOOKUP($A79,'[1]Proj Data'!$C$6:$DR$366,50,FALSE)</f>
        <v>0</v>
      </c>
      <c r="H79" s="231" t="str">
        <f>VLOOKUP($A79,'[1]Proj Data'!$C$6:$DR$366,6,FALSE)</f>
        <v/>
      </c>
      <c r="I79" s="231" t="str">
        <f>VLOOKUP($A79,'[1]Proj Data'!$C$6:$DR$366,7,FALSE)</f>
        <v/>
      </c>
      <c r="J79" s="233">
        <f>VLOOKUP($A79,'[1]Proj Data'!$C$6:$DR$366,15,FALSE)</f>
        <v>210</v>
      </c>
      <c r="K79" s="234">
        <f>VLOOKUP($A79,'[1]Proj Data'!$C$6:$DR$366,36,FALSE)</f>
        <v>250000</v>
      </c>
      <c r="L79" s="235">
        <f>VLOOKUP($A79,'[1]Proj Data'!$C$6:$DR$366,59,FALSE)</f>
        <v>0</v>
      </c>
    </row>
    <row r="80" spans="1:12" s="185" customFormat="1" ht="50.45" customHeight="1" x14ac:dyDescent="0.25">
      <c r="A80" s="228">
        <v>110.1</v>
      </c>
      <c r="B80" s="228" t="s">
        <v>242</v>
      </c>
      <c r="C80" s="228" t="s">
        <v>68</v>
      </c>
      <c r="D80" s="229" t="str">
        <f t="shared" si="2"/>
        <v>PPL Rank: 110.1     
Dodge Center                                      
Rehab collection</v>
      </c>
      <c r="E80" s="230" t="str">
        <f>VLOOKUP($A80,'[1]Proj Data'!$C$6:$DR$366,11,FALSE)</f>
        <v>Brooksbank</v>
      </c>
      <c r="F80" s="231">
        <f>VLOOKUP($A80,'[1]Proj Data'!$C$6:$DR$366,118,FALSE)</f>
        <v>10</v>
      </c>
      <c r="G80" s="232">
        <f>VLOOKUP($A80,'[1]Proj Data'!$C$6:$DR$366,50,FALSE)</f>
        <v>0</v>
      </c>
      <c r="H80" s="231" t="str">
        <f>VLOOKUP($A80,'[1]Proj Data'!$C$6:$DR$366,6,FALSE)</f>
        <v/>
      </c>
      <c r="I80" s="231" t="str">
        <f>VLOOKUP($A80,'[1]Proj Data'!$C$6:$DR$366,7,FALSE)</f>
        <v>Yes</v>
      </c>
      <c r="J80" s="233">
        <f>VLOOKUP($A80,'[1]Proj Data'!$C$6:$DR$366,15,FALSE)</f>
        <v>2764</v>
      </c>
      <c r="K80" s="234">
        <f>VLOOKUP($A80,'[1]Proj Data'!$C$6:$DR$366,36,FALSE)</f>
        <v>868400</v>
      </c>
      <c r="L80" s="235">
        <f>VLOOKUP($A80,'[1]Proj Data'!$C$6:$DR$366,59,FALSE)</f>
        <v>0</v>
      </c>
    </row>
    <row r="81" spans="1:12" s="185" customFormat="1" ht="50.45" customHeight="1" x14ac:dyDescent="0.25">
      <c r="A81" s="228">
        <v>110.2</v>
      </c>
      <c r="B81" s="228" t="s">
        <v>242</v>
      </c>
      <c r="C81" s="228" t="s">
        <v>67</v>
      </c>
      <c r="D81" s="229" t="str">
        <f t="shared" si="2"/>
        <v>PPL Rank: 110.2     
Dodge Center                                      
Rehab treatment</v>
      </c>
      <c r="E81" s="230" t="str">
        <f>VLOOKUP($A81,'[1]Proj Data'!$C$6:$DR$366,11,FALSE)</f>
        <v>Brooksbank</v>
      </c>
      <c r="F81" s="231">
        <f>VLOOKUP($A81,'[1]Proj Data'!$C$6:$DR$366,118,FALSE)</f>
        <v>10</v>
      </c>
      <c r="G81" s="232">
        <f>VLOOKUP($A81,'[1]Proj Data'!$C$6:$DR$366,50,FALSE)</f>
        <v>0</v>
      </c>
      <c r="H81" s="231" t="str">
        <f>VLOOKUP($A81,'[1]Proj Data'!$C$6:$DR$366,6,FALSE)</f>
        <v/>
      </c>
      <c r="I81" s="231" t="str">
        <f>VLOOKUP($A81,'[1]Proj Data'!$C$6:$DR$366,7,FALSE)</f>
        <v>Yes</v>
      </c>
      <c r="J81" s="233">
        <f>VLOOKUP($A81,'[1]Proj Data'!$C$6:$DR$366,15,FALSE)</f>
        <v>2764</v>
      </c>
      <c r="K81" s="234">
        <f>VLOOKUP($A81,'[1]Proj Data'!$C$6:$DR$366,36,FALSE)</f>
        <v>15440859</v>
      </c>
      <c r="L81" s="235">
        <f>VLOOKUP($A81,'[1]Proj Data'!$C$6:$DR$366,59,FALSE)</f>
        <v>0</v>
      </c>
    </row>
    <row r="82" spans="1:12" s="185" customFormat="1" ht="50.45" customHeight="1" x14ac:dyDescent="0.25">
      <c r="A82" s="228">
        <v>126</v>
      </c>
      <c r="B82" s="228" t="s">
        <v>983</v>
      </c>
      <c r="C82" s="228" t="s">
        <v>793</v>
      </c>
      <c r="D82" s="229" t="str">
        <f t="shared" si="2"/>
        <v>PPL Rank: 126       
Dumont                                            
Rehab collection, ph 2</v>
      </c>
      <c r="E82" s="230" t="str">
        <f>VLOOKUP($A82,'[1]Proj Data'!$C$6:$DR$366,11,FALSE)</f>
        <v>Bradshaw</v>
      </c>
      <c r="F82" s="231">
        <f>VLOOKUP($A82,'[1]Proj Data'!$C$6:$DR$366,118,FALSE)</f>
        <v>4</v>
      </c>
      <c r="G82" s="232">
        <f>VLOOKUP($A82,'[1]Proj Data'!$C$6:$DR$366,50,FALSE)</f>
        <v>0</v>
      </c>
      <c r="H82" s="231" t="str">
        <f>VLOOKUP($A82,'[1]Proj Data'!$C$6:$DR$366,6,FALSE)</f>
        <v/>
      </c>
      <c r="I82" s="231" t="str">
        <f>VLOOKUP($A82,'[1]Proj Data'!$C$6:$DR$366,7,FALSE)</f>
        <v/>
      </c>
      <c r="J82" s="233">
        <f>VLOOKUP($A82,'[1]Proj Data'!$C$6:$DR$366,15,FALSE)</f>
        <v>200</v>
      </c>
      <c r="K82" s="234">
        <f>VLOOKUP($A82,'[1]Proj Data'!$C$6:$DR$366,36,FALSE)</f>
        <v>2776000</v>
      </c>
      <c r="L82" s="235">
        <f>VLOOKUP($A82,'[1]Proj Data'!$C$6:$DR$366,59,FALSE)</f>
        <v>1040000</v>
      </c>
    </row>
    <row r="83" spans="1:12" s="185" customFormat="1" ht="50.45" customHeight="1" x14ac:dyDescent="0.25">
      <c r="A83" s="228">
        <v>131</v>
      </c>
      <c r="B83" s="228" t="s">
        <v>92</v>
      </c>
      <c r="C83" s="228" t="s">
        <v>624</v>
      </c>
      <c r="D83" s="229" t="str">
        <f t="shared" si="2"/>
        <v>PPL Rank: 131       
Eagle Bend                                        
Rehab collection, Ph 5</v>
      </c>
      <c r="E83" s="230" t="str">
        <f>VLOOKUP($A83,'[1]Proj Data'!$C$6:$DR$366,11,FALSE)</f>
        <v>Schultz</v>
      </c>
      <c r="F83" s="231">
        <f>VLOOKUP($A83,'[1]Proj Data'!$C$6:$DR$366,118,FALSE)</f>
        <v>5</v>
      </c>
      <c r="G83" s="232">
        <f>VLOOKUP($A83,'[1]Proj Data'!$C$6:$DR$366,50,FALSE)</f>
        <v>45551</v>
      </c>
      <c r="H83" s="231" t="str">
        <f>VLOOKUP($A83,'[1]Proj Data'!$C$6:$DR$366,6,FALSE)</f>
        <v>Yes</v>
      </c>
      <c r="I83" s="231">
        <f>VLOOKUP($A83,'[1]Proj Data'!$C$6:$DR$366,7,FALSE)</f>
        <v>0</v>
      </c>
      <c r="J83" s="233">
        <f>VLOOKUP($A83,'[1]Proj Data'!$C$6:$DR$366,15,FALSE)</f>
        <v>526</v>
      </c>
      <c r="K83" s="234">
        <f>VLOOKUP($A83,'[1]Proj Data'!$C$6:$DR$366,36,FALSE)</f>
        <v>802026</v>
      </c>
      <c r="L83" s="235">
        <f>VLOOKUP($A83,'[1]Proj Data'!$C$6:$DR$366,59,FALSE)</f>
        <v>641620.80000000005</v>
      </c>
    </row>
    <row r="84" spans="1:12" s="185" customFormat="1" ht="50.45" customHeight="1" x14ac:dyDescent="0.25">
      <c r="A84" s="228">
        <v>67</v>
      </c>
      <c r="B84" s="228" t="s">
        <v>741</v>
      </c>
      <c r="C84" s="228" t="s">
        <v>68</v>
      </c>
      <c r="D84" s="229" t="str">
        <f t="shared" si="2"/>
        <v>PPL Rank: 67        
East Koochiching SSD                              
Rehab collection</v>
      </c>
      <c r="E84" s="230" t="str">
        <f>VLOOKUP($A84,'[1]Proj Data'!$C$6:$DR$366,11,FALSE)</f>
        <v>Perez</v>
      </c>
      <c r="F84" s="231" t="str">
        <f>VLOOKUP($A84,'[1]Proj Data'!$C$6:$DR$366,118,FALSE)</f>
        <v>3a</v>
      </c>
      <c r="G84" s="232">
        <f>VLOOKUP($A84,'[1]Proj Data'!$C$6:$DR$366,50,FALSE)</f>
        <v>0</v>
      </c>
      <c r="H84" s="231" t="str">
        <f>VLOOKUP($A84,'[1]Proj Data'!$C$6:$DR$366,6,FALSE)</f>
        <v>Yes</v>
      </c>
      <c r="I84" s="231" t="str">
        <f>VLOOKUP($A84,'[1]Proj Data'!$C$6:$DR$366,7,FALSE)</f>
        <v/>
      </c>
      <c r="J84" s="233">
        <f>VLOOKUP($A84,'[1]Proj Data'!$C$6:$DR$366,15,FALSE)</f>
        <v>1350</v>
      </c>
      <c r="K84" s="234">
        <f>VLOOKUP($A84,'[1]Proj Data'!$C$6:$DR$366,36,FALSE)</f>
        <v>1702500</v>
      </c>
      <c r="L84" s="235">
        <f>VLOOKUP($A84,'[1]Proj Data'!$C$6:$DR$366,59,FALSE)</f>
        <v>0</v>
      </c>
    </row>
    <row r="85" spans="1:12" s="185" customFormat="1" ht="50.45" customHeight="1" x14ac:dyDescent="0.25">
      <c r="A85" s="228">
        <v>233</v>
      </c>
      <c r="B85" s="228" t="s">
        <v>94</v>
      </c>
      <c r="C85" s="228" t="s">
        <v>1214</v>
      </c>
      <c r="D85" s="229" t="str">
        <f t="shared" si="2"/>
        <v>PPL Rank: 233       
Easton                                            
Rehab collection, W Birch St.</v>
      </c>
      <c r="E85" s="230" t="str">
        <f>VLOOKUP($A85,'[1]Proj Data'!$C$6:$DR$366,11,FALSE)</f>
        <v>Brooksbank</v>
      </c>
      <c r="F85" s="231">
        <f>VLOOKUP($A85,'[1]Proj Data'!$C$6:$DR$366,118,FALSE)</f>
        <v>9</v>
      </c>
      <c r="G85" s="232">
        <f>VLOOKUP($A85,'[1]Proj Data'!$C$6:$DR$366,50,FALSE)</f>
        <v>0</v>
      </c>
      <c r="H85" s="231" t="str">
        <f>VLOOKUP($A85,'[1]Proj Data'!$C$6:$DR$366,6,FALSE)</f>
        <v/>
      </c>
      <c r="I85" s="231" t="str">
        <f>VLOOKUP($A85,'[1]Proj Data'!$C$6:$DR$366,7,FALSE)</f>
        <v/>
      </c>
      <c r="J85" s="233">
        <f>VLOOKUP($A85,'[1]Proj Data'!$C$6:$DR$366,15,FALSE)</f>
        <v>193</v>
      </c>
      <c r="K85" s="234">
        <f>VLOOKUP($A85,'[1]Proj Data'!$C$6:$DR$366,36,FALSE)</f>
        <v>200000</v>
      </c>
      <c r="L85" s="235">
        <f>VLOOKUP($A85,'[1]Proj Data'!$C$6:$DR$366,59,FALSE)</f>
        <v>0</v>
      </c>
    </row>
    <row r="86" spans="1:12" s="185" customFormat="1" ht="50.45" customHeight="1" x14ac:dyDescent="0.25">
      <c r="A86" s="228">
        <v>267</v>
      </c>
      <c r="B86" s="228" t="s">
        <v>1184</v>
      </c>
      <c r="C86" s="228" t="s">
        <v>68</v>
      </c>
      <c r="D86" s="229" t="str">
        <f t="shared" si="2"/>
        <v>PPL Rank: 267       
Eden Valley                                       
Rehab collection</v>
      </c>
      <c r="E86" s="230" t="str">
        <f>VLOOKUP($A86,'[1]Proj Data'!$C$6:$DR$366,11,FALSE)</f>
        <v>Barrett</v>
      </c>
      <c r="F86" s="231" t="str">
        <f>VLOOKUP($A86,'[1]Proj Data'!$C$6:$DR$366,118,FALSE)</f>
        <v>6E</v>
      </c>
      <c r="G86" s="232">
        <f>VLOOKUP($A86,'[1]Proj Data'!$C$6:$DR$366,50,FALSE)</f>
        <v>0</v>
      </c>
      <c r="H86" s="231" t="str">
        <f>VLOOKUP($A86,'[1]Proj Data'!$C$6:$DR$366,6,FALSE)</f>
        <v/>
      </c>
      <c r="I86" s="231" t="str">
        <f>VLOOKUP($A86,'[1]Proj Data'!$C$6:$DR$366,7,FALSE)</f>
        <v>Yes</v>
      </c>
      <c r="J86" s="233">
        <f>VLOOKUP($A86,'[1]Proj Data'!$C$6:$DR$366,15,FALSE)</f>
        <v>1027</v>
      </c>
      <c r="K86" s="234">
        <f>VLOOKUP($A86,'[1]Proj Data'!$C$6:$DR$366,36,FALSE)</f>
        <v>4461400</v>
      </c>
      <c r="L86" s="235">
        <f>VLOOKUP($A86,'[1]Proj Data'!$C$6:$DR$366,59,FALSE)</f>
        <v>0</v>
      </c>
    </row>
    <row r="87" spans="1:12" s="185" customFormat="1" ht="50.45" customHeight="1" x14ac:dyDescent="0.25">
      <c r="A87" s="228">
        <v>48</v>
      </c>
      <c r="B87" s="228" t="s">
        <v>243</v>
      </c>
      <c r="C87" s="228" t="s">
        <v>793</v>
      </c>
      <c r="D87" s="229" t="str">
        <f t="shared" si="2"/>
        <v>PPL Rank: 48        
Edgerton                                          
Rehab collection, ph 2</v>
      </c>
      <c r="E87" s="230" t="str">
        <f>VLOOKUP($A87,'[1]Proj Data'!$C$6:$DR$366,11,FALSE)</f>
        <v>Berrens</v>
      </c>
      <c r="F87" s="231">
        <f>VLOOKUP($A87,'[1]Proj Data'!$C$6:$DR$366,118,FALSE)</f>
        <v>8</v>
      </c>
      <c r="G87" s="232">
        <f>VLOOKUP($A87,'[1]Proj Data'!$C$6:$DR$366,50,FALSE)</f>
        <v>0</v>
      </c>
      <c r="H87" s="231" t="str">
        <f>VLOOKUP($A87,'[1]Proj Data'!$C$6:$DR$366,6,FALSE)</f>
        <v/>
      </c>
      <c r="I87" s="231" t="str">
        <f>VLOOKUP($A87,'[1]Proj Data'!$C$6:$DR$366,7,FALSE)</f>
        <v/>
      </c>
      <c r="J87" s="233">
        <f>VLOOKUP($A87,'[1]Proj Data'!$C$6:$DR$366,15,FALSE)</f>
        <v>1189</v>
      </c>
      <c r="K87" s="234">
        <f>VLOOKUP($A87,'[1]Proj Data'!$C$6:$DR$366,36,FALSE)</f>
        <v>10200000</v>
      </c>
      <c r="L87" s="235">
        <f>VLOOKUP($A87,'[1]Proj Data'!$C$6:$DR$366,59,FALSE)</f>
        <v>491829.59409751149</v>
      </c>
    </row>
    <row r="88" spans="1:12" s="185" customFormat="1" ht="50.45" customHeight="1" x14ac:dyDescent="0.25">
      <c r="A88" s="228">
        <v>123</v>
      </c>
      <c r="B88" s="228" t="s">
        <v>95</v>
      </c>
      <c r="C88" s="228" t="s">
        <v>72</v>
      </c>
      <c r="D88" s="229" t="str">
        <f t="shared" si="2"/>
        <v>PPL Rank: 123       
Elbow Lake                                        
Rehab collection and treatment</v>
      </c>
      <c r="E88" s="230" t="str">
        <f>VLOOKUP($A88,'[1]Proj Data'!$C$6:$DR$366,11,FALSE)</f>
        <v>Bradshaw</v>
      </c>
      <c r="F88" s="231">
        <f>VLOOKUP($A88,'[1]Proj Data'!$C$6:$DR$366,118,FALSE)</f>
        <v>4</v>
      </c>
      <c r="G88" s="232">
        <f>VLOOKUP($A88,'[1]Proj Data'!$C$6:$DR$366,50,FALSE)</f>
        <v>0</v>
      </c>
      <c r="H88" s="231" t="str">
        <f>VLOOKUP($A88,'[1]Proj Data'!$C$6:$DR$366,6,FALSE)</f>
        <v/>
      </c>
      <c r="I88" s="231" t="str">
        <f>VLOOKUP($A88,'[1]Proj Data'!$C$6:$DR$366,7,FALSE)</f>
        <v>Yes</v>
      </c>
      <c r="J88" s="233">
        <f>VLOOKUP($A88,'[1]Proj Data'!$C$6:$DR$366,15,FALSE)</f>
        <v>1156</v>
      </c>
      <c r="K88" s="234">
        <f>VLOOKUP($A88,'[1]Proj Data'!$C$6:$DR$366,36,FALSE)</f>
        <v>3000000</v>
      </c>
      <c r="L88" s="235">
        <f>VLOOKUP($A88,'[1]Proj Data'!$C$6:$DR$366,59,FALSE)</f>
        <v>0</v>
      </c>
    </row>
    <row r="89" spans="1:12" s="185" customFormat="1" ht="50.45" customHeight="1" x14ac:dyDescent="0.25">
      <c r="A89" s="228">
        <v>122</v>
      </c>
      <c r="B89" s="228" t="s">
        <v>1185</v>
      </c>
      <c r="C89" s="228" t="s">
        <v>1215</v>
      </c>
      <c r="D89" s="229" t="str">
        <f t="shared" si="2"/>
        <v>PPL Rank: 122       
Elbow Lake                                        
Rehab collection, 3rd Street SE</v>
      </c>
      <c r="E89" s="230" t="str">
        <f>VLOOKUP($A89,'[1]Proj Data'!$C$6:$DR$366,11,FALSE)</f>
        <v>Bradshaw</v>
      </c>
      <c r="F89" s="231">
        <f>VLOOKUP($A89,'[1]Proj Data'!$C$6:$DR$366,118,FALSE)</f>
        <v>4</v>
      </c>
      <c r="G89" s="232">
        <f>VLOOKUP($A89,'[1]Proj Data'!$C$6:$DR$366,50,FALSE)</f>
        <v>0</v>
      </c>
      <c r="H89" s="231" t="str">
        <f>VLOOKUP($A89,'[1]Proj Data'!$C$6:$DR$366,6,FALSE)</f>
        <v/>
      </c>
      <c r="I89" s="231" t="str">
        <f>VLOOKUP($A89,'[1]Proj Data'!$C$6:$DR$366,7,FALSE)</f>
        <v>Yes</v>
      </c>
      <c r="J89" s="233">
        <f>VLOOKUP($A89,'[1]Proj Data'!$C$6:$DR$366,15,FALSE)</f>
        <v>1280</v>
      </c>
      <c r="K89" s="234">
        <f>VLOOKUP($A89,'[1]Proj Data'!$C$6:$DR$366,36,FALSE)</f>
        <v>1244000</v>
      </c>
      <c r="L89" s="235">
        <f>VLOOKUP($A89,'[1]Proj Data'!$C$6:$DR$366,59,FALSE)</f>
        <v>0</v>
      </c>
    </row>
    <row r="90" spans="1:12" s="185" customFormat="1" ht="50.45" customHeight="1" x14ac:dyDescent="0.25">
      <c r="A90" s="228">
        <v>84</v>
      </c>
      <c r="B90" s="228" t="s">
        <v>365</v>
      </c>
      <c r="C90" s="228" t="s">
        <v>68</v>
      </c>
      <c r="D90" s="229" t="str">
        <f t="shared" si="2"/>
        <v>PPL Rank: 84        
Elmore                                            
Rehab collection</v>
      </c>
      <c r="E90" s="230" t="str">
        <f>VLOOKUP($A90,'[1]Proj Data'!$C$6:$DR$366,11,FALSE)</f>
        <v>Brooksbank</v>
      </c>
      <c r="F90" s="231">
        <f>VLOOKUP($A90,'[1]Proj Data'!$C$6:$DR$366,118,FALSE)</f>
        <v>9</v>
      </c>
      <c r="G90" s="232">
        <f>VLOOKUP($A90,'[1]Proj Data'!$C$6:$DR$366,50,FALSE)</f>
        <v>0</v>
      </c>
      <c r="H90" s="231" t="str">
        <f>VLOOKUP($A90,'[1]Proj Data'!$C$6:$DR$366,6,FALSE)</f>
        <v/>
      </c>
      <c r="I90" s="231" t="str">
        <f>VLOOKUP($A90,'[1]Proj Data'!$C$6:$DR$366,7,FALSE)</f>
        <v/>
      </c>
      <c r="J90" s="233">
        <f>VLOOKUP($A90,'[1]Proj Data'!$C$6:$DR$366,15,FALSE)</f>
        <v>549</v>
      </c>
      <c r="K90" s="234">
        <f>VLOOKUP($A90,'[1]Proj Data'!$C$6:$DR$366,36,FALSE)</f>
        <v>1690000</v>
      </c>
      <c r="L90" s="235">
        <f>VLOOKUP($A90,'[1]Proj Data'!$C$6:$DR$366,59,FALSE)</f>
        <v>0</v>
      </c>
    </row>
    <row r="91" spans="1:12" s="185" customFormat="1" ht="50.45" customHeight="1" x14ac:dyDescent="0.25">
      <c r="A91" s="228">
        <v>278</v>
      </c>
      <c r="B91" s="228" t="s">
        <v>96</v>
      </c>
      <c r="C91" s="228" t="s">
        <v>68</v>
      </c>
      <c r="D91" s="229" t="str">
        <f t="shared" si="2"/>
        <v>PPL Rank: 278       
Ely                                               
Rehab collection</v>
      </c>
      <c r="E91" s="230" t="str">
        <f>VLOOKUP($A91,'[1]Proj Data'!$C$6:$DR$366,11,FALSE)</f>
        <v>Bradshaw</v>
      </c>
      <c r="F91" s="231" t="str">
        <f>VLOOKUP($A91,'[1]Proj Data'!$C$6:$DR$366,118,FALSE)</f>
        <v>3c</v>
      </c>
      <c r="G91" s="232">
        <f>VLOOKUP($A91,'[1]Proj Data'!$C$6:$DR$366,50,FALSE)</f>
        <v>0</v>
      </c>
      <c r="H91" s="231" t="str">
        <f>VLOOKUP($A91,'[1]Proj Data'!$C$6:$DR$366,6,FALSE)</f>
        <v/>
      </c>
      <c r="I91" s="231" t="str">
        <f>VLOOKUP($A91,'[1]Proj Data'!$C$6:$DR$366,7,FALSE)</f>
        <v/>
      </c>
      <c r="J91" s="233">
        <f>VLOOKUP($A91,'[1]Proj Data'!$C$6:$DR$366,15,FALSE)</f>
        <v>3400</v>
      </c>
      <c r="K91" s="234">
        <f>VLOOKUP($A91,'[1]Proj Data'!$C$6:$DR$366,36,FALSE)</f>
        <v>1058000</v>
      </c>
      <c r="L91" s="235">
        <f>VLOOKUP($A91,'[1]Proj Data'!$C$6:$DR$366,59,FALSE)</f>
        <v>0</v>
      </c>
    </row>
    <row r="92" spans="1:12" s="185" customFormat="1" ht="50.45" customHeight="1" x14ac:dyDescent="0.25">
      <c r="A92" s="228">
        <v>24</v>
      </c>
      <c r="B92" s="228" t="s">
        <v>742</v>
      </c>
      <c r="C92" s="228" t="s">
        <v>984</v>
      </c>
      <c r="D92" s="229" t="str">
        <f t="shared" si="2"/>
        <v xml:space="preserve">PPL Rank: 24        
Emmons                                            
Adv trmt - phos, new WWTP </v>
      </c>
      <c r="E92" s="230" t="str">
        <f>VLOOKUP($A92,'[1]Proj Data'!$C$6:$DR$366,11,FALSE)</f>
        <v>Brooksbank</v>
      </c>
      <c r="F92" s="231">
        <f>VLOOKUP($A92,'[1]Proj Data'!$C$6:$DR$366,118,FALSE)</f>
        <v>10</v>
      </c>
      <c r="G92" s="232">
        <f>VLOOKUP($A92,'[1]Proj Data'!$C$6:$DR$366,50,FALSE)</f>
        <v>0</v>
      </c>
      <c r="H92" s="231" t="str">
        <f>VLOOKUP($A92,'[1]Proj Data'!$C$6:$DR$366,6,FALSE)</f>
        <v/>
      </c>
      <c r="I92" s="231" t="str">
        <f>VLOOKUP($A92,'[1]Proj Data'!$C$6:$DR$366,7,FALSE)</f>
        <v/>
      </c>
      <c r="J92" s="233">
        <f>VLOOKUP($A92,'[1]Proj Data'!$C$6:$DR$366,15,FALSE)</f>
        <v>379</v>
      </c>
      <c r="K92" s="234">
        <f>VLOOKUP($A92,'[1]Proj Data'!$C$6:$DR$366,36,FALSE)</f>
        <v>8100000</v>
      </c>
      <c r="L92" s="235">
        <f>VLOOKUP($A92,'[1]Proj Data'!$C$6:$DR$366,59,FALSE)</f>
        <v>0</v>
      </c>
    </row>
    <row r="93" spans="1:12" s="185" customFormat="1" ht="50.45" customHeight="1" x14ac:dyDescent="0.25">
      <c r="A93" s="228">
        <v>232</v>
      </c>
      <c r="B93" s="228" t="s">
        <v>743</v>
      </c>
      <c r="C93" s="228" t="s">
        <v>744</v>
      </c>
      <c r="D93" s="229" t="str">
        <f t="shared" si="2"/>
        <v>PPL Rank: 232       
Evansville                                        
Rehab collection and treatment, LS</v>
      </c>
      <c r="E93" s="230" t="str">
        <f>VLOOKUP($A93,'[1]Proj Data'!$C$6:$DR$366,11,FALSE)</f>
        <v>Bradshaw</v>
      </c>
      <c r="F93" s="231">
        <f>VLOOKUP($A93,'[1]Proj Data'!$C$6:$DR$366,118,FALSE)</f>
        <v>4</v>
      </c>
      <c r="G93" s="232">
        <f>VLOOKUP($A93,'[1]Proj Data'!$C$6:$DR$366,50,FALSE)</f>
        <v>45504</v>
      </c>
      <c r="H93" s="231" t="str">
        <f>VLOOKUP($A93,'[1]Proj Data'!$C$6:$DR$366,6,FALSE)</f>
        <v>Yes</v>
      </c>
      <c r="I93" s="231">
        <f>VLOOKUP($A93,'[1]Proj Data'!$C$6:$DR$366,7,FALSE)</f>
        <v>0</v>
      </c>
      <c r="J93" s="233">
        <f>VLOOKUP($A93,'[1]Proj Data'!$C$6:$DR$366,15,FALSE)</f>
        <v>601</v>
      </c>
      <c r="K93" s="234">
        <f>VLOOKUP($A93,'[1]Proj Data'!$C$6:$DR$366,36,FALSE)</f>
        <v>628361</v>
      </c>
      <c r="L93" s="235">
        <f>VLOOKUP($A93,'[1]Proj Data'!$C$6:$DR$366,59,FALSE)</f>
        <v>0</v>
      </c>
    </row>
    <row r="94" spans="1:12" s="185" customFormat="1" ht="50.45" customHeight="1" x14ac:dyDescent="0.25">
      <c r="A94" s="228">
        <v>229</v>
      </c>
      <c r="B94" s="228" t="s">
        <v>97</v>
      </c>
      <c r="C94" s="228" t="s">
        <v>1216</v>
      </c>
      <c r="D94" s="229" t="str">
        <f t="shared" si="2"/>
        <v>PPL Rank: 229       
Eveleth                                           
Rehab collection, W First St</v>
      </c>
      <c r="E94" s="230" t="str">
        <f>VLOOKUP($A94,'[1]Proj Data'!$C$6:$DR$366,11,FALSE)</f>
        <v>Bradshaw</v>
      </c>
      <c r="F94" s="231" t="str">
        <f>VLOOKUP($A94,'[1]Proj Data'!$C$6:$DR$366,118,FALSE)</f>
        <v>3c</v>
      </c>
      <c r="G94" s="232">
        <f>VLOOKUP($A94,'[1]Proj Data'!$C$6:$DR$366,50,FALSE)</f>
        <v>0</v>
      </c>
      <c r="H94" s="231" t="str">
        <f>VLOOKUP($A94,'[1]Proj Data'!$C$6:$DR$366,6,FALSE)</f>
        <v/>
      </c>
      <c r="I94" s="231" t="str">
        <f>VLOOKUP($A94,'[1]Proj Data'!$C$6:$DR$366,7,FALSE)</f>
        <v>Yes</v>
      </c>
      <c r="J94" s="233">
        <f>VLOOKUP($A94,'[1]Proj Data'!$C$6:$DR$366,15,FALSE)</f>
        <v>3718</v>
      </c>
      <c r="K94" s="234">
        <f>VLOOKUP($A94,'[1]Proj Data'!$C$6:$DR$366,36,FALSE)</f>
        <v>450171</v>
      </c>
      <c r="L94" s="235">
        <f>VLOOKUP($A94,'[1]Proj Data'!$C$6:$DR$366,59,FALSE)</f>
        <v>0</v>
      </c>
    </row>
    <row r="95" spans="1:12" s="185" customFormat="1" ht="50.45" customHeight="1" x14ac:dyDescent="0.25">
      <c r="A95" s="228">
        <v>74</v>
      </c>
      <c r="B95" s="228" t="s">
        <v>160</v>
      </c>
      <c r="C95" s="228" t="s">
        <v>745</v>
      </c>
      <c r="D95" s="229" t="str">
        <f t="shared" si="2"/>
        <v>PPL Rank: 74        
Fairmont                                          
Rehab trmt, biosolids improvements</v>
      </c>
      <c r="E95" s="230" t="str">
        <f>VLOOKUP($A95,'[1]Proj Data'!$C$6:$DR$366,11,FALSE)</f>
        <v>Brooksbank</v>
      </c>
      <c r="F95" s="231">
        <f>VLOOKUP($A95,'[1]Proj Data'!$C$6:$DR$366,118,FALSE)</f>
        <v>9</v>
      </c>
      <c r="G95" s="232">
        <f>VLOOKUP($A95,'[1]Proj Data'!$C$6:$DR$366,50,FALSE)</f>
        <v>0</v>
      </c>
      <c r="H95" s="231" t="str">
        <f>VLOOKUP($A95,'[1]Proj Data'!$C$6:$DR$366,6,FALSE)</f>
        <v>Yes</v>
      </c>
      <c r="I95" s="231" t="str">
        <f>VLOOKUP($A95,'[1]Proj Data'!$C$6:$DR$366,7,FALSE)</f>
        <v/>
      </c>
      <c r="J95" s="233">
        <f>VLOOKUP($A95,'[1]Proj Data'!$C$6:$DR$366,15,FALSE)</f>
        <v>10464</v>
      </c>
      <c r="K95" s="234">
        <f>VLOOKUP($A95,'[1]Proj Data'!$C$6:$DR$366,36,FALSE)</f>
        <v>32183915</v>
      </c>
      <c r="L95" s="235">
        <f>VLOOKUP($A95,'[1]Proj Data'!$C$6:$DR$366,59,FALSE)</f>
        <v>0</v>
      </c>
    </row>
    <row r="96" spans="1:12" s="185" customFormat="1" ht="50.45" customHeight="1" x14ac:dyDescent="0.25">
      <c r="A96" s="228">
        <v>59</v>
      </c>
      <c r="B96" s="228" t="s">
        <v>790</v>
      </c>
      <c r="C96" s="228" t="s">
        <v>81</v>
      </c>
      <c r="D96" s="229" t="str">
        <f t="shared" si="2"/>
        <v>PPL Rank: 59        
Faribault Co - Riverside                          
Unsewered, potential SSTS</v>
      </c>
      <c r="E96" s="230" t="str">
        <f>VLOOKUP($A96,'[1]Proj Data'!$C$6:$DR$366,11,FALSE)</f>
        <v>Brooksbank</v>
      </c>
      <c r="F96" s="231">
        <f>VLOOKUP($A96,'[1]Proj Data'!$C$6:$DR$366,118,FALSE)</f>
        <v>9</v>
      </c>
      <c r="G96" s="232">
        <f>VLOOKUP($A96,'[1]Proj Data'!$C$6:$DR$366,50,FALSE)</f>
        <v>0</v>
      </c>
      <c r="H96" s="231" t="str">
        <f>VLOOKUP($A96,'[1]Proj Data'!$C$6:$DR$366,6,FALSE)</f>
        <v/>
      </c>
      <c r="I96" s="231" t="str">
        <f>VLOOKUP($A96,'[1]Proj Data'!$C$6:$DR$366,7,FALSE)</f>
        <v/>
      </c>
      <c r="J96" s="233">
        <f>VLOOKUP($A96,'[1]Proj Data'!$C$6:$DR$366,15,FALSE)</f>
        <v>105</v>
      </c>
      <c r="K96" s="234">
        <f>VLOOKUP($A96,'[1]Proj Data'!$C$6:$DR$366,36,FALSE)</f>
        <v>7646823</v>
      </c>
      <c r="L96" s="235">
        <f>VLOOKUP($A96,'[1]Proj Data'!$C$6:$DR$366,59,FALSE)</f>
        <v>0</v>
      </c>
    </row>
    <row r="97" spans="1:12" s="185" customFormat="1" ht="50.45" customHeight="1" x14ac:dyDescent="0.25">
      <c r="A97" s="228">
        <v>130</v>
      </c>
      <c r="B97" s="228" t="s">
        <v>835</v>
      </c>
      <c r="C97" s="228" t="s">
        <v>72</v>
      </c>
      <c r="D97" s="229" t="str">
        <f t="shared" si="2"/>
        <v>PPL Rank: 130       
Fergus Falls                                      
Rehab collection and treatment</v>
      </c>
      <c r="E97" s="230" t="str">
        <f>VLOOKUP($A97,'[1]Proj Data'!$C$6:$DR$366,11,FALSE)</f>
        <v>Bradshaw</v>
      </c>
      <c r="F97" s="231">
        <f>VLOOKUP($A97,'[1]Proj Data'!$C$6:$DR$366,118,FALSE)</f>
        <v>4</v>
      </c>
      <c r="G97" s="232">
        <f>VLOOKUP($A97,'[1]Proj Data'!$C$6:$DR$366,50,FALSE)</f>
        <v>0</v>
      </c>
      <c r="H97" s="231" t="str">
        <f>VLOOKUP($A97,'[1]Proj Data'!$C$6:$DR$366,6,FALSE)</f>
        <v/>
      </c>
      <c r="I97" s="231" t="str">
        <f>VLOOKUP($A97,'[1]Proj Data'!$C$6:$DR$366,7,FALSE)</f>
        <v/>
      </c>
      <c r="J97" s="233">
        <f>VLOOKUP($A97,'[1]Proj Data'!$C$6:$DR$366,15,FALSE)</f>
        <v>14000</v>
      </c>
      <c r="K97" s="234">
        <f>VLOOKUP($A97,'[1]Proj Data'!$C$6:$DR$366,36,FALSE)</f>
        <v>40000000</v>
      </c>
      <c r="L97" s="235">
        <f>VLOOKUP($A97,'[1]Proj Data'!$C$6:$DR$366,59,FALSE)</f>
        <v>0</v>
      </c>
    </row>
    <row r="98" spans="1:12" s="185" customFormat="1" ht="50.45" customHeight="1" x14ac:dyDescent="0.25">
      <c r="A98" s="228">
        <v>182</v>
      </c>
      <c r="B98" s="228" t="s">
        <v>746</v>
      </c>
      <c r="C98" s="228" t="s">
        <v>68</v>
      </c>
      <c r="D98" s="229" t="str">
        <f t="shared" si="2"/>
        <v>PPL Rank: 182       
Flensburg                                         
Rehab collection</v>
      </c>
      <c r="E98" s="230" t="str">
        <f>VLOOKUP($A98,'[1]Proj Data'!$C$6:$DR$366,11,FALSE)</f>
        <v>Schultz</v>
      </c>
      <c r="F98" s="231">
        <f>VLOOKUP($A98,'[1]Proj Data'!$C$6:$DR$366,118,FALSE)</f>
        <v>5</v>
      </c>
      <c r="G98" s="232">
        <f>VLOOKUP($A98,'[1]Proj Data'!$C$6:$DR$366,50,FALSE)</f>
        <v>0</v>
      </c>
      <c r="H98" s="231" t="str">
        <f>VLOOKUP($A98,'[1]Proj Data'!$C$6:$DR$366,6,FALSE)</f>
        <v/>
      </c>
      <c r="I98" s="231" t="str">
        <f>VLOOKUP($A98,'[1]Proj Data'!$C$6:$DR$366,7,FALSE)</f>
        <v/>
      </c>
      <c r="J98" s="233">
        <f>VLOOKUP($A98,'[1]Proj Data'!$C$6:$DR$366,15,FALSE)</f>
        <v>225</v>
      </c>
      <c r="K98" s="234">
        <f>VLOOKUP($A98,'[1]Proj Data'!$C$6:$DR$366,36,FALSE)</f>
        <v>2615800</v>
      </c>
      <c r="L98" s="235">
        <f>VLOOKUP($A98,'[1]Proj Data'!$C$6:$DR$366,59,FALSE)</f>
        <v>0</v>
      </c>
    </row>
    <row r="99" spans="1:12" s="185" customFormat="1" ht="50.45" customHeight="1" x14ac:dyDescent="0.25">
      <c r="A99" s="228">
        <v>133</v>
      </c>
      <c r="B99" s="228" t="s">
        <v>245</v>
      </c>
      <c r="C99" s="228" t="s">
        <v>219</v>
      </c>
      <c r="D99" s="229" t="str">
        <f t="shared" si="2"/>
        <v>PPL Rank: 133       
Florence Twp                                      
Unsewered, Frontenac Station</v>
      </c>
      <c r="E99" s="230" t="str">
        <f>VLOOKUP($A99,'[1]Proj Data'!$C$6:$DR$366,11,FALSE)</f>
        <v>Brooksbank</v>
      </c>
      <c r="F99" s="231">
        <f>VLOOKUP($A99,'[1]Proj Data'!$C$6:$DR$366,118,FALSE)</f>
        <v>10</v>
      </c>
      <c r="G99" s="232">
        <f>VLOOKUP($A99,'[1]Proj Data'!$C$6:$DR$366,50,FALSE)</f>
        <v>0</v>
      </c>
      <c r="H99" s="231" t="str">
        <f>VLOOKUP($A99,'[1]Proj Data'!$C$6:$DR$366,6,FALSE)</f>
        <v/>
      </c>
      <c r="I99" s="231" t="str">
        <f>VLOOKUP($A99,'[1]Proj Data'!$C$6:$DR$366,7,FALSE)</f>
        <v/>
      </c>
      <c r="J99" s="233">
        <f>VLOOKUP($A99,'[1]Proj Data'!$C$6:$DR$366,15,FALSE)</f>
        <v>282</v>
      </c>
      <c r="K99" s="234">
        <f>VLOOKUP($A99,'[1]Proj Data'!$C$6:$DR$366,36,FALSE)</f>
        <v>0</v>
      </c>
      <c r="L99" s="235">
        <f>VLOOKUP($A99,'[1]Proj Data'!$C$6:$DR$366,59,FALSE)</f>
        <v>0</v>
      </c>
    </row>
    <row r="100" spans="1:12" s="185" customFormat="1" ht="50.45" customHeight="1" x14ac:dyDescent="0.25">
      <c r="A100" s="228">
        <v>178</v>
      </c>
      <c r="B100" s="228" t="s">
        <v>99</v>
      </c>
      <c r="C100" s="228" t="s">
        <v>68</v>
      </c>
      <c r="D100" s="229" t="str">
        <f t="shared" si="2"/>
        <v>PPL Rank: 178       
Foley                                             
Rehab collection</v>
      </c>
      <c r="E100" s="230" t="str">
        <f>VLOOKUP($A100,'[1]Proj Data'!$C$6:$DR$366,11,FALSE)</f>
        <v>Barrett</v>
      </c>
      <c r="F100" s="231" t="str">
        <f>VLOOKUP($A100,'[1]Proj Data'!$C$6:$DR$366,118,FALSE)</f>
        <v>7W</v>
      </c>
      <c r="G100" s="232">
        <f>VLOOKUP($A100,'[1]Proj Data'!$C$6:$DR$366,50,FALSE)</f>
        <v>0</v>
      </c>
      <c r="H100" s="231" t="str">
        <f>VLOOKUP($A100,'[1]Proj Data'!$C$6:$DR$366,6,FALSE)</f>
        <v/>
      </c>
      <c r="I100" s="231" t="str">
        <f>VLOOKUP($A100,'[1]Proj Data'!$C$6:$DR$366,7,FALSE)</f>
        <v/>
      </c>
      <c r="J100" s="233">
        <f>VLOOKUP($A100,'[1]Proj Data'!$C$6:$DR$366,15,FALSE)</f>
        <v>2636</v>
      </c>
      <c r="K100" s="234">
        <f>VLOOKUP($A100,'[1]Proj Data'!$C$6:$DR$366,36,FALSE)</f>
        <v>133000</v>
      </c>
      <c r="L100" s="235">
        <f>VLOOKUP($A100,'[1]Proj Data'!$C$6:$DR$366,59,FALSE)</f>
        <v>0</v>
      </c>
    </row>
    <row r="101" spans="1:12" s="185" customFormat="1" ht="50.45" customHeight="1" x14ac:dyDescent="0.25">
      <c r="A101" s="228">
        <v>200</v>
      </c>
      <c r="B101" s="228" t="s">
        <v>246</v>
      </c>
      <c r="C101" s="228" t="s">
        <v>985</v>
      </c>
      <c r="D101" s="229" t="str">
        <f t="shared" si="2"/>
        <v>PPL Rank: 200       
Fosston                                           
Rehab treatment, add pond</v>
      </c>
      <c r="E101" s="230" t="str">
        <f>VLOOKUP($A101,'[1]Proj Data'!$C$6:$DR$366,11,FALSE)</f>
        <v>Perez</v>
      </c>
      <c r="F101" s="231">
        <f>VLOOKUP($A101,'[1]Proj Data'!$C$6:$DR$366,118,FALSE)</f>
        <v>1</v>
      </c>
      <c r="G101" s="232">
        <f>VLOOKUP($A101,'[1]Proj Data'!$C$6:$DR$366,50,FALSE)</f>
        <v>0</v>
      </c>
      <c r="H101" s="231" t="str">
        <f>VLOOKUP($A101,'[1]Proj Data'!$C$6:$DR$366,6,FALSE)</f>
        <v/>
      </c>
      <c r="I101" s="231" t="str">
        <f>VLOOKUP($A101,'[1]Proj Data'!$C$6:$DR$366,7,FALSE)</f>
        <v/>
      </c>
      <c r="J101" s="233">
        <f>VLOOKUP($A101,'[1]Proj Data'!$C$6:$DR$366,15,FALSE)</f>
        <v>1530</v>
      </c>
      <c r="K101" s="234">
        <f>VLOOKUP($A101,'[1]Proj Data'!$C$6:$DR$366,36,FALSE)</f>
        <v>12791711</v>
      </c>
      <c r="L101" s="235">
        <f>VLOOKUP($A101,'[1]Proj Data'!$C$6:$DR$366,59,FALSE)</f>
        <v>5000000</v>
      </c>
    </row>
    <row r="102" spans="1:12" s="185" customFormat="1" ht="50.45" customHeight="1" x14ac:dyDescent="0.25">
      <c r="A102" s="228">
        <v>240</v>
      </c>
      <c r="B102" s="228" t="s">
        <v>185</v>
      </c>
      <c r="C102" s="228" t="s">
        <v>45</v>
      </c>
      <c r="D102" s="229" t="str">
        <f t="shared" si="2"/>
        <v>PPL Rank: 240       
Foxhome                                           
Unsewered, collection and treatment</v>
      </c>
      <c r="E102" s="230" t="str">
        <f>VLOOKUP($A102,'[1]Proj Data'!$C$6:$DR$366,11,FALSE)</f>
        <v>Bradshaw</v>
      </c>
      <c r="F102" s="231">
        <f>VLOOKUP($A102,'[1]Proj Data'!$C$6:$DR$366,118,FALSE)</f>
        <v>4</v>
      </c>
      <c r="G102" s="232">
        <f>VLOOKUP($A102,'[1]Proj Data'!$C$6:$DR$366,50,FALSE)</f>
        <v>0</v>
      </c>
      <c r="H102" s="231" t="str">
        <f>VLOOKUP($A102,'[1]Proj Data'!$C$6:$DR$366,6,FALSE)</f>
        <v/>
      </c>
      <c r="I102" s="231" t="str">
        <f>VLOOKUP($A102,'[1]Proj Data'!$C$6:$DR$366,7,FALSE)</f>
        <v/>
      </c>
      <c r="J102" s="233">
        <f>VLOOKUP($A102,'[1]Proj Data'!$C$6:$DR$366,15,FALSE)</f>
        <v>117</v>
      </c>
      <c r="K102" s="234">
        <f>VLOOKUP($A102,'[1]Proj Data'!$C$6:$DR$366,36,FALSE)</f>
        <v>3700000</v>
      </c>
      <c r="L102" s="235">
        <f>VLOOKUP($A102,'[1]Proj Data'!$C$6:$DR$366,59,FALSE)</f>
        <v>0</v>
      </c>
    </row>
    <row r="103" spans="1:12" s="185" customFormat="1" ht="50.45" customHeight="1" x14ac:dyDescent="0.25">
      <c r="A103" s="228">
        <v>266</v>
      </c>
      <c r="B103" s="228" t="s">
        <v>100</v>
      </c>
      <c r="C103" s="228" t="s">
        <v>1217</v>
      </c>
      <c r="D103" s="229" t="str">
        <f t="shared" si="2"/>
        <v>PPL Rank: 266       
Frazee                                            
Rehab collection 2nd St SW and Main pumping station</v>
      </c>
      <c r="E103" s="230" t="str">
        <f>VLOOKUP($A103,'[1]Proj Data'!$C$6:$DR$366,11,FALSE)</f>
        <v>Bradshaw</v>
      </c>
      <c r="F103" s="231">
        <f>VLOOKUP($A103,'[1]Proj Data'!$C$6:$DR$366,118,FALSE)</f>
        <v>4</v>
      </c>
      <c r="G103" s="232">
        <f>VLOOKUP($A103,'[1]Proj Data'!$C$6:$DR$366,50,FALSE)</f>
        <v>0</v>
      </c>
      <c r="H103" s="231" t="str">
        <f>VLOOKUP($A103,'[1]Proj Data'!$C$6:$DR$366,6,FALSE)</f>
        <v/>
      </c>
      <c r="I103" s="231" t="str">
        <f>VLOOKUP($A103,'[1]Proj Data'!$C$6:$DR$366,7,FALSE)</f>
        <v>Yes</v>
      </c>
      <c r="J103" s="233">
        <f>VLOOKUP($A103,'[1]Proj Data'!$C$6:$DR$366,15,FALSE)</f>
        <v>1317</v>
      </c>
      <c r="K103" s="234">
        <f>VLOOKUP($A103,'[1]Proj Data'!$C$6:$DR$366,36,FALSE)</f>
        <v>2203000</v>
      </c>
      <c r="L103" s="235">
        <f>VLOOKUP($A103,'[1]Proj Data'!$C$6:$DR$366,59,FALSE)</f>
        <v>0</v>
      </c>
    </row>
    <row r="104" spans="1:12" s="185" customFormat="1" ht="50.45" customHeight="1" x14ac:dyDescent="0.25">
      <c r="A104" s="228">
        <v>265</v>
      </c>
      <c r="B104" s="228" t="s">
        <v>100</v>
      </c>
      <c r="C104" s="228" t="s">
        <v>747</v>
      </c>
      <c r="D104" s="229" t="str">
        <f t="shared" si="2"/>
        <v>PPL Rank: 265       
Frazee                                            
Rehab collection, East Main Ave</v>
      </c>
      <c r="E104" s="230" t="str">
        <f>VLOOKUP($A104,'[1]Proj Data'!$C$6:$DR$366,11,FALSE)</f>
        <v>Bradshaw</v>
      </c>
      <c r="F104" s="231">
        <f>VLOOKUP($A104,'[1]Proj Data'!$C$6:$DR$366,118,FALSE)</f>
        <v>4</v>
      </c>
      <c r="G104" s="232">
        <f>VLOOKUP($A104,'[1]Proj Data'!$C$6:$DR$366,50,FALSE)</f>
        <v>45519</v>
      </c>
      <c r="H104" s="231" t="str">
        <f>VLOOKUP($A104,'[1]Proj Data'!$C$6:$DR$366,6,FALSE)</f>
        <v>Yes</v>
      </c>
      <c r="I104" s="231">
        <f>VLOOKUP($A104,'[1]Proj Data'!$C$6:$DR$366,7,FALSE)</f>
        <v>0</v>
      </c>
      <c r="J104" s="233">
        <f>VLOOKUP($A104,'[1]Proj Data'!$C$6:$DR$366,15,FALSE)</f>
        <v>1341</v>
      </c>
      <c r="K104" s="234">
        <f>VLOOKUP($A104,'[1]Proj Data'!$C$6:$DR$366,36,FALSE)</f>
        <v>348161</v>
      </c>
      <c r="L104" s="235">
        <f>VLOOKUP($A104,'[1]Proj Data'!$C$6:$DR$366,59,FALSE)</f>
        <v>0</v>
      </c>
    </row>
    <row r="105" spans="1:12" s="185" customFormat="1" ht="50.45" customHeight="1" x14ac:dyDescent="0.25">
      <c r="A105" s="228">
        <v>54</v>
      </c>
      <c r="B105" s="228" t="s">
        <v>247</v>
      </c>
      <c r="C105" s="228" t="s">
        <v>798</v>
      </c>
      <c r="D105" s="229" t="str">
        <f t="shared" si="2"/>
        <v>PPL Rank: 54        
Fulda                                             
Rehab collection, expand treatment</v>
      </c>
      <c r="E105" s="230" t="str">
        <f>VLOOKUP($A105,'[1]Proj Data'!$C$6:$DR$366,11,FALSE)</f>
        <v>Berrens</v>
      </c>
      <c r="F105" s="231">
        <f>VLOOKUP($A105,'[1]Proj Data'!$C$6:$DR$366,118,FALSE)</f>
        <v>8</v>
      </c>
      <c r="G105" s="232">
        <f>VLOOKUP($A105,'[1]Proj Data'!$C$6:$DR$366,50,FALSE)</f>
        <v>0</v>
      </c>
      <c r="H105" s="231" t="str">
        <f>VLOOKUP($A105,'[1]Proj Data'!$C$6:$DR$366,6,FALSE)</f>
        <v/>
      </c>
      <c r="I105" s="231" t="str">
        <f>VLOOKUP($A105,'[1]Proj Data'!$C$6:$DR$366,7,FALSE)</f>
        <v/>
      </c>
      <c r="J105" s="233">
        <f>VLOOKUP($A105,'[1]Proj Data'!$C$6:$DR$366,15,FALSE)</f>
        <v>1318</v>
      </c>
      <c r="K105" s="234">
        <f>VLOOKUP($A105,'[1]Proj Data'!$C$6:$DR$366,36,FALSE)</f>
        <v>21034000</v>
      </c>
      <c r="L105" s="235">
        <f>VLOOKUP($A105,'[1]Proj Data'!$C$6:$DR$366,59,FALSE)</f>
        <v>0</v>
      </c>
    </row>
    <row r="106" spans="1:12" s="185" customFormat="1" ht="50.45" customHeight="1" x14ac:dyDescent="0.25">
      <c r="A106" s="228">
        <v>311</v>
      </c>
      <c r="B106" s="228" t="s">
        <v>748</v>
      </c>
      <c r="C106" s="228" t="s">
        <v>749</v>
      </c>
      <c r="D106" s="229" t="str">
        <f t="shared" si="2"/>
        <v>PPL Rank: 311       
Garrison Kathio WMLL SD                           
Rehab collection, LS SCADA/backup generator</v>
      </c>
      <c r="E106" s="230" t="str">
        <f>VLOOKUP($A106,'[1]Proj Data'!$C$6:$DR$366,11,FALSE)</f>
        <v>Schultz</v>
      </c>
      <c r="F106" s="231">
        <f>VLOOKUP($A106,'[1]Proj Data'!$C$6:$DR$366,118,FALSE)</f>
        <v>5</v>
      </c>
      <c r="G106" s="232">
        <f>VLOOKUP($A106,'[1]Proj Data'!$C$6:$DR$366,50,FALSE)</f>
        <v>0</v>
      </c>
      <c r="H106" s="231" t="str">
        <f>VLOOKUP($A106,'[1]Proj Data'!$C$6:$DR$366,6,FALSE)</f>
        <v/>
      </c>
      <c r="I106" s="231" t="str">
        <f>VLOOKUP($A106,'[1]Proj Data'!$C$6:$DR$366,7,FALSE)</f>
        <v/>
      </c>
      <c r="J106" s="233">
        <f>VLOOKUP($A106,'[1]Proj Data'!$C$6:$DR$366,15,FALSE)</f>
        <v>2603</v>
      </c>
      <c r="K106" s="234">
        <f>VLOOKUP($A106,'[1]Proj Data'!$C$6:$DR$366,36,FALSE)</f>
        <v>2600000</v>
      </c>
      <c r="L106" s="235">
        <f>VLOOKUP($A106,'[1]Proj Data'!$C$6:$DR$366,59,FALSE)</f>
        <v>0</v>
      </c>
    </row>
    <row r="107" spans="1:12" s="185" customFormat="1" ht="50.45" customHeight="1" x14ac:dyDescent="0.25">
      <c r="A107" s="228">
        <v>39</v>
      </c>
      <c r="B107" s="228" t="s">
        <v>248</v>
      </c>
      <c r="C107" s="228" t="s">
        <v>799</v>
      </c>
      <c r="D107" s="229" t="str">
        <f t="shared" si="2"/>
        <v>PPL Rank: 39        
Garvin                                            
Adv trmt - phos, rehab collection</v>
      </c>
      <c r="E107" s="230" t="str">
        <f>VLOOKUP($A107,'[1]Proj Data'!$C$6:$DR$366,11,FALSE)</f>
        <v>Berrens</v>
      </c>
      <c r="F107" s="231">
        <f>VLOOKUP($A107,'[1]Proj Data'!$C$6:$DR$366,118,FALSE)</f>
        <v>8</v>
      </c>
      <c r="G107" s="232">
        <f>VLOOKUP($A107,'[1]Proj Data'!$C$6:$DR$366,50,FALSE)</f>
        <v>0</v>
      </c>
      <c r="H107" s="231" t="str">
        <f>VLOOKUP($A107,'[1]Proj Data'!$C$6:$DR$366,6,FALSE)</f>
        <v/>
      </c>
      <c r="I107" s="231" t="str">
        <f>VLOOKUP($A107,'[1]Proj Data'!$C$6:$DR$366,7,FALSE)</f>
        <v/>
      </c>
      <c r="J107" s="233">
        <f>VLOOKUP($A107,'[1]Proj Data'!$C$6:$DR$366,15,FALSE)</f>
        <v>133</v>
      </c>
      <c r="K107" s="234">
        <f>VLOOKUP($A107,'[1]Proj Data'!$C$6:$DR$366,36,FALSE)</f>
        <v>230000</v>
      </c>
      <c r="L107" s="235">
        <f>VLOOKUP($A107,'[1]Proj Data'!$C$6:$DR$366,59,FALSE)</f>
        <v>0</v>
      </c>
    </row>
    <row r="108" spans="1:12" s="185" customFormat="1" ht="50.45" customHeight="1" x14ac:dyDescent="0.25">
      <c r="A108" s="228">
        <v>57.1</v>
      </c>
      <c r="B108" s="228" t="s">
        <v>1186</v>
      </c>
      <c r="C108" s="228" t="s">
        <v>1218</v>
      </c>
      <c r="D108" s="229" t="str">
        <f t="shared" si="2"/>
        <v>PPL Rank: 57.1      
Ghent 1                                           
Rehab collection, ph 1</v>
      </c>
      <c r="E108" s="230" t="str">
        <f>VLOOKUP($A108,'[1]Proj Data'!$C$6:$DR$366,11,FALSE)</f>
        <v>Berrens</v>
      </c>
      <c r="F108" s="231">
        <f>VLOOKUP($A108,'[1]Proj Data'!$C$6:$DR$366,118,FALSE)</f>
        <v>8</v>
      </c>
      <c r="G108" s="232">
        <f>VLOOKUP($A108,'[1]Proj Data'!$C$6:$DR$366,50,FALSE)</f>
        <v>0</v>
      </c>
      <c r="H108" s="231" t="str">
        <f>VLOOKUP($A108,'[1]Proj Data'!$C$6:$DR$366,6,FALSE)</f>
        <v/>
      </c>
      <c r="I108" s="231" t="str">
        <f>VLOOKUP($A108,'[1]Proj Data'!$C$6:$DR$366,7,FALSE)</f>
        <v>Yes</v>
      </c>
      <c r="J108" s="233">
        <f>VLOOKUP($A108,'[1]Proj Data'!$C$6:$DR$366,15,FALSE)</f>
        <v>361</v>
      </c>
      <c r="K108" s="234">
        <f>VLOOKUP($A108,'[1]Proj Data'!$C$6:$DR$366,36,FALSE)</f>
        <v>4662500</v>
      </c>
      <c r="L108" s="235">
        <f>VLOOKUP($A108,'[1]Proj Data'!$C$6:$DR$366,59,FALSE)</f>
        <v>1878446.4628746575</v>
      </c>
    </row>
    <row r="109" spans="1:12" s="185" customFormat="1" ht="50.45" customHeight="1" x14ac:dyDescent="0.25">
      <c r="A109" s="228">
        <v>57.2</v>
      </c>
      <c r="B109" s="228" t="s">
        <v>1187</v>
      </c>
      <c r="C109" s="228" t="s">
        <v>1219</v>
      </c>
      <c r="D109" s="229" t="str">
        <f t="shared" si="2"/>
        <v>PPL Rank: 57.2      
Ghent 2                                           
Rehab treatment, expand pond</v>
      </c>
      <c r="E109" s="230" t="str">
        <f>VLOOKUP($A109,'[1]Proj Data'!$C$6:$DR$366,11,FALSE)</f>
        <v>Berrens</v>
      </c>
      <c r="F109" s="231">
        <f>VLOOKUP($A109,'[1]Proj Data'!$C$6:$DR$366,118,FALSE)</f>
        <v>8</v>
      </c>
      <c r="G109" s="232">
        <f>VLOOKUP($A109,'[1]Proj Data'!$C$6:$DR$366,50,FALSE)</f>
        <v>0</v>
      </c>
      <c r="H109" s="231" t="str">
        <f>VLOOKUP($A109,'[1]Proj Data'!$C$6:$DR$366,6,FALSE)</f>
        <v/>
      </c>
      <c r="I109" s="231" t="str">
        <f>VLOOKUP($A109,'[1]Proj Data'!$C$6:$DR$366,7,FALSE)</f>
        <v>Yes</v>
      </c>
      <c r="J109" s="233">
        <f>VLOOKUP($A109,'[1]Proj Data'!$C$6:$DR$366,15,FALSE)</f>
        <v>361</v>
      </c>
      <c r="K109" s="234">
        <f>VLOOKUP($A109,'[1]Proj Data'!$C$6:$DR$366,36,FALSE)</f>
        <v>5084300</v>
      </c>
      <c r="L109" s="235">
        <f>VLOOKUP($A109,'[1]Proj Data'!$C$6:$DR$366,59,FALSE)</f>
        <v>2215886.4628746575</v>
      </c>
    </row>
    <row r="110" spans="1:12" s="185" customFormat="1" ht="50.45" customHeight="1" x14ac:dyDescent="0.25">
      <c r="A110" s="228">
        <v>57.3</v>
      </c>
      <c r="B110" s="228" t="s">
        <v>1188</v>
      </c>
      <c r="C110" s="228" t="s">
        <v>793</v>
      </c>
      <c r="D110" s="229" t="str">
        <f t="shared" si="2"/>
        <v>PPL Rank: 57.3      
Ghent 3                                           
Rehab collection, ph 2</v>
      </c>
      <c r="E110" s="230" t="str">
        <f>VLOOKUP($A110,'[1]Proj Data'!$C$6:$DR$366,11,FALSE)</f>
        <v>Berrens</v>
      </c>
      <c r="F110" s="231">
        <f>VLOOKUP($A110,'[1]Proj Data'!$C$6:$DR$366,118,FALSE)</f>
        <v>8</v>
      </c>
      <c r="G110" s="232">
        <f>VLOOKUP($A110,'[1]Proj Data'!$C$6:$DR$366,50,FALSE)</f>
        <v>0</v>
      </c>
      <c r="H110" s="231" t="str">
        <f>VLOOKUP($A110,'[1]Proj Data'!$C$6:$DR$366,6,FALSE)</f>
        <v/>
      </c>
      <c r="I110" s="231" t="str">
        <f>VLOOKUP($A110,'[1]Proj Data'!$C$6:$DR$366,7,FALSE)</f>
        <v/>
      </c>
      <c r="J110" s="233">
        <f>VLOOKUP($A110,'[1]Proj Data'!$C$6:$DR$366,15,FALSE)</f>
        <v>361</v>
      </c>
      <c r="K110" s="234">
        <f>VLOOKUP($A110,'[1]Proj Data'!$C$6:$DR$366,36,FALSE)</f>
        <v>1064700</v>
      </c>
      <c r="L110" s="235">
        <f>VLOOKUP($A110,'[1]Proj Data'!$C$6:$DR$366,59,FALSE)</f>
        <v>0</v>
      </c>
    </row>
    <row r="111" spans="1:12" s="185" customFormat="1" ht="50.45" customHeight="1" x14ac:dyDescent="0.25">
      <c r="A111" s="228">
        <v>87</v>
      </c>
      <c r="B111" s="228" t="s">
        <v>617</v>
      </c>
      <c r="C111" s="228" t="s">
        <v>72</v>
      </c>
      <c r="D111" s="229" t="str">
        <f t="shared" si="2"/>
        <v>PPL Rank: 87        
Gilman                                            
Rehab collection and treatment</v>
      </c>
      <c r="E111" s="230" t="str">
        <f>VLOOKUP($A111,'[1]Proj Data'!$C$6:$DR$366,11,FALSE)</f>
        <v>Barrett</v>
      </c>
      <c r="F111" s="231" t="str">
        <f>VLOOKUP($A111,'[1]Proj Data'!$C$6:$DR$366,118,FALSE)</f>
        <v>7W</v>
      </c>
      <c r="G111" s="232">
        <f>VLOOKUP($A111,'[1]Proj Data'!$C$6:$DR$366,50,FALSE)</f>
        <v>0</v>
      </c>
      <c r="H111" s="231" t="str">
        <f>VLOOKUP($A111,'[1]Proj Data'!$C$6:$DR$366,6,FALSE)</f>
        <v/>
      </c>
      <c r="I111" s="231" t="str">
        <f>VLOOKUP($A111,'[1]Proj Data'!$C$6:$DR$366,7,FALSE)</f>
        <v/>
      </c>
      <c r="J111" s="233">
        <f>VLOOKUP($A111,'[1]Proj Data'!$C$6:$DR$366,15,FALSE)</f>
        <v>234</v>
      </c>
      <c r="K111" s="234">
        <f>VLOOKUP($A111,'[1]Proj Data'!$C$6:$DR$366,36,FALSE)</f>
        <v>6431000</v>
      </c>
      <c r="L111" s="235">
        <f>VLOOKUP($A111,'[1]Proj Data'!$C$6:$DR$366,59,FALSE)</f>
        <v>0</v>
      </c>
    </row>
    <row r="112" spans="1:12" s="185" customFormat="1" ht="50.45" customHeight="1" x14ac:dyDescent="0.25">
      <c r="A112" s="228">
        <v>142</v>
      </c>
      <c r="B112" s="228" t="s">
        <v>102</v>
      </c>
      <c r="C112" s="228" t="s">
        <v>68</v>
      </c>
      <c r="D112" s="229" t="str">
        <f t="shared" si="2"/>
        <v>PPL Rank: 142       
Glyndon                                           
Rehab collection</v>
      </c>
      <c r="E112" s="230" t="str">
        <f>VLOOKUP($A112,'[1]Proj Data'!$C$6:$DR$366,11,FALSE)</f>
        <v>Bradshaw</v>
      </c>
      <c r="F112" s="231">
        <f>VLOOKUP($A112,'[1]Proj Data'!$C$6:$DR$366,118,FALSE)</f>
        <v>4</v>
      </c>
      <c r="G112" s="232">
        <f>VLOOKUP($A112,'[1]Proj Data'!$C$6:$DR$366,50,FALSE)</f>
        <v>0</v>
      </c>
      <c r="H112" s="231" t="str">
        <f>VLOOKUP($A112,'[1]Proj Data'!$C$6:$DR$366,6,FALSE)</f>
        <v/>
      </c>
      <c r="I112" s="231" t="str">
        <f>VLOOKUP($A112,'[1]Proj Data'!$C$6:$DR$366,7,FALSE)</f>
        <v/>
      </c>
      <c r="J112" s="233">
        <f>VLOOKUP($A112,'[1]Proj Data'!$C$6:$DR$366,15,FALSE)</f>
        <v>1386</v>
      </c>
      <c r="K112" s="234">
        <f>VLOOKUP($A112,'[1]Proj Data'!$C$6:$DR$366,36,FALSE)</f>
        <v>458000</v>
      </c>
      <c r="L112" s="235">
        <f>VLOOKUP($A112,'[1]Proj Data'!$C$6:$DR$366,59,FALSE)</f>
        <v>0</v>
      </c>
    </row>
    <row r="113" spans="1:12" s="185" customFormat="1" ht="50.45" customHeight="1" x14ac:dyDescent="0.25">
      <c r="A113" s="228">
        <v>177</v>
      </c>
      <c r="B113" s="228" t="s">
        <v>750</v>
      </c>
      <c r="C113" s="228" t="s">
        <v>751</v>
      </c>
      <c r="D113" s="229" t="str">
        <f t="shared" si="2"/>
        <v>PPL Rank: 177       
Goodhue                                           
Regionalize, connect to North Zumbro SD</v>
      </c>
      <c r="E113" s="230" t="str">
        <f>VLOOKUP($A113,'[1]Proj Data'!$C$6:$DR$366,11,FALSE)</f>
        <v>Brooksbank</v>
      </c>
      <c r="F113" s="231">
        <f>VLOOKUP($A113,'[1]Proj Data'!$C$6:$DR$366,118,FALSE)</f>
        <v>10</v>
      </c>
      <c r="G113" s="232">
        <f>VLOOKUP($A113,'[1]Proj Data'!$C$6:$DR$366,50,FALSE)</f>
        <v>0</v>
      </c>
      <c r="H113" s="231" t="str">
        <f>VLOOKUP($A113,'[1]Proj Data'!$C$6:$DR$366,6,FALSE)</f>
        <v/>
      </c>
      <c r="I113" s="231" t="str">
        <f>VLOOKUP($A113,'[1]Proj Data'!$C$6:$DR$366,7,FALSE)</f>
        <v/>
      </c>
      <c r="J113" s="233">
        <f>VLOOKUP($A113,'[1]Proj Data'!$C$6:$DR$366,15,FALSE)</f>
        <v>1260</v>
      </c>
      <c r="K113" s="234">
        <f>VLOOKUP($A113,'[1]Proj Data'!$C$6:$DR$366,36,FALSE)</f>
        <v>11941140</v>
      </c>
      <c r="L113" s="235">
        <f>VLOOKUP($A113,'[1]Proj Data'!$C$6:$DR$366,59,FALSE)</f>
        <v>0</v>
      </c>
    </row>
    <row r="114" spans="1:12" s="185" customFormat="1" ht="50.45" customHeight="1" x14ac:dyDescent="0.25">
      <c r="A114" s="228">
        <v>275</v>
      </c>
      <c r="B114" s="228" t="s">
        <v>986</v>
      </c>
      <c r="C114" s="228" t="s">
        <v>68</v>
      </c>
      <c r="D114" s="229" t="str">
        <f t="shared" si="2"/>
        <v>PPL Rank: 275       
Granada                                           
Rehab collection</v>
      </c>
      <c r="E114" s="230" t="str">
        <f>VLOOKUP($A114,'[1]Proj Data'!$C$6:$DR$366,11,FALSE)</f>
        <v>Brooksbank</v>
      </c>
      <c r="F114" s="231">
        <f>VLOOKUP($A114,'[1]Proj Data'!$C$6:$DR$366,118,FALSE)</f>
        <v>9</v>
      </c>
      <c r="G114" s="232">
        <f>VLOOKUP($A114,'[1]Proj Data'!$C$6:$DR$366,50,FALSE)</f>
        <v>0</v>
      </c>
      <c r="H114" s="231" t="str">
        <f>VLOOKUP($A114,'[1]Proj Data'!$C$6:$DR$366,6,FALSE)</f>
        <v/>
      </c>
      <c r="I114" s="231" t="str">
        <f>VLOOKUP($A114,'[1]Proj Data'!$C$6:$DR$366,7,FALSE)</f>
        <v/>
      </c>
      <c r="J114" s="233">
        <f>VLOOKUP($A114,'[1]Proj Data'!$C$6:$DR$366,15,FALSE)</f>
        <v>291</v>
      </c>
      <c r="K114" s="234">
        <f>VLOOKUP($A114,'[1]Proj Data'!$C$6:$DR$366,36,FALSE)</f>
        <v>300000</v>
      </c>
      <c r="L114" s="235">
        <f>VLOOKUP($A114,'[1]Proj Data'!$C$6:$DR$366,59,FALSE)</f>
        <v>0</v>
      </c>
    </row>
    <row r="115" spans="1:12" s="185" customFormat="1" ht="50.45" customHeight="1" x14ac:dyDescent="0.25">
      <c r="A115" s="228">
        <v>207</v>
      </c>
      <c r="B115" s="228" t="s">
        <v>987</v>
      </c>
      <c r="C115" s="228" t="s">
        <v>988</v>
      </c>
      <c r="D115" s="229" t="str">
        <f t="shared" si="2"/>
        <v>PPL Rank: 207       
Grand Marais                                      
Rehab treatment, primary and secondary</v>
      </c>
      <c r="E115" s="230" t="str">
        <f>VLOOKUP($A115,'[1]Proj Data'!$C$6:$DR$366,11,FALSE)</f>
        <v>Bradshaw</v>
      </c>
      <c r="F115" s="231" t="str">
        <f>VLOOKUP($A115,'[1]Proj Data'!$C$6:$DR$366,118,FALSE)</f>
        <v>3c</v>
      </c>
      <c r="G115" s="232">
        <f>VLOOKUP($A115,'[1]Proj Data'!$C$6:$DR$366,50,FALSE)</f>
        <v>0</v>
      </c>
      <c r="H115" s="231" t="str">
        <f>VLOOKUP($A115,'[1]Proj Data'!$C$6:$DR$366,6,FALSE)</f>
        <v/>
      </c>
      <c r="I115" s="231" t="str">
        <f>VLOOKUP($A115,'[1]Proj Data'!$C$6:$DR$366,7,FALSE)</f>
        <v/>
      </c>
      <c r="J115" s="233">
        <f>VLOOKUP($A115,'[1]Proj Data'!$C$6:$DR$366,15,FALSE)</f>
        <v>1340</v>
      </c>
      <c r="K115" s="234">
        <f>VLOOKUP($A115,'[1]Proj Data'!$C$6:$DR$366,36,FALSE)</f>
        <v>8954000</v>
      </c>
      <c r="L115" s="235">
        <f>VLOOKUP($A115,'[1]Proj Data'!$C$6:$DR$366,59,FALSE)</f>
        <v>0</v>
      </c>
    </row>
    <row r="116" spans="1:12" s="185" customFormat="1" ht="50.45" customHeight="1" x14ac:dyDescent="0.25">
      <c r="A116" s="228">
        <v>34</v>
      </c>
      <c r="B116" s="228" t="s">
        <v>249</v>
      </c>
      <c r="C116" s="228" t="s">
        <v>989</v>
      </c>
      <c r="D116" s="229" t="str">
        <f t="shared" si="2"/>
        <v>PPL Rank: 34        
Grand Meadow                                      
Adv trmt - phos, rehab collection and trmt</v>
      </c>
      <c r="E116" s="230" t="str">
        <f>VLOOKUP($A116,'[1]Proj Data'!$C$6:$DR$366,11,FALSE)</f>
        <v>Brooksbank</v>
      </c>
      <c r="F116" s="231">
        <f>VLOOKUP($A116,'[1]Proj Data'!$C$6:$DR$366,118,FALSE)</f>
        <v>10</v>
      </c>
      <c r="G116" s="232">
        <f>VLOOKUP($A116,'[1]Proj Data'!$C$6:$DR$366,50,FALSE)</f>
        <v>0</v>
      </c>
      <c r="H116" s="231" t="str">
        <f>VLOOKUP($A116,'[1]Proj Data'!$C$6:$DR$366,6,FALSE)</f>
        <v/>
      </c>
      <c r="I116" s="231" t="str">
        <f>VLOOKUP($A116,'[1]Proj Data'!$C$6:$DR$366,7,FALSE)</f>
        <v/>
      </c>
      <c r="J116" s="233">
        <f>VLOOKUP($A116,'[1]Proj Data'!$C$6:$DR$366,15,FALSE)</f>
        <v>1211</v>
      </c>
      <c r="K116" s="234">
        <f>VLOOKUP($A116,'[1]Proj Data'!$C$6:$DR$366,36,FALSE)</f>
        <v>13150000</v>
      </c>
      <c r="L116" s="235">
        <f>VLOOKUP($A116,'[1]Proj Data'!$C$6:$DR$366,59,FALSE)</f>
        <v>5000000</v>
      </c>
    </row>
    <row r="117" spans="1:12" s="185" customFormat="1" ht="50.45" customHeight="1" x14ac:dyDescent="0.25">
      <c r="A117" s="228">
        <v>172</v>
      </c>
      <c r="B117" s="228" t="s">
        <v>198</v>
      </c>
      <c r="C117" s="228" t="s">
        <v>72</v>
      </c>
      <c r="D117" s="229" t="str">
        <f t="shared" si="2"/>
        <v>PPL Rank: 172       
Grygla                                            
Rehab collection and treatment</v>
      </c>
      <c r="E117" s="230" t="str">
        <f>VLOOKUP($A117,'[1]Proj Data'!$C$6:$DR$366,11,FALSE)</f>
        <v>Perez</v>
      </c>
      <c r="F117" s="231">
        <f>VLOOKUP($A117,'[1]Proj Data'!$C$6:$DR$366,118,FALSE)</f>
        <v>1</v>
      </c>
      <c r="G117" s="232">
        <f>VLOOKUP($A117,'[1]Proj Data'!$C$6:$DR$366,50,FALSE)</f>
        <v>0</v>
      </c>
      <c r="H117" s="231" t="str">
        <f>VLOOKUP($A117,'[1]Proj Data'!$C$6:$DR$366,6,FALSE)</f>
        <v/>
      </c>
      <c r="I117" s="231" t="str">
        <f>VLOOKUP($A117,'[1]Proj Data'!$C$6:$DR$366,7,FALSE)</f>
        <v/>
      </c>
      <c r="J117" s="233">
        <f>VLOOKUP($A117,'[1]Proj Data'!$C$6:$DR$366,15,FALSE)</f>
        <v>211</v>
      </c>
      <c r="K117" s="234">
        <f>VLOOKUP($A117,'[1]Proj Data'!$C$6:$DR$366,36,FALSE)</f>
        <v>2219100</v>
      </c>
      <c r="L117" s="235">
        <f>VLOOKUP($A117,'[1]Proj Data'!$C$6:$DR$366,59,FALSE)</f>
        <v>0</v>
      </c>
    </row>
    <row r="118" spans="1:12" s="185" customFormat="1" ht="50.45" customHeight="1" x14ac:dyDescent="0.25">
      <c r="A118" s="228">
        <v>152</v>
      </c>
      <c r="B118" s="228" t="s">
        <v>1093</v>
      </c>
      <c r="C118" s="228" t="s">
        <v>1220</v>
      </c>
      <c r="D118" s="229" t="str">
        <f t="shared" si="2"/>
        <v>PPL Rank: 152       
Hackensack                                        
Rehab collection, Hwy 371</v>
      </c>
      <c r="E118" s="230" t="str">
        <f>VLOOKUP($A118,'[1]Proj Data'!$C$6:$DR$366,11,FALSE)</f>
        <v>Schultz</v>
      </c>
      <c r="F118" s="231">
        <f>VLOOKUP($A118,'[1]Proj Data'!$C$6:$DR$366,118,FALSE)</f>
        <v>5</v>
      </c>
      <c r="G118" s="232">
        <f>VLOOKUP($A118,'[1]Proj Data'!$C$6:$DR$366,50,FALSE)</f>
        <v>0</v>
      </c>
      <c r="H118" s="231" t="str">
        <f>VLOOKUP($A118,'[1]Proj Data'!$C$6:$DR$366,6,FALSE)</f>
        <v/>
      </c>
      <c r="I118" s="231" t="str">
        <f>VLOOKUP($A118,'[1]Proj Data'!$C$6:$DR$366,7,FALSE)</f>
        <v/>
      </c>
      <c r="J118" s="233">
        <f>VLOOKUP($A118,'[1]Proj Data'!$C$6:$DR$366,15,FALSE)</f>
        <v>302</v>
      </c>
      <c r="K118" s="234">
        <f>VLOOKUP($A118,'[1]Proj Data'!$C$6:$DR$366,36,FALSE)</f>
        <v>400000</v>
      </c>
      <c r="L118" s="235">
        <f>VLOOKUP($A118,'[1]Proj Data'!$C$6:$DR$366,59,FALSE)</f>
        <v>0</v>
      </c>
    </row>
    <row r="119" spans="1:12" s="185" customFormat="1" ht="50.45" customHeight="1" x14ac:dyDescent="0.25">
      <c r="A119" s="228">
        <v>11</v>
      </c>
      <c r="B119" s="228" t="s">
        <v>161</v>
      </c>
      <c r="C119" s="228" t="s">
        <v>800</v>
      </c>
      <c r="D119" s="229" t="str">
        <f t="shared" si="2"/>
        <v>PPL Rank: 11        
Hanley Falls                                      
Rehab collection ph 2</v>
      </c>
      <c r="E119" s="230" t="str">
        <f>VLOOKUP($A119,'[1]Proj Data'!$C$6:$DR$366,11,FALSE)</f>
        <v>Berrens</v>
      </c>
      <c r="F119" s="231" t="str">
        <f>VLOOKUP($A119,'[1]Proj Data'!$C$6:$DR$366,118,FALSE)</f>
        <v>6W</v>
      </c>
      <c r="G119" s="232">
        <f>VLOOKUP($A119,'[1]Proj Data'!$C$6:$DR$366,50,FALSE)</f>
        <v>0</v>
      </c>
      <c r="H119" s="231" t="str">
        <f>VLOOKUP($A119,'[1]Proj Data'!$C$6:$DR$366,6,FALSE)</f>
        <v/>
      </c>
      <c r="I119" s="231" t="str">
        <f>VLOOKUP($A119,'[1]Proj Data'!$C$6:$DR$366,7,FALSE)</f>
        <v/>
      </c>
      <c r="J119" s="233">
        <f>VLOOKUP($A119,'[1]Proj Data'!$C$6:$DR$366,15,FALSE)</f>
        <v>344</v>
      </c>
      <c r="K119" s="234">
        <f>VLOOKUP($A119,'[1]Proj Data'!$C$6:$DR$366,36,FALSE)</f>
        <v>2700000</v>
      </c>
      <c r="L119" s="235">
        <f>VLOOKUP($A119,'[1]Proj Data'!$C$6:$DR$366,59,FALSE)</f>
        <v>0</v>
      </c>
    </row>
    <row r="120" spans="1:12" s="185" customFormat="1" ht="50.45" customHeight="1" x14ac:dyDescent="0.25">
      <c r="A120" s="228">
        <v>77</v>
      </c>
      <c r="B120" s="228" t="s">
        <v>250</v>
      </c>
      <c r="C120" s="228" t="s">
        <v>72</v>
      </c>
      <c r="D120" s="229" t="str">
        <f t="shared" si="2"/>
        <v>PPL Rank: 77        
Hardwick                                          
Rehab collection and treatment</v>
      </c>
      <c r="E120" s="230" t="str">
        <f>VLOOKUP($A120,'[1]Proj Data'!$C$6:$DR$366,11,FALSE)</f>
        <v>Berrens</v>
      </c>
      <c r="F120" s="231">
        <f>VLOOKUP($A120,'[1]Proj Data'!$C$6:$DR$366,118,FALSE)</f>
        <v>8</v>
      </c>
      <c r="G120" s="232">
        <f>VLOOKUP($A120,'[1]Proj Data'!$C$6:$DR$366,50,FALSE)</f>
        <v>0</v>
      </c>
      <c r="H120" s="231" t="str">
        <f>VLOOKUP($A120,'[1]Proj Data'!$C$6:$DR$366,6,FALSE)</f>
        <v/>
      </c>
      <c r="I120" s="231" t="str">
        <f>VLOOKUP($A120,'[1]Proj Data'!$C$6:$DR$366,7,FALSE)</f>
        <v/>
      </c>
      <c r="J120" s="233">
        <f>VLOOKUP($A120,'[1]Proj Data'!$C$6:$DR$366,15,FALSE)</f>
        <v>197</v>
      </c>
      <c r="K120" s="234">
        <f>VLOOKUP($A120,'[1]Proj Data'!$C$6:$DR$366,36,FALSE)</f>
        <v>425000</v>
      </c>
      <c r="L120" s="235">
        <f>VLOOKUP($A120,'[1]Proj Data'!$C$6:$DR$366,59,FALSE)</f>
        <v>0</v>
      </c>
    </row>
    <row r="121" spans="1:12" s="185" customFormat="1" ht="50.45" customHeight="1" x14ac:dyDescent="0.25">
      <c r="A121" s="228">
        <v>258</v>
      </c>
      <c r="B121" s="228" t="s">
        <v>990</v>
      </c>
      <c r="C121" s="228" t="s">
        <v>991</v>
      </c>
      <c r="D121" s="229" t="str">
        <f t="shared" si="2"/>
        <v>PPL Rank: 258       
Harmony                                           
Rehab treatment, UV disinfection</v>
      </c>
      <c r="E121" s="230" t="str">
        <f>VLOOKUP($A121,'[1]Proj Data'!$C$6:$DR$366,11,FALSE)</f>
        <v>Brooksbank</v>
      </c>
      <c r="F121" s="231">
        <f>VLOOKUP($A121,'[1]Proj Data'!$C$6:$DR$366,118,FALSE)</f>
        <v>10</v>
      </c>
      <c r="G121" s="232">
        <f>VLOOKUP($A121,'[1]Proj Data'!$C$6:$DR$366,50,FALSE)</f>
        <v>0</v>
      </c>
      <c r="H121" s="231" t="str">
        <f>VLOOKUP($A121,'[1]Proj Data'!$C$6:$DR$366,6,FALSE)</f>
        <v/>
      </c>
      <c r="I121" s="231" t="str">
        <f>VLOOKUP($A121,'[1]Proj Data'!$C$6:$DR$366,7,FALSE)</f>
        <v/>
      </c>
      <c r="J121" s="233">
        <f>VLOOKUP($A121,'[1]Proj Data'!$C$6:$DR$366,15,FALSE)</f>
        <v>1026</v>
      </c>
      <c r="K121" s="234">
        <f>VLOOKUP($A121,'[1]Proj Data'!$C$6:$DR$366,36,FALSE)</f>
        <v>1700000</v>
      </c>
      <c r="L121" s="235">
        <f>VLOOKUP($A121,'[1]Proj Data'!$C$6:$DR$366,59,FALSE)</f>
        <v>0</v>
      </c>
    </row>
    <row r="122" spans="1:12" s="185" customFormat="1" ht="50.45" customHeight="1" x14ac:dyDescent="0.25">
      <c r="A122" s="228">
        <v>103</v>
      </c>
      <c r="B122" s="228" t="s">
        <v>104</v>
      </c>
      <c r="C122" s="228" t="s">
        <v>1221</v>
      </c>
      <c r="D122" s="229" t="str">
        <f t="shared" si="2"/>
        <v>PPL Rank: 103       
Henning                                           
Rehab collection Ph 3</v>
      </c>
      <c r="E122" s="230" t="str">
        <f>VLOOKUP($A122,'[1]Proj Data'!$C$6:$DR$366,11,FALSE)</f>
        <v>Bradshaw</v>
      </c>
      <c r="F122" s="231">
        <f>VLOOKUP($A122,'[1]Proj Data'!$C$6:$DR$366,118,FALSE)</f>
        <v>4</v>
      </c>
      <c r="G122" s="232">
        <f>VLOOKUP($A122,'[1]Proj Data'!$C$6:$DR$366,50,FALSE)</f>
        <v>0</v>
      </c>
      <c r="H122" s="231" t="str">
        <f>VLOOKUP($A122,'[1]Proj Data'!$C$6:$DR$366,6,FALSE)</f>
        <v/>
      </c>
      <c r="I122" s="231" t="str">
        <f>VLOOKUP($A122,'[1]Proj Data'!$C$6:$DR$366,7,FALSE)</f>
        <v/>
      </c>
      <c r="J122" s="233">
        <f>VLOOKUP($A122,'[1]Proj Data'!$C$6:$DR$366,15,FALSE)</f>
        <v>805</v>
      </c>
      <c r="K122" s="234">
        <f>VLOOKUP($A122,'[1]Proj Data'!$C$6:$DR$366,36,FALSE)</f>
        <v>0</v>
      </c>
      <c r="L122" s="235">
        <f>VLOOKUP($A122,'[1]Proj Data'!$C$6:$DR$366,59,FALSE)</f>
        <v>0</v>
      </c>
    </row>
    <row r="123" spans="1:12" s="185" customFormat="1" ht="50.45" customHeight="1" x14ac:dyDescent="0.25">
      <c r="A123" s="228">
        <v>102</v>
      </c>
      <c r="B123" s="228" t="s">
        <v>104</v>
      </c>
      <c r="C123" s="228" t="s">
        <v>752</v>
      </c>
      <c r="D123" s="229" t="str">
        <f t="shared" si="2"/>
        <v>PPL Rank: 102       
Henning                                           
Rehab collection, main LS and FM</v>
      </c>
      <c r="E123" s="230" t="str">
        <f>VLOOKUP($A123,'[1]Proj Data'!$C$6:$DR$366,11,FALSE)</f>
        <v>Bradshaw</v>
      </c>
      <c r="F123" s="231">
        <f>VLOOKUP($A123,'[1]Proj Data'!$C$6:$DR$366,118,FALSE)</f>
        <v>4</v>
      </c>
      <c r="G123" s="232">
        <f>VLOOKUP($A123,'[1]Proj Data'!$C$6:$DR$366,50,FALSE)</f>
        <v>0</v>
      </c>
      <c r="H123" s="231" t="str">
        <f>VLOOKUP($A123,'[1]Proj Data'!$C$6:$DR$366,6,FALSE)</f>
        <v>Yes</v>
      </c>
      <c r="I123" s="231" t="str">
        <f>VLOOKUP($A123,'[1]Proj Data'!$C$6:$DR$366,7,FALSE)</f>
        <v/>
      </c>
      <c r="J123" s="233">
        <f>VLOOKUP($A123,'[1]Proj Data'!$C$6:$DR$366,15,FALSE)</f>
        <v>820</v>
      </c>
      <c r="K123" s="234">
        <f>VLOOKUP($A123,'[1]Proj Data'!$C$6:$DR$366,36,FALSE)</f>
        <v>6510000</v>
      </c>
      <c r="L123" s="235">
        <f>VLOOKUP($A123,'[1]Proj Data'!$C$6:$DR$366,59,FALSE)</f>
        <v>5000000</v>
      </c>
    </row>
    <row r="124" spans="1:12" s="185" customFormat="1" ht="50.45" customHeight="1" x14ac:dyDescent="0.25">
      <c r="A124" s="228">
        <v>42</v>
      </c>
      <c r="B124" s="228" t="s">
        <v>251</v>
      </c>
      <c r="C124" s="228" t="s">
        <v>72</v>
      </c>
      <c r="D124" s="229" t="str">
        <f t="shared" si="2"/>
        <v>PPL Rank: 42        
Hills                                             
Rehab collection and treatment</v>
      </c>
      <c r="E124" s="230" t="str">
        <f>VLOOKUP($A124,'[1]Proj Data'!$C$6:$DR$366,11,FALSE)</f>
        <v>Berrens</v>
      </c>
      <c r="F124" s="231">
        <f>VLOOKUP($A124,'[1]Proj Data'!$C$6:$DR$366,118,FALSE)</f>
        <v>8</v>
      </c>
      <c r="G124" s="232">
        <f>VLOOKUP($A124,'[1]Proj Data'!$C$6:$DR$366,50,FALSE)</f>
        <v>0</v>
      </c>
      <c r="H124" s="231" t="str">
        <f>VLOOKUP($A124,'[1]Proj Data'!$C$6:$DR$366,6,FALSE)</f>
        <v/>
      </c>
      <c r="I124" s="231" t="str">
        <f>VLOOKUP($A124,'[1]Proj Data'!$C$6:$DR$366,7,FALSE)</f>
        <v/>
      </c>
      <c r="J124" s="233">
        <f>VLOOKUP($A124,'[1]Proj Data'!$C$6:$DR$366,15,FALSE)</f>
        <v>670</v>
      </c>
      <c r="K124" s="234">
        <f>VLOOKUP($A124,'[1]Proj Data'!$C$6:$DR$366,36,FALSE)</f>
        <v>1750000</v>
      </c>
      <c r="L124" s="235">
        <f>VLOOKUP($A124,'[1]Proj Data'!$C$6:$DR$366,59,FALSE)</f>
        <v>0</v>
      </c>
    </row>
    <row r="125" spans="1:12" s="185" customFormat="1" ht="50.45" customHeight="1" x14ac:dyDescent="0.25">
      <c r="A125" s="228">
        <v>19</v>
      </c>
      <c r="B125" s="228" t="s">
        <v>410</v>
      </c>
      <c r="C125" s="228" t="s">
        <v>1222</v>
      </c>
      <c r="D125" s="229" t="str">
        <f t="shared" si="2"/>
        <v>PPL Rank: 19        
Holdingford                                       
Rehab main LS</v>
      </c>
      <c r="E125" s="230" t="str">
        <f>VLOOKUP($A125,'[1]Proj Data'!$C$6:$DR$366,11,FALSE)</f>
        <v>Barrett</v>
      </c>
      <c r="F125" s="231" t="str">
        <f>VLOOKUP($A125,'[1]Proj Data'!$C$6:$DR$366,118,FALSE)</f>
        <v>7W</v>
      </c>
      <c r="G125" s="232">
        <f>VLOOKUP($A125,'[1]Proj Data'!$C$6:$DR$366,50,FALSE)</f>
        <v>0</v>
      </c>
      <c r="H125" s="231" t="str">
        <f>VLOOKUP($A125,'[1]Proj Data'!$C$6:$DR$366,6,FALSE)</f>
        <v/>
      </c>
      <c r="I125" s="231" t="str">
        <f>VLOOKUP($A125,'[1]Proj Data'!$C$6:$DR$366,7,FALSE)</f>
        <v/>
      </c>
      <c r="J125" s="233">
        <f>VLOOKUP($A125,'[1]Proj Data'!$C$6:$DR$366,15,FALSE)</f>
        <v>749</v>
      </c>
      <c r="K125" s="234">
        <f>VLOOKUP($A125,'[1]Proj Data'!$C$6:$DR$366,36,FALSE)</f>
        <v>2100000</v>
      </c>
      <c r="L125" s="235">
        <f>VLOOKUP($A125,'[1]Proj Data'!$C$6:$DR$366,59,FALSE)</f>
        <v>0</v>
      </c>
    </row>
    <row r="126" spans="1:12" s="185" customFormat="1" ht="50.45" customHeight="1" x14ac:dyDescent="0.25">
      <c r="A126" s="228">
        <v>95</v>
      </c>
      <c r="B126" s="228" t="s">
        <v>753</v>
      </c>
      <c r="C126" s="228" t="s">
        <v>72</v>
      </c>
      <c r="D126" s="229" t="str">
        <f t="shared" si="2"/>
        <v>PPL Rank: 95        
Holland                                           
Rehab collection and treatment</v>
      </c>
      <c r="E126" s="230" t="str">
        <f>VLOOKUP($A126,'[1]Proj Data'!$C$6:$DR$366,11,FALSE)</f>
        <v>Berrens</v>
      </c>
      <c r="F126" s="231">
        <f>VLOOKUP($A126,'[1]Proj Data'!$C$6:$DR$366,118,FALSE)</f>
        <v>8</v>
      </c>
      <c r="G126" s="232">
        <f>VLOOKUP($A126,'[1]Proj Data'!$C$6:$DR$366,50,FALSE)</f>
        <v>0</v>
      </c>
      <c r="H126" s="231" t="str">
        <f>VLOOKUP($A126,'[1]Proj Data'!$C$6:$DR$366,6,FALSE)</f>
        <v/>
      </c>
      <c r="I126" s="231" t="str">
        <f>VLOOKUP($A126,'[1]Proj Data'!$C$6:$DR$366,7,FALSE)</f>
        <v/>
      </c>
      <c r="J126" s="233">
        <f>VLOOKUP($A126,'[1]Proj Data'!$C$6:$DR$366,15,FALSE)</f>
        <v>163</v>
      </c>
      <c r="K126" s="234">
        <f>VLOOKUP($A126,'[1]Proj Data'!$C$6:$DR$366,36,FALSE)</f>
        <v>3077000</v>
      </c>
      <c r="L126" s="235">
        <f>VLOOKUP($A126,'[1]Proj Data'!$C$6:$DR$366,59,FALSE)</f>
        <v>0</v>
      </c>
    </row>
    <row r="127" spans="1:12" s="185" customFormat="1" ht="50.45" customHeight="1" x14ac:dyDescent="0.25">
      <c r="A127" s="228">
        <v>156.1</v>
      </c>
      <c r="B127" s="228" t="s">
        <v>162</v>
      </c>
      <c r="C127" s="228" t="s">
        <v>801</v>
      </c>
      <c r="D127" s="229" t="str">
        <f t="shared" si="2"/>
        <v>PPL Rank: 156.1     
Houston                                           
Rehab collection ph1 - Jackson, Lincoln, Spruce</v>
      </c>
      <c r="E127" s="230" t="str">
        <f>VLOOKUP($A127,'[1]Proj Data'!$C$6:$DR$366,11,FALSE)</f>
        <v>Brooksbank</v>
      </c>
      <c r="F127" s="231">
        <f>VLOOKUP($A127,'[1]Proj Data'!$C$6:$DR$366,118,FALSE)</f>
        <v>10</v>
      </c>
      <c r="G127" s="232">
        <f>VLOOKUP($A127,'[1]Proj Data'!$C$6:$DR$366,50,FALSE)</f>
        <v>0</v>
      </c>
      <c r="H127" s="231" t="str">
        <f>VLOOKUP($A127,'[1]Proj Data'!$C$6:$DR$366,6,FALSE)</f>
        <v/>
      </c>
      <c r="I127" s="231" t="str">
        <f>VLOOKUP($A127,'[1]Proj Data'!$C$6:$DR$366,7,FALSE)</f>
        <v>Yes</v>
      </c>
      <c r="J127" s="233">
        <f>VLOOKUP($A127,'[1]Proj Data'!$C$6:$DR$366,15,FALSE)</f>
        <v>949</v>
      </c>
      <c r="K127" s="234">
        <f>VLOOKUP($A127,'[1]Proj Data'!$C$6:$DR$366,36,FALSE)</f>
        <v>483300</v>
      </c>
      <c r="L127" s="235">
        <f>VLOOKUP($A127,'[1]Proj Data'!$C$6:$DR$366,59,FALSE)</f>
        <v>0</v>
      </c>
    </row>
    <row r="128" spans="1:12" s="185" customFormat="1" ht="50.45" customHeight="1" x14ac:dyDescent="0.25">
      <c r="A128" s="228">
        <v>156.19999999999999</v>
      </c>
      <c r="B128" s="228" t="s">
        <v>162</v>
      </c>
      <c r="C128" s="228" t="s">
        <v>802</v>
      </c>
      <c r="D128" s="229" t="str">
        <f t="shared" si="2"/>
        <v>PPL Rank: 156.2     
Houston                                           
Rehab collection ph 2, TH 16</v>
      </c>
      <c r="E128" s="230" t="str">
        <f>VLOOKUP($A128,'[1]Proj Data'!$C$6:$DR$366,11,FALSE)</f>
        <v>Brooksbank</v>
      </c>
      <c r="F128" s="231">
        <f>VLOOKUP($A128,'[1]Proj Data'!$C$6:$DR$366,118,FALSE)</f>
        <v>10</v>
      </c>
      <c r="G128" s="232">
        <f>VLOOKUP($A128,'[1]Proj Data'!$C$6:$DR$366,50,FALSE)</f>
        <v>0</v>
      </c>
      <c r="H128" s="231" t="str">
        <f>VLOOKUP($A128,'[1]Proj Data'!$C$6:$DR$366,6,FALSE)</f>
        <v/>
      </c>
      <c r="I128" s="231" t="str">
        <f>VLOOKUP($A128,'[1]Proj Data'!$C$6:$DR$366,7,FALSE)</f>
        <v/>
      </c>
      <c r="J128" s="233">
        <f>VLOOKUP($A128,'[1]Proj Data'!$C$6:$DR$366,15,FALSE)</f>
        <v>949</v>
      </c>
      <c r="K128" s="234">
        <f>VLOOKUP($A128,'[1]Proj Data'!$C$6:$DR$366,36,FALSE)</f>
        <v>2951855</v>
      </c>
      <c r="L128" s="235">
        <f>VLOOKUP($A128,'[1]Proj Data'!$C$6:$DR$366,59,FALSE)</f>
        <v>2361484</v>
      </c>
    </row>
    <row r="129" spans="1:12" s="185" customFormat="1" ht="50.45" customHeight="1" x14ac:dyDescent="0.25">
      <c r="A129" s="228">
        <v>194</v>
      </c>
      <c r="B129" s="228" t="s">
        <v>105</v>
      </c>
      <c r="C129" s="228" t="s">
        <v>93</v>
      </c>
      <c r="D129" s="229" t="str">
        <f t="shared" si="2"/>
        <v>PPL Rank: 194       
Howard Lake                                       
Rehab collection, Ph 2</v>
      </c>
      <c r="E129" s="230" t="str">
        <f>VLOOKUP($A129,'[1]Proj Data'!$C$6:$DR$366,11,FALSE)</f>
        <v>Barrett</v>
      </c>
      <c r="F129" s="231" t="str">
        <f>VLOOKUP($A129,'[1]Proj Data'!$C$6:$DR$366,118,FALSE)</f>
        <v>7W</v>
      </c>
      <c r="G129" s="232">
        <f>VLOOKUP($A129,'[1]Proj Data'!$C$6:$DR$366,50,FALSE)</f>
        <v>0</v>
      </c>
      <c r="H129" s="231" t="str">
        <f>VLOOKUP($A129,'[1]Proj Data'!$C$6:$DR$366,6,FALSE)</f>
        <v/>
      </c>
      <c r="I129" s="231" t="str">
        <f>VLOOKUP($A129,'[1]Proj Data'!$C$6:$DR$366,7,FALSE)</f>
        <v/>
      </c>
      <c r="J129" s="233">
        <f>VLOOKUP($A129,'[1]Proj Data'!$C$6:$DR$366,15,FALSE)</f>
        <v>2016</v>
      </c>
      <c r="K129" s="234">
        <f>VLOOKUP($A129,'[1]Proj Data'!$C$6:$DR$366,36,FALSE)</f>
        <v>7625500</v>
      </c>
      <c r="L129" s="235">
        <f>VLOOKUP($A129,'[1]Proj Data'!$C$6:$DR$366,59,FALSE)</f>
        <v>0</v>
      </c>
    </row>
    <row r="130" spans="1:12" s="185" customFormat="1" ht="50.45" customHeight="1" x14ac:dyDescent="0.25">
      <c r="A130" s="228">
        <v>118</v>
      </c>
      <c r="B130" s="228" t="s">
        <v>215</v>
      </c>
      <c r="C130" s="228" t="s">
        <v>68</v>
      </c>
      <c r="D130" s="229" t="str">
        <f t="shared" si="2"/>
        <v>PPL Rank: 118       
Iona                                              
Rehab collection</v>
      </c>
      <c r="E130" s="230" t="str">
        <f>VLOOKUP($A130,'[1]Proj Data'!$C$6:$DR$366,11,FALSE)</f>
        <v>Berrens</v>
      </c>
      <c r="F130" s="231">
        <f>VLOOKUP($A130,'[1]Proj Data'!$C$6:$DR$366,118,FALSE)</f>
        <v>8</v>
      </c>
      <c r="G130" s="232">
        <f>VLOOKUP($A130,'[1]Proj Data'!$C$6:$DR$366,50,FALSE)</f>
        <v>0</v>
      </c>
      <c r="H130" s="231" t="str">
        <f>VLOOKUP($A130,'[1]Proj Data'!$C$6:$DR$366,6,FALSE)</f>
        <v/>
      </c>
      <c r="I130" s="231" t="str">
        <f>VLOOKUP($A130,'[1]Proj Data'!$C$6:$DR$366,7,FALSE)</f>
        <v/>
      </c>
      <c r="J130" s="233">
        <f>VLOOKUP($A130,'[1]Proj Data'!$C$6:$DR$366,15,FALSE)</f>
        <v>205</v>
      </c>
      <c r="K130" s="234">
        <f>VLOOKUP($A130,'[1]Proj Data'!$C$6:$DR$366,36,FALSE)</f>
        <v>181100</v>
      </c>
      <c r="L130" s="235">
        <f>VLOOKUP($A130,'[1]Proj Data'!$C$6:$DR$366,59,FALSE)</f>
        <v>0</v>
      </c>
    </row>
    <row r="131" spans="1:12" s="185" customFormat="1" ht="50.45" customHeight="1" x14ac:dyDescent="0.25">
      <c r="A131" s="228">
        <v>109</v>
      </c>
      <c r="B131" s="228" t="s">
        <v>754</v>
      </c>
      <c r="C131" s="228" t="s">
        <v>1223</v>
      </c>
      <c r="D131" s="229" t="str">
        <f t="shared" ref="D131:D161" si="3">"PPL Rank: "&amp;A131&amp;REPT(" ",10-LEN(A131))&amp;CHAR(10)&amp;B131&amp;REPT(" ",50-LEN(B131))&amp;CHAR(10)&amp;C131</f>
        <v>PPL Rank: 109       
Jackson                                           
Rehab collection, FM</v>
      </c>
      <c r="E131" s="230" t="str">
        <f>VLOOKUP($A131,'[1]Proj Data'!$C$6:$DR$366,11,FALSE)</f>
        <v>Berrens</v>
      </c>
      <c r="F131" s="231">
        <f>VLOOKUP($A131,'[1]Proj Data'!$C$6:$DR$366,118,FALSE)</f>
        <v>8</v>
      </c>
      <c r="G131" s="232">
        <f>VLOOKUP($A131,'[1]Proj Data'!$C$6:$DR$366,50,FALSE)</f>
        <v>0</v>
      </c>
      <c r="H131" s="231" t="str">
        <f>VLOOKUP($A131,'[1]Proj Data'!$C$6:$DR$366,6,FALSE)</f>
        <v/>
      </c>
      <c r="I131" s="231" t="str">
        <f>VLOOKUP($A131,'[1]Proj Data'!$C$6:$DR$366,7,FALSE)</f>
        <v/>
      </c>
      <c r="J131" s="233">
        <f>VLOOKUP($A131,'[1]Proj Data'!$C$6:$DR$366,15,FALSE)</f>
        <v>3201</v>
      </c>
      <c r="K131" s="234">
        <f>VLOOKUP($A131,'[1]Proj Data'!$C$6:$DR$366,36,FALSE)</f>
        <v>3100000</v>
      </c>
      <c r="L131" s="235">
        <f>VLOOKUP($A131,'[1]Proj Data'!$C$6:$DR$366,59,FALSE)</f>
        <v>0</v>
      </c>
    </row>
    <row r="132" spans="1:12" s="185" customFormat="1" ht="50.45" customHeight="1" x14ac:dyDescent="0.25">
      <c r="A132" s="228">
        <v>173</v>
      </c>
      <c r="B132" s="228" t="s">
        <v>618</v>
      </c>
      <c r="C132" s="228" t="s">
        <v>67</v>
      </c>
      <c r="D132" s="229" t="str">
        <f t="shared" si="3"/>
        <v>PPL Rank: 173       
Jordan                                            
Rehab treatment</v>
      </c>
      <c r="E132" s="230" t="str">
        <f>VLOOKUP($A132,'[1]Proj Data'!$C$6:$DR$366,11,FALSE)</f>
        <v>Montoya</v>
      </c>
      <c r="F132" s="231">
        <f>VLOOKUP($A132,'[1]Proj Data'!$C$6:$DR$366,118,FALSE)</f>
        <v>11</v>
      </c>
      <c r="G132" s="232">
        <f>VLOOKUP($A132,'[1]Proj Data'!$C$6:$DR$366,50,FALSE)</f>
        <v>0</v>
      </c>
      <c r="H132" s="231" t="str">
        <f>VLOOKUP($A132,'[1]Proj Data'!$C$6:$DR$366,6,FALSE)</f>
        <v/>
      </c>
      <c r="I132" s="231" t="str">
        <f>VLOOKUP($A132,'[1]Proj Data'!$C$6:$DR$366,7,FALSE)</f>
        <v/>
      </c>
      <c r="J132" s="233">
        <f>VLOOKUP($A132,'[1]Proj Data'!$C$6:$DR$366,15,FALSE)</f>
        <v>6148</v>
      </c>
      <c r="K132" s="234">
        <f>VLOOKUP($A132,'[1]Proj Data'!$C$6:$DR$366,36,FALSE)</f>
        <v>16540000</v>
      </c>
      <c r="L132" s="235">
        <f>VLOOKUP($A132,'[1]Proj Data'!$C$6:$DR$366,59,FALSE)</f>
        <v>0</v>
      </c>
    </row>
    <row r="133" spans="1:12" s="185" customFormat="1" ht="50.45" customHeight="1" x14ac:dyDescent="0.25">
      <c r="A133" s="228">
        <v>234</v>
      </c>
      <c r="B133" s="228" t="s">
        <v>1189</v>
      </c>
      <c r="C133" s="228" t="s">
        <v>235</v>
      </c>
      <c r="D133" s="229" t="str">
        <f t="shared" si="3"/>
        <v>PPL Rank: 234       
Kabetogama Twp                                    
Unsewered, LSTS</v>
      </c>
      <c r="E133" s="230" t="str">
        <f>VLOOKUP($A133,'[1]Proj Data'!$C$6:$DR$366,11,FALSE)</f>
        <v>Bradshaw</v>
      </c>
      <c r="F133" s="231" t="str">
        <f>VLOOKUP($A133,'[1]Proj Data'!$C$6:$DR$366,118,FALSE)</f>
        <v>3c</v>
      </c>
      <c r="G133" s="232">
        <f>VLOOKUP($A133,'[1]Proj Data'!$C$6:$DR$366,50,FALSE)</f>
        <v>0</v>
      </c>
      <c r="H133" s="231" t="str">
        <f>VLOOKUP($A133,'[1]Proj Data'!$C$6:$DR$366,6,FALSE)</f>
        <v/>
      </c>
      <c r="I133" s="231" t="str">
        <f>VLOOKUP($A133,'[1]Proj Data'!$C$6:$DR$366,7,FALSE)</f>
        <v/>
      </c>
      <c r="J133" s="233">
        <f>VLOOKUP($A133,'[1]Proj Data'!$C$6:$DR$366,15,FALSE)</f>
        <v>140</v>
      </c>
      <c r="K133" s="234">
        <f>VLOOKUP($A133,'[1]Proj Data'!$C$6:$DR$366,36,FALSE)</f>
        <v>52074000</v>
      </c>
      <c r="L133" s="235">
        <f>VLOOKUP($A133,'[1]Proj Data'!$C$6:$DR$366,59,FALSE)</f>
        <v>0</v>
      </c>
    </row>
    <row r="134" spans="1:12" s="185" customFormat="1" ht="50.45" customHeight="1" x14ac:dyDescent="0.25">
      <c r="A134" s="228">
        <v>29</v>
      </c>
      <c r="B134" s="228" t="s">
        <v>163</v>
      </c>
      <c r="C134" s="228" t="s">
        <v>992</v>
      </c>
      <c r="D134" s="229" t="str">
        <f t="shared" si="3"/>
        <v>PPL Rank: 29        
Kandiyohi                                         
Rehab collection Ph1, connect unsewered area</v>
      </c>
      <c r="E134" s="230" t="str">
        <f>VLOOKUP($A134,'[1]Proj Data'!$C$6:$DR$366,11,FALSE)</f>
        <v>Barrett</v>
      </c>
      <c r="F134" s="231" t="str">
        <f>VLOOKUP($A134,'[1]Proj Data'!$C$6:$DR$366,118,FALSE)</f>
        <v>6E</v>
      </c>
      <c r="G134" s="232">
        <f>VLOOKUP($A134,'[1]Proj Data'!$C$6:$DR$366,50,FALSE)</f>
        <v>0</v>
      </c>
      <c r="H134" s="231" t="str">
        <f>VLOOKUP($A134,'[1]Proj Data'!$C$6:$DR$366,6,FALSE)</f>
        <v/>
      </c>
      <c r="I134" s="231" t="str">
        <f>VLOOKUP($A134,'[1]Proj Data'!$C$6:$DR$366,7,FALSE)</f>
        <v/>
      </c>
      <c r="J134" s="233">
        <f>VLOOKUP($A134,'[1]Proj Data'!$C$6:$DR$366,15,FALSE)</f>
        <v>482</v>
      </c>
      <c r="K134" s="234">
        <f>VLOOKUP($A134,'[1]Proj Data'!$C$6:$DR$366,36,FALSE)</f>
        <v>2048000</v>
      </c>
      <c r="L134" s="235">
        <f>VLOOKUP($A134,'[1]Proj Data'!$C$6:$DR$366,59,FALSE)</f>
        <v>1638400</v>
      </c>
    </row>
    <row r="135" spans="1:12" s="185" customFormat="1" ht="50.45" customHeight="1" x14ac:dyDescent="0.25">
      <c r="A135" s="228">
        <v>47.1</v>
      </c>
      <c r="B135" s="228" t="s">
        <v>993</v>
      </c>
      <c r="C135" s="228" t="s">
        <v>803</v>
      </c>
      <c r="D135" s="229" t="str">
        <f t="shared" si="3"/>
        <v>PPL Rank: 47.1      
Kandiyohi Co - Glacial Lakes SSWD 1               
Rehab treatment, ph 2, adv trmt</v>
      </c>
      <c r="E135" s="230" t="str">
        <f>VLOOKUP($A135,'[1]Proj Data'!$C$6:$DR$366,11,FALSE)</f>
        <v>Barrett</v>
      </c>
      <c r="F135" s="231" t="str">
        <f>VLOOKUP($A135,'[1]Proj Data'!$C$6:$DR$366,118,FALSE)</f>
        <v>6E</v>
      </c>
      <c r="G135" s="232">
        <f>VLOOKUP($A135,'[1]Proj Data'!$C$6:$DR$366,50,FALSE)</f>
        <v>45474</v>
      </c>
      <c r="H135" s="231" t="str">
        <f>VLOOKUP($A135,'[1]Proj Data'!$C$6:$DR$366,6,FALSE)</f>
        <v>Yes</v>
      </c>
      <c r="I135" s="231">
        <f>VLOOKUP($A135,'[1]Proj Data'!$C$6:$DR$366,7,FALSE)</f>
        <v>0</v>
      </c>
      <c r="J135" s="233">
        <f>VLOOKUP($A135,'[1]Proj Data'!$C$6:$DR$366,15,FALSE)</f>
        <v>5450</v>
      </c>
      <c r="K135" s="234">
        <f>VLOOKUP($A135,'[1]Proj Data'!$C$6:$DR$366,36,FALSE)</f>
        <v>22362905</v>
      </c>
      <c r="L135" s="235">
        <f>VLOOKUP($A135,'[1]Proj Data'!$C$6:$DR$366,59,FALSE)</f>
        <v>0</v>
      </c>
    </row>
    <row r="136" spans="1:12" s="185" customFormat="1" ht="50.45" customHeight="1" x14ac:dyDescent="0.25">
      <c r="A136" s="228">
        <v>47.2</v>
      </c>
      <c r="B136" s="228" t="s">
        <v>994</v>
      </c>
      <c r="C136" s="228" t="s">
        <v>804</v>
      </c>
      <c r="D136" s="229" t="str">
        <f t="shared" si="3"/>
        <v>PPL Rank: 47.2      
Kandiyohi Co - Glacial Lakes SSWD 2               
Rehab treatment, ph 3</v>
      </c>
      <c r="E136" s="230" t="str">
        <f>VLOOKUP($A136,'[1]Proj Data'!$C$6:$DR$366,11,FALSE)</f>
        <v>Barrett</v>
      </c>
      <c r="F136" s="231" t="str">
        <f>VLOOKUP($A136,'[1]Proj Data'!$C$6:$DR$366,118,FALSE)</f>
        <v>6E</v>
      </c>
      <c r="G136" s="232">
        <f>VLOOKUP($A136,'[1]Proj Data'!$C$6:$DR$366,50,FALSE)</f>
        <v>0</v>
      </c>
      <c r="H136" s="231" t="str">
        <f>VLOOKUP($A136,'[1]Proj Data'!$C$6:$DR$366,6,FALSE)</f>
        <v/>
      </c>
      <c r="I136" s="231" t="str">
        <f>VLOOKUP($A136,'[1]Proj Data'!$C$6:$DR$366,7,FALSE)</f>
        <v/>
      </c>
      <c r="J136" s="233">
        <f>VLOOKUP($A136,'[1]Proj Data'!$C$6:$DR$366,15,FALSE)</f>
        <v>5450</v>
      </c>
      <c r="K136" s="234">
        <f>VLOOKUP($A136,'[1]Proj Data'!$C$6:$DR$366,36,FALSE)</f>
        <v>5611310</v>
      </c>
      <c r="L136" s="235">
        <f>VLOOKUP($A136,'[1]Proj Data'!$C$6:$DR$366,59,FALSE)</f>
        <v>0</v>
      </c>
    </row>
    <row r="137" spans="1:12" s="185" customFormat="1" ht="50.45" customHeight="1" x14ac:dyDescent="0.25">
      <c r="A137" s="228">
        <v>211</v>
      </c>
      <c r="B137" s="228" t="s">
        <v>1190</v>
      </c>
      <c r="C137" s="228" t="s">
        <v>805</v>
      </c>
      <c r="D137" s="229" t="str">
        <f t="shared" si="3"/>
        <v>PPL Rank: 211       
Kandiyohi Co                                      
Unsewered, Big Kandi Lake, Island &amp; Point Area</v>
      </c>
      <c r="E137" s="230" t="str">
        <f>VLOOKUP($A137,'[1]Proj Data'!$C$6:$DR$366,11,FALSE)</f>
        <v>Barrett</v>
      </c>
      <c r="F137" s="231" t="str">
        <f>VLOOKUP($A137,'[1]Proj Data'!$C$6:$DR$366,118,FALSE)</f>
        <v>6E</v>
      </c>
      <c r="G137" s="232">
        <f>VLOOKUP($A137,'[1]Proj Data'!$C$6:$DR$366,50,FALSE)</f>
        <v>0</v>
      </c>
      <c r="H137" s="231" t="str">
        <f>VLOOKUP($A137,'[1]Proj Data'!$C$6:$DR$366,6,FALSE)</f>
        <v/>
      </c>
      <c r="I137" s="231" t="str">
        <f>VLOOKUP($A137,'[1]Proj Data'!$C$6:$DR$366,7,FALSE)</f>
        <v/>
      </c>
      <c r="J137" s="233">
        <f>VLOOKUP($A137,'[1]Proj Data'!$C$6:$DR$366,15,FALSE)</f>
        <v>350</v>
      </c>
      <c r="K137" s="234">
        <f>VLOOKUP($A137,'[1]Proj Data'!$C$6:$DR$366,36,FALSE)</f>
        <v>0</v>
      </c>
      <c r="L137" s="235">
        <f>VLOOKUP($A137,'[1]Proj Data'!$C$6:$DR$366,59,FALSE)</f>
        <v>0</v>
      </c>
    </row>
    <row r="138" spans="1:12" s="185" customFormat="1" ht="50.45" customHeight="1" x14ac:dyDescent="0.25">
      <c r="A138" s="228">
        <v>271</v>
      </c>
      <c r="B138" s="228" t="s">
        <v>1190</v>
      </c>
      <c r="C138" s="228" t="s">
        <v>806</v>
      </c>
      <c r="D138" s="229" t="str">
        <f t="shared" si="3"/>
        <v>PPL Rank: 271       
Kandiyohi Co                                      
Unsewered, Big Kandi Lake, North/NW Area</v>
      </c>
      <c r="E138" s="230" t="str">
        <f>VLOOKUP($A138,'[1]Proj Data'!$C$6:$DR$366,11,FALSE)</f>
        <v>Barrett</v>
      </c>
      <c r="F138" s="231" t="str">
        <f>VLOOKUP($A138,'[1]Proj Data'!$C$6:$DR$366,118,FALSE)</f>
        <v>6E</v>
      </c>
      <c r="G138" s="232">
        <f>VLOOKUP($A138,'[1]Proj Data'!$C$6:$DR$366,50,FALSE)</f>
        <v>0</v>
      </c>
      <c r="H138" s="231" t="str">
        <f>VLOOKUP($A138,'[1]Proj Data'!$C$6:$DR$366,6,FALSE)</f>
        <v/>
      </c>
      <c r="I138" s="231" t="str">
        <f>VLOOKUP($A138,'[1]Proj Data'!$C$6:$DR$366,7,FALSE)</f>
        <v/>
      </c>
      <c r="J138" s="233">
        <f>VLOOKUP($A138,'[1]Proj Data'!$C$6:$DR$366,15,FALSE)</f>
        <v>350</v>
      </c>
      <c r="K138" s="234">
        <f>VLOOKUP($A138,'[1]Proj Data'!$C$6:$DR$366,36,FALSE)</f>
        <v>0</v>
      </c>
      <c r="L138" s="235">
        <f>VLOOKUP($A138,'[1]Proj Data'!$C$6:$DR$366,59,FALSE)</f>
        <v>0</v>
      </c>
    </row>
    <row r="139" spans="1:12" s="185" customFormat="1" ht="50.45" customHeight="1" x14ac:dyDescent="0.25">
      <c r="A139" s="228">
        <v>286</v>
      </c>
      <c r="B139" s="228" t="s">
        <v>1190</v>
      </c>
      <c r="C139" s="228" t="s">
        <v>807</v>
      </c>
      <c r="D139" s="229" t="str">
        <f t="shared" si="3"/>
        <v>PPL Rank: 286       
Kandiyohi Co                                      
Unsewered, Big Kandi Lake, South/SW Area</v>
      </c>
      <c r="E139" s="230" t="str">
        <f>VLOOKUP($A139,'[1]Proj Data'!$C$6:$DR$366,11,FALSE)</f>
        <v>Barrett</v>
      </c>
      <c r="F139" s="231" t="str">
        <f>VLOOKUP($A139,'[1]Proj Data'!$C$6:$DR$366,118,FALSE)</f>
        <v>6E</v>
      </c>
      <c r="G139" s="232">
        <f>VLOOKUP($A139,'[1]Proj Data'!$C$6:$DR$366,50,FALSE)</f>
        <v>0</v>
      </c>
      <c r="H139" s="231" t="str">
        <f>VLOOKUP($A139,'[1]Proj Data'!$C$6:$DR$366,6,FALSE)</f>
        <v/>
      </c>
      <c r="I139" s="231" t="str">
        <f>VLOOKUP($A139,'[1]Proj Data'!$C$6:$DR$366,7,FALSE)</f>
        <v/>
      </c>
      <c r="J139" s="233">
        <f>VLOOKUP($A139,'[1]Proj Data'!$C$6:$DR$366,15,FALSE)</f>
        <v>350</v>
      </c>
      <c r="K139" s="234">
        <f>VLOOKUP($A139,'[1]Proj Data'!$C$6:$DR$366,36,FALSE)</f>
        <v>0</v>
      </c>
      <c r="L139" s="235">
        <f>VLOOKUP($A139,'[1]Proj Data'!$C$6:$DR$366,59,FALSE)</f>
        <v>0</v>
      </c>
    </row>
    <row r="140" spans="1:12" s="185" customFormat="1" ht="50.45" customHeight="1" x14ac:dyDescent="0.25">
      <c r="A140" s="228">
        <v>127</v>
      </c>
      <c r="B140" s="228" t="s">
        <v>106</v>
      </c>
      <c r="C140" s="228" t="s">
        <v>68</v>
      </c>
      <c r="D140" s="229" t="str">
        <f t="shared" si="3"/>
        <v>PPL Rank: 127       
Kennedy                                           
Rehab collection</v>
      </c>
      <c r="E140" s="230" t="str">
        <f>VLOOKUP($A140,'[1]Proj Data'!$C$6:$DR$366,11,FALSE)</f>
        <v>Perez</v>
      </c>
      <c r="F140" s="231">
        <f>VLOOKUP($A140,'[1]Proj Data'!$C$6:$DR$366,118,FALSE)</f>
        <v>1</v>
      </c>
      <c r="G140" s="232">
        <f>VLOOKUP($A140,'[1]Proj Data'!$C$6:$DR$366,50,FALSE)</f>
        <v>0</v>
      </c>
      <c r="H140" s="231" t="str">
        <f>VLOOKUP($A140,'[1]Proj Data'!$C$6:$DR$366,6,FALSE)</f>
        <v/>
      </c>
      <c r="I140" s="231" t="str">
        <f>VLOOKUP($A140,'[1]Proj Data'!$C$6:$DR$366,7,FALSE)</f>
        <v/>
      </c>
      <c r="J140" s="233">
        <f>VLOOKUP($A140,'[1]Proj Data'!$C$6:$DR$366,15,FALSE)</f>
        <v>188</v>
      </c>
      <c r="K140" s="234">
        <f>VLOOKUP($A140,'[1]Proj Data'!$C$6:$DR$366,36,FALSE)</f>
        <v>2160000</v>
      </c>
      <c r="L140" s="235">
        <f>VLOOKUP($A140,'[1]Proj Data'!$C$6:$DR$366,59,FALSE)</f>
        <v>0</v>
      </c>
    </row>
    <row r="141" spans="1:12" s="185" customFormat="1" ht="50.45" customHeight="1" x14ac:dyDescent="0.25">
      <c r="A141" s="228">
        <v>231</v>
      </c>
      <c r="B141" s="228" t="s">
        <v>107</v>
      </c>
      <c r="C141" s="228" t="s">
        <v>67</v>
      </c>
      <c r="D141" s="229" t="str">
        <f t="shared" si="3"/>
        <v>PPL Rank: 231       
Kerkhoven                                         
Rehab treatment</v>
      </c>
      <c r="E141" s="230" t="str">
        <f>VLOOKUP($A141,'[1]Proj Data'!$C$6:$DR$366,11,FALSE)</f>
        <v>Berrens</v>
      </c>
      <c r="F141" s="231" t="str">
        <f>VLOOKUP($A141,'[1]Proj Data'!$C$6:$DR$366,118,FALSE)</f>
        <v>6W</v>
      </c>
      <c r="G141" s="232">
        <f>VLOOKUP($A141,'[1]Proj Data'!$C$6:$DR$366,50,FALSE)</f>
        <v>0</v>
      </c>
      <c r="H141" s="231" t="str">
        <f>VLOOKUP($A141,'[1]Proj Data'!$C$6:$DR$366,6,FALSE)</f>
        <v/>
      </c>
      <c r="I141" s="231" t="str">
        <f>VLOOKUP($A141,'[1]Proj Data'!$C$6:$DR$366,7,FALSE)</f>
        <v/>
      </c>
      <c r="J141" s="233">
        <f>VLOOKUP($A141,'[1]Proj Data'!$C$6:$DR$366,15,FALSE)</f>
        <v>759</v>
      </c>
      <c r="K141" s="234">
        <f>VLOOKUP($A141,'[1]Proj Data'!$C$6:$DR$366,36,FALSE)</f>
        <v>650000</v>
      </c>
      <c r="L141" s="235">
        <f>VLOOKUP($A141,'[1]Proj Data'!$C$6:$DR$366,59,FALSE)</f>
        <v>0</v>
      </c>
    </row>
    <row r="142" spans="1:12" s="185" customFormat="1" ht="50.45" customHeight="1" x14ac:dyDescent="0.25">
      <c r="A142" s="228">
        <v>250</v>
      </c>
      <c r="B142" s="228" t="s">
        <v>1191</v>
      </c>
      <c r="C142" s="228" t="s">
        <v>744</v>
      </c>
      <c r="D142" s="229" t="str">
        <f t="shared" si="3"/>
        <v>PPL Rank: 250       
Kettle River                                      
Rehab collection and treatment, LS</v>
      </c>
      <c r="E142" s="230" t="str">
        <f>VLOOKUP($A142,'[1]Proj Data'!$C$6:$DR$366,11,FALSE)</f>
        <v>Perez</v>
      </c>
      <c r="F142" s="231" t="str">
        <f>VLOOKUP($A142,'[1]Proj Data'!$C$6:$DR$366,118,FALSE)</f>
        <v>3b</v>
      </c>
      <c r="G142" s="232">
        <f>VLOOKUP($A142,'[1]Proj Data'!$C$6:$DR$366,50,FALSE)</f>
        <v>0</v>
      </c>
      <c r="H142" s="231" t="str">
        <f>VLOOKUP($A142,'[1]Proj Data'!$C$6:$DR$366,6,FALSE)</f>
        <v/>
      </c>
      <c r="I142" s="231" t="str">
        <f>VLOOKUP($A142,'[1]Proj Data'!$C$6:$DR$366,7,FALSE)</f>
        <v/>
      </c>
      <c r="J142" s="233">
        <f>VLOOKUP($A142,'[1]Proj Data'!$C$6:$DR$366,15,FALSE)</f>
        <v>169</v>
      </c>
      <c r="K142" s="234">
        <f>VLOOKUP($A142,'[1]Proj Data'!$C$6:$DR$366,36,FALSE)</f>
        <v>2310000</v>
      </c>
      <c r="L142" s="235">
        <f>VLOOKUP($A142,'[1]Proj Data'!$C$6:$DR$366,59,FALSE)</f>
        <v>0</v>
      </c>
    </row>
    <row r="143" spans="1:12" s="185" customFormat="1" ht="50.45" customHeight="1" x14ac:dyDescent="0.25">
      <c r="A143" s="228">
        <v>37</v>
      </c>
      <c r="B143" s="228" t="s">
        <v>619</v>
      </c>
      <c r="C143" s="228" t="s">
        <v>625</v>
      </c>
      <c r="D143" s="229" t="str">
        <f t="shared" si="3"/>
        <v>PPL Rank: 37        
Kiester                                           
Rehab collection and pond</v>
      </c>
      <c r="E143" s="230" t="str">
        <f>VLOOKUP($A143,'[1]Proj Data'!$C$6:$DR$366,11,FALSE)</f>
        <v>Brooksbank</v>
      </c>
      <c r="F143" s="231">
        <f>VLOOKUP($A143,'[1]Proj Data'!$C$6:$DR$366,118,FALSE)</f>
        <v>9</v>
      </c>
      <c r="G143" s="232">
        <f>VLOOKUP($A143,'[1]Proj Data'!$C$6:$DR$366,50,FALSE)</f>
        <v>0</v>
      </c>
      <c r="H143" s="231" t="str">
        <f>VLOOKUP($A143,'[1]Proj Data'!$C$6:$DR$366,6,FALSE)</f>
        <v/>
      </c>
      <c r="I143" s="231" t="str">
        <f>VLOOKUP($A143,'[1]Proj Data'!$C$6:$DR$366,7,FALSE)</f>
        <v/>
      </c>
      <c r="J143" s="233">
        <f>VLOOKUP($A143,'[1]Proj Data'!$C$6:$DR$366,15,FALSE)</f>
        <v>501</v>
      </c>
      <c r="K143" s="234">
        <f>VLOOKUP($A143,'[1]Proj Data'!$C$6:$DR$366,36,FALSE)</f>
        <v>2910000</v>
      </c>
      <c r="L143" s="235">
        <f>VLOOKUP($A143,'[1]Proj Data'!$C$6:$DR$366,59,FALSE)</f>
        <v>0</v>
      </c>
    </row>
    <row r="144" spans="1:12" s="185" customFormat="1" ht="50.45" customHeight="1" x14ac:dyDescent="0.25">
      <c r="A144" s="228">
        <v>145</v>
      </c>
      <c r="B144" s="228" t="s">
        <v>995</v>
      </c>
      <c r="C144" s="228" t="s">
        <v>755</v>
      </c>
      <c r="D144" s="229" t="str">
        <f t="shared" si="3"/>
        <v>PPL Rank: 145       
Lafayette - WTP                                   
Adv trmt – chloride, add RO to WTP</v>
      </c>
      <c r="E144" s="230" t="str">
        <f>VLOOKUP($A144,'[1]Proj Data'!$C$6:$DR$366,11,FALSE)</f>
        <v>Brooksbank</v>
      </c>
      <c r="F144" s="231">
        <f>VLOOKUP($A144,'[1]Proj Data'!$C$6:$DR$366,118,FALSE)</f>
        <v>9</v>
      </c>
      <c r="G144" s="232">
        <f>VLOOKUP($A144,'[1]Proj Data'!$C$6:$DR$366,50,FALSE)</f>
        <v>0</v>
      </c>
      <c r="H144" s="231" t="str">
        <f>VLOOKUP($A144,'[1]Proj Data'!$C$6:$DR$366,6,FALSE)</f>
        <v/>
      </c>
      <c r="I144" s="231" t="str">
        <f>VLOOKUP($A144,'[1]Proj Data'!$C$6:$DR$366,7,FALSE)</f>
        <v/>
      </c>
      <c r="J144" s="233">
        <f>VLOOKUP($A144,'[1]Proj Data'!$C$6:$DR$366,15,FALSE)</f>
        <v>492</v>
      </c>
      <c r="K144" s="234">
        <f>VLOOKUP($A144,'[1]Proj Data'!$C$6:$DR$366,36,FALSE)</f>
        <v>2779210</v>
      </c>
      <c r="L144" s="235">
        <f>VLOOKUP($A144,'[1]Proj Data'!$C$6:$DR$366,59,FALSE)</f>
        <v>0</v>
      </c>
    </row>
    <row r="145" spans="1:12" s="185" customFormat="1" ht="50.45" customHeight="1" x14ac:dyDescent="0.25">
      <c r="A145" s="228">
        <v>6</v>
      </c>
      <c r="B145" s="228" t="s">
        <v>756</v>
      </c>
      <c r="C145" s="228" t="s">
        <v>757</v>
      </c>
      <c r="D145" s="229" t="str">
        <f t="shared" si="3"/>
        <v>PPL Rank: 6         
Lake Crystal                                      
Regionalize, connect to Mankato</v>
      </c>
      <c r="E145" s="230" t="str">
        <f>VLOOKUP($A145,'[1]Proj Data'!$C$6:$DR$366,11,FALSE)</f>
        <v>Brooksbank</v>
      </c>
      <c r="F145" s="231">
        <f>VLOOKUP($A145,'[1]Proj Data'!$C$6:$DR$366,118,FALSE)</f>
        <v>9</v>
      </c>
      <c r="G145" s="232">
        <f>VLOOKUP($A145,'[1]Proj Data'!$C$6:$DR$366,50,FALSE)</f>
        <v>0</v>
      </c>
      <c r="H145" s="231" t="str">
        <f>VLOOKUP($A145,'[1]Proj Data'!$C$6:$DR$366,6,FALSE)</f>
        <v/>
      </c>
      <c r="I145" s="231" t="str">
        <f>VLOOKUP($A145,'[1]Proj Data'!$C$6:$DR$366,7,FALSE)</f>
        <v/>
      </c>
      <c r="J145" s="233">
        <f>VLOOKUP($A145,'[1]Proj Data'!$C$6:$DR$366,15,FALSE)</f>
        <v>2500</v>
      </c>
      <c r="K145" s="234">
        <f>VLOOKUP($A145,'[1]Proj Data'!$C$6:$DR$366,36,FALSE)</f>
        <v>19312750</v>
      </c>
      <c r="L145" s="235">
        <f>VLOOKUP($A145,'[1]Proj Data'!$C$6:$DR$366,59,FALSE)</f>
        <v>1994965.6174421327</v>
      </c>
    </row>
    <row r="146" spans="1:12" s="185" customFormat="1" ht="50.45" customHeight="1" x14ac:dyDescent="0.25">
      <c r="A146" s="228">
        <v>183</v>
      </c>
      <c r="B146" s="228" t="s">
        <v>252</v>
      </c>
      <c r="C146" s="228" t="s">
        <v>72</v>
      </c>
      <c r="D146" s="229" t="str">
        <f t="shared" si="3"/>
        <v>PPL Rank: 183       
Lake Henry                                        
Rehab collection and treatment</v>
      </c>
      <c r="E146" s="230" t="str">
        <f>VLOOKUP($A146,'[1]Proj Data'!$C$6:$DR$366,11,FALSE)</f>
        <v>Barrett</v>
      </c>
      <c r="F146" s="231" t="str">
        <f>VLOOKUP($A146,'[1]Proj Data'!$C$6:$DR$366,118,FALSE)</f>
        <v>7W</v>
      </c>
      <c r="G146" s="232">
        <f>VLOOKUP($A146,'[1]Proj Data'!$C$6:$DR$366,50,FALSE)</f>
        <v>0</v>
      </c>
      <c r="H146" s="231" t="str">
        <f>VLOOKUP($A146,'[1]Proj Data'!$C$6:$DR$366,6,FALSE)</f>
        <v/>
      </c>
      <c r="I146" s="231" t="str">
        <f>VLOOKUP($A146,'[1]Proj Data'!$C$6:$DR$366,7,FALSE)</f>
        <v/>
      </c>
      <c r="J146" s="233">
        <f>VLOOKUP($A146,'[1]Proj Data'!$C$6:$DR$366,15,FALSE)</f>
        <v>110</v>
      </c>
      <c r="K146" s="234">
        <f>VLOOKUP($A146,'[1]Proj Data'!$C$6:$DR$366,36,FALSE)</f>
        <v>761000</v>
      </c>
      <c r="L146" s="235">
        <f>VLOOKUP($A146,'[1]Proj Data'!$C$6:$DR$366,59,FALSE)</f>
        <v>0</v>
      </c>
    </row>
    <row r="147" spans="1:12" s="185" customFormat="1" ht="50.45" customHeight="1" x14ac:dyDescent="0.25">
      <c r="A147" s="228">
        <v>52</v>
      </c>
      <c r="B147" s="228" t="s">
        <v>199</v>
      </c>
      <c r="C147" s="228" t="s">
        <v>793</v>
      </c>
      <c r="D147" s="229" t="str">
        <f t="shared" si="3"/>
        <v>PPL Rank: 52        
Lake Lillian                                      
Rehab collection, ph 2</v>
      </c>
      <c r="E147" s="230" t="str">
        <f>VLOOKUP($A147,'[1]Proj Data'!$C$6:$DR$366,11,FALSE)</f>
        <v>Barrett</v>
      </c>
      <c r="F147" s="231" t="str">
        <f>VLOOKUP($A147,'[1]Proj Data'!$C$6:$DR$366,118,FALSE)</f>
        <v>6E</v>
      </c>
      <c r="G147" s="232">
        <f>VLOOKUP($A147,'[1]Proj Data'!$C$6:$DR$366,50,FALSE)</f>
        <v>0</v>
      </c>
      <c r="H147" s="231" t="str">
        <f>VLOOKUP($A147,'[1]Proj Data'!$C$6:$DR$366,6,FALSE)</f>
        <v/>
      </c>
      <c r="I147" s="231" t="str">
        <f>VLOOKUP($A147,'[1]Proj Data'!$C$6:$DR$366,7,FALSE)</f>
        <v/>
      </c>
      <c r="J147" s="233">
        <f>VLOOKUP($A147,'[1]Proj Data'!$C$6:$DR$366,15,FALSE)</f>
        <v>238</v>
      </c>
      <c r="K147" s="234">
        <f>VLOOKUP($A147,'[1]Proj Data'!$C$6:$DR$366,36,FALSE)</f>
        <v>7046000</v>
      </c>
      <c r="L147" s="235">
        <f>VLOOKUP($A147,'[1]Proj Data'!$C$6:$DR$366,59,FALSE)</f>
        <v>2640000</v>
      </c>
    </row>
    <row r="148" spans="1:12" s="185" customFormat="1" ht="50.45" customHeight="1" x14ac:dyDescent="0.25">
      <c r="A148" s="228">
        <v>277</v>
      </c>
      <c r="B148" s="228" t="s">
        <v>109</v>
      </c>
      <c r="C148" s="228" t="s">
        <v>81</v>
      </c>
      <c r="D148" s="229" t="str">
        <f t="shared" si="3"/>
        <v>PPL Rank: 277       
Lake View Twp - W. Lake Melissa                   
Unsewered, potential SSTS</v>
      </c>
      <c r="E148" s="230" t="str">
        <f>VLOOKUP($A148,'[1]Proj Data'!$C$6:$DR$366,11,FALSE)</f>
        <v>Bradshaw</v>
      </c>
      <c r="F148" s="231">
        <f>VLOOKUP($A148,'[1]Proj Data'!$C$6:$DR$366,118,FALSE)</f>
        <v>4</v>
      </c>
      <c r="G148" s="232">
        <f>VLOOKUP($A148,'[1]Proj Data'!$C$6:$DR$366,50,FALSE)</f>
        <v>0</v>
      </c>
      <c r="H148" s="231" t="str">
        <f>VLOOKUP($A148,'[1]Proj Data'!$C$6:$DR$366,6,FALSE)</f>
        <v/>
      </c>
      <c r="I148" s="231" t="str">
        <f>VLOOKUP($A148,'[1]Proj Data'!$C$6:$DR$366,7,FALSE)</f>
        <v/>
      </c>
      <c r="J148" s="233">
        <f>VLOOKUP($A148,'[1]Proj Data'!$C$6:$DR$366,15,FALSE)</f>
        <v>200</v>
      </c>
      <c r="K148" s="234">
        <f>VLOOKUP($A148,'[1]Proj Data'!$C$6:$DR$366,36,FALSE)</f>
        <v>750000</v>
      </c>
      <c r="L148" s="235">
        <f>VLOOKUP($A148,'[1]Proj Data'!$C$6:$DR$366,59,FALSE)</f>
        <v>0</v>
      </c>
    </row>
    <row r="149" spans="1:12" s="185" customFormat="1" ht="50.45" customHeight="1" x14ac:dyDescent="0.25">
      <c r="A149" s="228">
        <v>92</v>
      </c>
      <c r="B149" s="228" t="s">
        <v>758</v>
      </c>
      <c r="C149" s="228" t="s">
        <v>1224</v>
      </c>
      <c r="D149" s="229" t="str">
        <f t="shared" si="3"/>
        <v>PPL Rank: 92        
Laketown Township                                 
Rehab collection - Areas 6B, 6F, 6E</v>
      </c>
      <c r="E149" s="230" t="str">
        <f>VLOOKUP($A149,'[1]Proj Data'!$C$6:$DR$366,11,FALSE)</f>
        <v>Montoya</v>
      </c>
      <c r="F149" s="231">
        <f>VLOOKUP($A149,'[1]Proj Data'!$C$6:$DR$366,118,FALSE)</f>
        <v>11</v>
      </c>
      <c r="G149" s="232">
        <f>VLOOKUP($A149,'[1]Proj Data'!$C$6:$DR$366,50,FALSE)</f>
        <v>0</v>
      </c>
      <c r="H149" s="231" t="str">
        <f>VLOOKUP($A149,'[1]Proj Data'!$C$6:$DR$366,6,FALSE)</f>
        <v/>
      </c>
      <c r="I149" s="231" t="str">
        <f>VLOOKUP($A149,'[1]Proj Data'!$C$6:$DR$366,7,FALSE)</f>
        <v>Yes</v>
      </c>
      <c r="J149" s="233">
        <f>VLOOKUP($A149,'[1]Proj Data'!$C$6:$DR$366,15,FALSE)</f>
        <v>2221</v>
      </c>
      <c r="K149" s="234">
        <f>VLOOKUP($A149,'[1]Proj Data'!$C$6:$DR$366,36,FALSE)</f>
        <v>14681725</v>
      </c>
      <c r="L149" s="235">
        <f>VLOOKUP($A149,'[1]Proj Data'!$C$6:$DR$366,59,FALSE)</f>
        <v>0</v>
      </c>
    </row>
    <row r="150" spans="1:12" s="185" customFormat="1" ht="50.45" customHeight="1" x14ac:dyDescent="0.25">
      <c r="A150" s="228">
        <v>180</v>
      </c>
      <c r="B150" s="228" t="s">
        <v>758</v>
      </c>
      <c r="C150" s="228" t="s">
        <v>759</v>
      </c>
      <c r="D150" s="229" t="str">
        <f t="shared" si="3"/>
        <v>PPL Rank: 180       
Laketown Township                                 
Regionalize, connect MCES Blue Lake</v>
      </c>
      <c r="E150" s="230" t="str">
        <f>VLOOKUP($A150,'[1]Proj Data'!$C$6:$DR$366,11,FALSE)</f>
        <v>Montoya</v>
      </c>
      <c r="F150" s="231">
        <f>VLOOKUP($A150,'[1]Proj Data'!$C$6:$DR$366,118,FALSE)</f>
        <v>11</v>
      </c>
      <c r="G150" s="232">
        <f>VLOOKUP($A150,'[1]Proj Data'!$C$6:$DR$366,50,FALSE)</f>
        <v>0</v>
      </c>
      <c r="H150" s="231" t="str">
        <f>VLOOKUP($A150,'[1]Proj Data'!$C$6:$DR$366,6,FALSE)</f>
        <v/>
      </c>
      <c r="I150" s="231" t="str">
        <f>VLOOKUP($A150,'[1]Proj Data'!$C$6:$DR$366,7,FALSE)</f>
        <v>Yes</v>
      </c>
      <c r="J150" s="233">
        <f>VLOOKUP($A150,'[1]Proj Data'!$C$6:$DR$366,15,FALSE)</f>
        <v>2221</v>
      </c>
      <c r="K150" s="234">
        <f>VLOOKUP($A150,'[1]Proj Data'!$C$6:$DR$366,36,FALSE)</f>
        <v>3113414</v>
      </c>
      <c r="L150" s="235">
        <f>VLOOKUP($A150,'[1]Proj Data'!$C$6:$DR$366,59,FALSE)</f>
        <v>0</v>
      </c>
    </row>
    <row r="151" spans="1:12" s="185" customFormat="1" ht="50.45" customHeight="1" x14ac:dyDescent="0.25">
      <c r="A151" s="228">
        <v>314</v>
      </c>
      <c r="B151" s="228" t="s">
        <v>758</v>
      </c>
      <c r="C151" s="228" t="s">
        <v>760</v>
      </c>
      <c r="D151" s="229" t="str">
        <f t="shared" si="3"/>
        <v xml:space="preserve">PPL Rank: 314       
Laketown Township                                 
Unsewered, potential MSTS </v>
      </c>
      <c r="E151" s="230" t="str">
        <f>VLOOKUP($A151,'[1]Proj Data'!$C$6:$DR$366,11,FALSE)</f>
        <v>Montoya</v>
      </c>
      <c r="F151" s="231">
        <f>VLOOKUP($A151,'[1]Proj Data'!$C$6:$DR$366,118,FALSE)</f>
        <v>11</v>
      </c>
      <c r="G151" s="232">
        <f>VLOOKUP($A151,'[1]Proj Data'!$C$6:$DR$366,50,FALSE)</f>
        <v>0</v>
      </c>
      <c r="H151" s="231" t="str">
        <f>VLOOKUP($A151,'[1]Proj Data'!$C$6:$DR$366,6,FALSE)</f>
        <v/>
      </c>
      <c r="I151" s="231" t="str">
        <f>VLOOKUP($A151,'[1]Proj Data'!$C$6:$DR$366,7,FALSE)</f>
        <v/>
      </c>
      <c r="J151" s="233">
        <f>VLOOKUP($A151,'[1]Proj Data'!$C$6:$DR$366,15,FALSE)</f>
        <v>2221</v>
      </c>
      <c r="K151" s="234">
        <f>VLOOKUP($A151,'[1]Proj Data'!$C$6:$DR$366,36,FALSE)</f>
        <v>3571685</v>
      </c>
      <c r="L151" s="235">
        <f>VLOOKUP($A151,'[1]Proj Data'!$C$6:$DR$366,59,FALSE)</f>
        <v>0</v>
      </c>
    </row>
    <row r="152" spans="1:12" s="185" customFormat="1" ht="50.45" customHeight="1" x14ac:dyDescent="0.25">
      <c r="A152" s="228">
        <v>115</v>
      </c>
      <c r="B152" s="228" t="s">
        <v>428</v>
      </c>
      <c r="C152" s="228" t="s">
        <v>72</v>
      </c>
      <c r="D152" s="229" t="str">
        <f t="shared" si="3"/>
        <v>PPL Rank: 115       
Lamberton                                         
Rehab collection and treatment</v>
      </c>
      <c r="E152" s="230" t="str">
        <f>VLOOKUP($A152,'[1]Proj Data'!$C$6:$DR$366,11,FALSE)</f>
        <v>Berrens</v>
      </c>
      <c r="F152" s="231">
        <f>VLOOKUP($A152,'[1]Proj Data'!$C$6:$DR$366,118,FALSE)</f>
        <v>8</v>
      </c>
      <c r="G152" s="232">
        <f>VLOOKUP($A152,'[1]Proj Data'!$C$6:$DR$366,50,FALSE)</f>
        <v>0</v>
      </c>
      <c r="H152" s="231" t="str">
        <f>VLOOKUP($A152,'[1]Proj Data'!$C$6:$DR$366,6,FALSE)</f>
        <v/>
      </c>
      <c r="I152" s="231" t="str">
        <f>VLOOKUP($A152,'[1]Proj Data'!$C$6:$DR$366,7,FALSE)</f>
        <v/>
      </c>
      <c r="J152" s="233">
        <f>VLOOKUP($A152,'[1]Proj Data'!$C$6:$DR$366,15,FALSE)</f>
        <v>824</v>
      </c>
      <c r="K152" s="234">
        <f>VLOOKUP($A152,'[1]Proj Data'!$C$6:$DR$366,36,FALSE)</f>
        <v>448000</v>
      </c>
      <c r="L152" s="235">
        <f>VLOOKUP($A152,'[1]Proj Data'!$C$6:$DR$366,59,FALSE)</f>
        <v>0</v>
      </c>
    </row>
    <row r="153" spans="1:12" s="185" customFormat="1" ht="50.45" customHeight="1" x14ac:dyDescent="0.25">
      <c r="A153" s="228">
        <v>111</v>
      </c>
      <c r="B153" s="228" t="s">
        <v>221</v>
      </c>
      <c r="C153" s="228" t="s">
        <v>1207</v>
      </c>
      <c r="D153" s="229" t="str">
        <f t="shared" si="3"/>
        <v>PPL Rank: 111       
Lanesboro                                         
Rehab collection, ph 3</v>
      </c>
      <c r="E153" s="230" t="str">
        <f>VLOOKUP($A153,'[1]Proj Data'!$C$6:$DR$366,11,FALSE)</f>
        <v>Brooksbank</v>
      </c>
      <c r="F153" s="231">
        <f>VLOOKUP($A153,'[1]Proj Data'!$C$6:$DR$366,118,FALSE)</f>
        <v>10</v>
      </c>
      <c r="G153" s="232">
        <f>VLOOKUP($A153,'[1]Proj Data'!$C$6:$DR$366,50,FALSE)</f>
        <v>0</v>
      </c>
      <c r="H153" s="231" t="str">
        <f>VLOOKUP($A153,'[1]Proj Data'!$C$6:$DR$366,6,FALSE)</f>
        <v/>
      </c>
      <c r="I153" s="231" t="str">
        <f>VLOOKUP($A153,'[1]Proj Data'!$C$6:$DR$366,7,FALSE)</f>
        <v/>
      </c>
      <c r="J153" s="233">
        <f>VLOOKUP($A153,'[1]Proj Data'!$C$6:$DR$366,15,FALSE)</f>
        <v>739</v>
      </c>
      <c r="K153" s="234">
        <f>VLOOKUP($A153,'[1]Proj Data'!$C$6:$DR$366,36,FALSE)</f>
        <v>10898816</v>
      </c>
      <c r="L153" s="235">
        <f>VLOOKUP($A153,'[1]Proj Data'!$C$6:$DR$366,59,FALSE)</f>
        <v>1846912</v>
      </c>
    </row>
    <row r="154" spans="1:12" s="185" customFormat="1" ht="50.45" customHeight="1" x14ac:dyDescent="0.25">
      <c r="A154" s="228">
        <v>160</v>
      </c>
      <c r="B154" s="228" t="s">
        <v>655</v>
      </c>
      <c r="C154" s="228" t="s">
        <v>1225</v>
      </c>
      <c r="D154" s="229" t="str">
        <f t="shared" si="3"/>
        <v>PPL Rank: 160       
Le Sueur                                          
Rehab collection and SCADA</v>
      </c>
      <c r="E154" s="230" t="str">
        <f>VLOOKUP($A154,'[1]Proj Data'!$C$6:$DR$366,11,FALSE)</f>
        <v>Brooksbank</v>
      </c>
      <c r="F154" s="231">
        <f>VLOOKUP($A154,'[1]Proj Data'!$C$6:$DR$366,118,FALSE)</f>
        <v>9</v>
      </c>
      <c r="G154" s="232">
        <f>VLOOKUP($A154,'[1]Proj Data'!$C$6:$DR$366,50,FALSE)</f>
        <v>0</v>
      </c>
      <c r="H154" s="231" t="str">
        <f>VLOOKUP($A154,'[1]Proj Data'!$C$6:$DR$366,6,FALSE)</f>
        <v/>
      </c>
      <c r="I154" s="231" t="str">
        <f>VLOOKUP($A154,'[1]Proj Data'!$C$6:$DR$366,7,FALSE)</f>
        <v>Yes</v>
      </c>
      <c r="J154" s="233">
        <f>VLOOKUP($A154,'[1]Proj Data'!$C$6:$DR$366,15,FALSE)</f>
        <v>4178</v>
      </c>
      <c r="K154" s="234">
        <f>VLOOKUP($A154,'[1]Proj Data'!$C$6:$DR$366,36,FALSE)</f>
        <v>3033892</v>
      </c>
      <c r="L154" s="235">
        <f>VLOOKUP($A154,'[1]Proj Data'!$C$6:$DR$366,59,FALSE)</f>
        <v>0</v>
      </c>
    </row>
    <row r="155" spans="1:12" s="185" customFormat="1" ht="50.45" customHeight="1" x14ac:dyDescent="0.25">
      <c r="A155" s="228">
        <v>82</v>
      </c>
      <c r="B155" s="228" t="s">
        <v>437</v>
      </c>
      <c r="C155" s="228" t="s">
        <v>72</v>
      </c>
      <c r="D155" s="229" t="str">
        <f t="shared" si="3"/>
        <v>PPL Rank: 82        
Lewiston                                          
Rehab collection and treatment</v>
      </c>
      <c r="E155" s="230" t="str">
        <f>VLOOKUP($A155,'[1]Proj Data'!$C$6:$DR$366,11,FALSE)</f>
        <v>Brooksbank</v>
      </c>
      <c r="F155" s="231">
        <f>VLOOKUP($A155,'[1]Proj Data'!$C$6:$DR$366,118,FALSE)</f>
        <v>10</v>
      </c>
      <c r="G155" s="232">
        <f>VLOOKUP($A155,'[1]Proj Data'!$C$6:$DR$366,50,FALSE)</f>
        <v>0</v>
      </c>
      <c r="H155" s="231" t="str">
        <f>VLOOKUP($A155,'[1]Proj Data'!$C$6:$DR$366,6,FALSE)</f>
        <v>Yes</v>
      </c>
      <c r="I155" s="231" t="str">
        <f>VLOOKUP($A155,'[1]Proj Data'!$C$6:$DR$366,7,FALSE)</f>
        <v/>
      </c>
      <c r="J155" s="233">
        <f>VLOOKUP($A155,'[1]Proj Data'!$C$6:$DR$366,15,FALSE)</f>
        <v>1533</v>
      </c>
      <c r="K155" s="234">
        <f>VLOOKUP($A155,'[1]Proj Data'!$C$6:$DR$366,36,FALSE)</f>
        <v>12156797</v>
      </c>
      <c r="L155" s="235">
        <f>VLOOKUP($A155,'[1]Proj Data'!$C$6:$DR$366,59,FALSE)</f>
        <v>5000000</v>
      </c>
    </row>
    <row r="156" spans="1:12" s="185" customFormat="1" ht="50.45" customHeight="1" x14ac:dyDescent="0.25">
      <c r="A156" s="228">
        <v>121</v>
      </c>
      <c r="B156" s="228" t="s">
        <v>761</v>
      </c>
      <c r="C156" s="228" t="s">
        <v>755</v>
      </c>
      <c r="D156" s="229" t="str">
        <f t="shared" si="3"/>
        <v>PPL Rank: 121       
Lewiston WTP                                      
Adv trmt – chloride, add RO to WTP</v>
      </c>
      <c r="E156" s="230" t="str">
        <f>VLOOKUP($A156,'[1]Proj Data'!$C$6:$DR$366,11,FALSE)</f>
        <v>Brooksbank</v>
      </c>
      <c r="F156" s="231">
        <f>VLOOKUP($A156,'[1]Proj Data'!$C$6:$DR$366,118,FALSE)</f>
        <v>10</v>
      </c>
      <c r="G156" s="232">
        <f>VLOOKUP($A156,'[1]Proj Data'!$C$6:$DR$366,50,FALSE)</f>
        <v>0</v>
      </c>
      <c r="H156" s="231" t="str">
        <f>VLOOKUP($A156,'[1]Proj Data'!$C$6:$DR$366,6,FALSE)</f>
        <v/>
      </c>
      <c r="I156" s="231" t="str">
        <f>VLOOKUP($A156,'[1]Proj Data'!$C$6:$DR$366,7,FALSE)</f>
        <v/>
      </c>
      <c r="J156" s="233">
        <f>VLOOKUP($A156,'[1]Proj Data'!$C$6:$DR$366,15,FALSE)</f>
        <v>1533</v>
      </c>
      <c r="K156" s="234">
        <f>VLOOKUP($A156,'[1]Proj Data'!$C$6:$DR$366,36,FALSE)</f>
        <v>7375000</v>
      </c>
      <c r="L156" s="235">
        <f>VLOOKUP($A156,'[1]Proj Data'!$C$6:$DR$366,59,FALSE)</f>
        <v>0</v>
      </c>
    </row>
    <row r="157" spans="1:12" s="185" customFormat="1" ht="50.45" customHeight="1" x14ac:dyDescent="0.25">
      <c r="A157" s="228">
        <v>69</v>
      </c>
      <c r="B157" s="228" t="s">
        <v>762</v>
      </c>
      <c r="C157" s="228" t="s">
        <v>68</v>
      </c>
      <c r="D157" s="229" t="str">
        <f t="shared" si="3"/>
        <v>PPL Rank: 69        
Lewisville                                        
Rehab collection</v>
      </c>
      <c r="E157" s="230" t="str">
        <f>VLOOKUP($A157,'[1]Proj Data'!$C$6:$DR$366,11,FALSE)</f>
        <v>Brooksbank</v>
      </c>
      <c r="F157" s="231">
        <f>VLOOKUP($A157,'[1]Proj Data'!$C$6:$DR$366,118,FALSE)</f>
        <v>9</v>
      </c>
      <c r="G157" s="232">
        <f>VLOOKUP($A157,'[1]Proj Data'!$C$6:$DR$366,50,FALSE)</f>
        <v>0</v>
      </c>
      <c r="H157" s="231" t="str">
        <f>VLOOKUP($A157,'[1]Proj Data'!$C$6:$DR$366,6,FALSE)</f>
        <v/>
      </c>
      <c r="I157" s="231" t="str">
        <f>VLOOKUP($A157,'[1]Proj Data'!$C$6:$DR$366,7,FALSE)</f>
        <v/>
      </c>
      <c r="J157" s="233">
        <f>VLOOKUP($A157,'[1]Proj Data'!$C$6:$DR$366,15,FALSE)</f>
        <v>204</v>
      </c>
      <c r="K157" s="234">
        <f>VLOOKUP($A157,'[1]Proj Data'!$C$6:$DR$366,36,FALSE)</f>
        <v>3900000</v>
      </c>
      <c r="L157" s="235">
        <f>VLOOKUP($A157,'[1]Proj Data'!$C$6:$DR$366,59,FALSE)</f>
        <v>1939705.778942591</v>
      </c>
    </row>
    <row r="158" spans="1:12" s="185" customFormat="1" ht="50.45" customHeight="1" x14ac:dyDescent="0.25">
      <c r="A158" s="228">
        <v>199</v>
      </c>
      <c r="B158" s="228" t="s">
        <v>440</v>
      </c>
      <c r="C158" s="228" t="s">
        <v>763</v>
      </c>
      <c r="D158" s="229" t="str">
        <f t="shared" si="3"/>
        <v>PPL Rank: 199       
Litchfield                                        
Rehab treatment, expand bio capacity</v>
      </c>
      <c r="E158" s="230" t="str">
        <f>VLOOKUP($A158,'[1]Proj Data'!$C$6:$DR$366,11,FALSE)</f>
        <v>Barrett</v>
      </c>
      <c r="F158" s="231" t="str">
        <f>VLOOKUP($A158,'[1]Proj Data'!$C$6:$DR$366,118,FALSE)</f>
        <v>6E</v>
      </c>
      <c r="G158" s="232">
        <f>VLOOKUP($A158,'[1]Proj Data'!$C$6:$DR$366,50,FALSE)</f>
        <v>0</v>
      </c>
      <c r="H158" s="231" t="str">
        <f>VLOOKUP($A158,'[1]Proj Data'!$C$6:$DR$366,6,FALSE)</f>
        <v/>
      </c>
      <c r="I158" s="231" t="str">
        <f>VLOOKUP($A158,'[1]Proj Data'!$C$6:$DR$366,7,FALSE)</f>
        <v/>
      </c>
      <c r="J158" s="233">
        <f>VLOOKUP($A158,'[1]Proj Data'!$C$6:$DR$366,15,FALSE)</f>
        <v>6624</v>
      </c>
      <c r="K158" s="234">
        <f>VLOOKUP($A158,'[1]Proj Data'!$C$6:$DR$366,36,FALSE)</f>
        <v>65000000</v>
      </c>
      <c r="L158" s="235">
        <f>VLOOKUP($A158,'[1]Proj Data'!$C$6:$DR$366,59,FALSE)</f>
        <v>0</v>
      </c>
    </row>
    <row r="159" spans="1:12" s="185" customFormat="1" ht="50.45" customHeight="1" x14ac:dyDescent="0.25">
      <c r="A159" s="228">
        <v>61</v>
      </c>
      <c r="B159" s="228" t="s">
        <v>111</v>
      </c>
      <c r="C159" s="228" t="s">
        <v>808</v>
      </c>
      <c r="D159" s="229" t="str">
        <f t="shared" si="3"/>
        <v>PPL Rank: 61        
Little Falls                                      
Rehab trmt, ph 2</v>
      </c>
      <c r="E159" s="230" t="str">
        <f>VLOOKUP($A159,'[1]Proj Data'!$C$6:$DR$366,11,FALSE)</f>
        <v>Schultz</v>
      </c>
      <c r="F159" s="231">
        <f>VLOOKUP($A159,'[1]Proj Data'!$C$6:$DR$366,118,FALSE)</f>
        <v>5</v>
      </c>
      <c r="G159" s="232">
        <f>VLOOKUP($A159,'[1]Proj Data'!$C$6:$DR$366,50,FALSE)</f>
        <v>0</v>
      </c>
      <c r="H159" s="231" t="str">
        <f>VLOOKUP($A159,'[1]Proj Data'!$C$6:$DR$366,6,FALSE)</f>
        <v/>
      </c>
      <c r="I159" s="231" t="str">
        <f>VLOOKUP($A159,'[1]Proj Data'!$C$6:$DR$366,7,FALSE)</f>
        <v>Yes</v>
      </c>
      <c r="J159" s="233">
        <f>VLOOKUP($A159,'[1]Proj Data'!$C$6:$DR$366,15,FALSE)</f>
        <v>8232</v>
      </c>
      <c r="K159" s="234">
        <f>VLOOKUP($A159,'[1]Proj Data'!$C$6:$DR$366,36,FALSE)</f>
        <v>4500000</v>
      </c>
      <c r="L159" s="235">
        <f>VLOOKUP($A159,'[1]Proj Data'!$C$6:$DR$366,59,FALSE)</f>
        <v>0</v>
      </c>
    </row>
    <row r="160" spans="1:12" s="185" customFormat="1" ht="50.45" customHeight="1" x14ac:dyDescent="0.25">
      <c r="A160" s="228">
        <v>241</v>
      </c>
      <c r="B160" s="228" t="s">
        <v>620</v>
      </c>
      <c r="C160" s="228" t="s">
        <v>626</v>
      </c>
      <c r="D160" s="229" t="str">
        <f t="shared" si="3"/>
        <v>PPL Rank: 241       
Lone Pine Twp - Swan Lake                         
Unsewered, connect to East Itasca WWTP</v>
      </c>
      <c r="E160" s="230" t="str">
        <f>VLOOKUP($A160,'[1]Proj Data'!$C$6:$DR$366,11,FALSE)</f>
        <v>Perez</v>
      </c>
      <c r="F160" s="231" t="str">
        <f>VLOOKUP($A160,'[1]Proj Data'!$C$6:$DR$366,118,FALSE)</f>
        <v>3a</v>
      </c>
      <c r="G160" s="232">
        <f>VLOOKUP($A160,'[1]Proj Data'!$C$6:$DR$366,50,FALSE)</f>
        <v>0</v>
      </c>
      <c r="H160" s="231" t="str">
        <f>VLOOKUP($A160,'[1]Proj Data'!$C$6:$DR$366,6,FALSE)</f>
        <v/>
      </c>
      <c r="I160" s="231" t="str">
        <f>VLOOKUP($A160,'[1]Proj Data'!$C$6:$DR$366,7,FALSE)</f>
        <v>Yes</v>
      </c>
      <c r="J160" s="233">
        <f>VLOOKUP($A160,'[1]Proj Data'!$C$6:$DR$366,15,FALSE)</f>
        <v>1678</v>
      </c>
      <c r="K160" s="234">
        <f>VLOOKUP($A160,'[1]Proj Data'!$C$6:$DR$366,36,FALSE)</f>
        <v>11998000</v>
      </c>
      <c r="L160" s="235">
        <f>VLOOKUP($A160,'[1]Proj Data'!$C$6:$DR$366,59,FALSE)</f>
        <v>0</v>
      </c>
    </row>
    <row r="161" spans="1:12" s="185" customFormat="1" ht="50.45" customHeight="1" x14ac:dyDescent="0.25">
      <c r="A161" s="228">
        <v>94</v>
      </c>
      <c r="B161" s="228" t="s">
        <v>621</v>
      </c>
      <c r="C161" s="228" t="s">
        <v>627</v>
      </c>
      <c r="D161" s="229" t="str">
        <f t="shared" si="3"/>
        <v>PPL Rank: 94        
Long Lake                                         
Rehab collection, Grand Ave</v>
      </c>
      <c r="E161" s="230" t="str">
        <f>VLOOKUP($A161,'[1]Proj Data'!$C$6:$DR$366,11,FALSE)</f>
        <v>Montoya</v>
      </c>
      <c r="F161" s="231">
        <f>VLOOKUP($A161,'[1]Proj Data'!$C$6:$DR$366,118,FALSE)</f>
        <v>11</v>
      </c>
      <c r="G161" s="232">
        <f>VLOOKUP($A161,'[1]Proj Data'!$C$6:$DR$366,50,FALSE)</f>
        <v>0</v>
      </c>
      <c r="H161" s="231" t="str">
        <f>VLOOKUP($A161,'[1]Proj Data'!$C$6:$DR$366,6,FALSE)</f>
        <v/>
      </c>
      <c r="I161" s="231" t="str">
        <f>VLOOKUP($A161,'[1]Proj Data'!$C$6:$DR$366,7,FALSE)</f>
        <v/>
      </c>
      <c r="J161" s="233">
        <f>VLOOKUP($A161,'[1]Proj Data'!$C$6:$DR$366,15,FALSE)</f>
        <v>18</v>
      </c>
      <c r="K161" s="234">
        <f>VLOOKUP($A161,'[1]Proj Data'!$C$6:$DR$366,36,FALSE)</f>
        <v>175000</v>
      </c>
      <c r="L161" s="235">
        <f>VLOOKUP($A161,'[1]Proj Data'!$C$6:$DR$366,59,FALSE)</f>
        <v>0</v>
      </c>
    </row>
    <row r="162" spans="1:12" s="185" customFormat="1" ht="50.45" customHeight="1" x14ac:dyDescent="0.25">
      <c r="A162" s="228">
        <v>257</v>
      </c>
      <c r="B162" s="228" t="s">
        <v>112</v>
      </c>
      <c r="C162" s="228" t="s">
        <v>1226</v>
      </c>
      <c r="D162" s="229" t="str">
        <f t="shared" ref="D162:D193" si="4">"PPL Rank: "&amp;A162&amp;REPT(" ",10-LEN(A162))&amp;CHAR(10)&amp;B162&amp;REPT(" ",50-LEN(B162))&amp;CHAR(10)&amp;C162</f>
        <v>PPL Rank: 257       
Long Prairie                                      
Rehab and treatment, main LS and biosolids</v>
      </c>
      <c r="E162" s="230" t="str">
        <f>VLOOKUP($A162,'[1]Proj Data'!$C$6:$DR$366,11,FALSE)</f>
        <v>Schultz</v>
      </c>
      <c r="F162" s="231">
        <f>VLOOKUP($A162,'[1]Proj Data'!$C$6:$DR$366,118,FALSE)</f>
        <v>5</v>
      </c>
      <c r="G162" s="232">
        <f>VLOOKUP($A162,'[1]Proj Data'!$C$6:$DR$366,50,FALSE)</f>
        <v>0</v>
      </c>
      <c r="H162" s="231" t="str">
        <f>VLOOKUP($A162,'[1]Proj Data'!$C$6:$DR$366,6,FALSE)</f>
        <v/>
      </c>
      <c r="I162" s="231" t="str">
        <f>VLOOKUP($A162,'[1]Proj Data'!$C$6:$DR$366,7,FALSE)</f>
        <v/>
      </c>
      <c r="J162" s="233">
        <f>VLOOKUP($A162,'[1]Proj Data'!$C$6:$DR$366,15,FALSE)</f>
        <v>3421</v>
      </c>
      <c r="K162" s="234">
        <f>VLOOKUP($A162,'[1]Proj Data'!$C$6:$DR$366,36,FALSE)</f>
        <v>4000000</v>
      </c>
      <c r="L162" s="235">
        <f>VLOOKUP($A162,'[1]Proj Data'!$C$6:$DR$366,59,FALSE)</f>
        <v>0</v>
      </c>
    </row>
    <row r="163" spans="1:12" s="185" customFormat="1" ht="50.45" customHeight="1" x14ac:dyDescent="0.25">
      <c r="A163" s="228">
        <v>304</v>
      </c>
      <c r="B163" s="228" t="s">
        <v>112</v>
      </c>
      <c r="C163" s="228" t="s">
        <v>113</v>
      </c>
      <c r="D163" s="229" t="str">
        <f t="shared" si="4"/>
        <v>PPL Rank: 304       
Long Prairie                                      
Rehab/expand treatment</v>
      </c>
      <c r="E163" s="230" t="str">
        <f>VLOOKUP($A163,'[1]Proj Data'!$C$6:$DR$366,11,FALSE)</f>
        <v>Schultz</v>
      </c>
      <c r="F163" s="231">
        <f>VLOOKUP($A163,'[1]Proj Data'!$C$6:$DR$366,118,FALSE)</f>
        <v>5</v>
      </c>
      <c r="G163" s="232">
        <f>VLOOKUP($A163,'[1]Proj Data'!$C$6:$DR$366,50,FALSE)</f>
        <v>0</v>
      </c>
      <c r="H163" s="231" t="str">
        <f>VLOOKUP($A163,'[1]Proj Data'!$C$6:$DR$366,6,FALSE)</f>
        <v/>
      </c>
      <c r="I163" s="231" t="str">
        <f>VLOOKUP($A163,'[1]Proj Data'!$C$6:$DR$366,7,FALSE)</f>
        <v/>
      </c>
      <c r="J163" s="233">
        <f>VLOOKUP($A163,'[1]Proj Data'!$C$6:$DR$366,15,FALSE)</f>
        <v>3432</v>
      </c>
      <c r="K163" s="234">
        <f>VLOOKUP($A163,'[1]Proj Data'!$C$6:$DR$366,36,FALSE)</f>
        <v>1496000</v>
      </c>
      <c r="L163" s="235">
        <f>VLOOKUP($A163,'[1]Proj Data'!$C$6:$DR$366,59,FALSE)</f>
        <v>0</v>
      </c>
    </row>
    <row r="164" spans="1:12" s="185" customFormat="1" ht="50.45" customHeight="1" x14ac:dyDescent="0.25">
      <c r="A164" s="228">
        <v>136</v>
      </c>
      <c r="B164" s="228" t="s">
        <v>656</v>
      </c>
      <c r="C164" s="228" t="s">
        <v>67</v>
      </c>
      <c r="D164" s="229" t="str">
        <f t="shared" si="4"/>
        <v>PPL Rank: 136       
Luverne                                           
Rehab treatment</v>
      </c>
      <c r="E164" s="230" t="str">
        <f>VLOOKUP($A164,'[1]Proj Data'!$C$6:$DR$366,11,FALSE)</f>
        <v>Berrens</v>
      </c>
      <c r="F164" s="231">
        <f>VLOOKUP($A164,'[1]Proj Data'!$C$6:$DR$366,118,FALSE)</f>
        <v>8</v>
      </c>
      <c r="G164" s="232">
        <f>VLOOKUP($A164,'[1]Proj Data'!$C$6:$DR$366,50,FALSE)</f>
        <v>0</v>
      </c>
      <c r="H164" s="231" t="str">
        <f>VLOOKUP($A164,'[1]Proj Data'!$C$6:$DR$366,6,FALSE)</f>
        <v/>
      </c>
      <c r="I164" s="231" t="str">
        <f>VLOOKUP($A164,'[1]Proj Data'!$C$6:$DR$366,7,FALSE)</f>
        <v/>
      </c>
      <c r="J164" s="233">
        <f>VLOOKUP($A164,'[1]Proj Data'!$C$6:$DR$366,15,FALSE)</f>
        <v>5000</v>
      </c>
      <c r="K164" s="234">
        <f>VLOOKUP($A164,'[1]Proj Data'!$C$6:$DR$366,36,FALSE)</f>
        <v>4250000</v>
      </c>
      <c r="L164" s="235">
        <f>VLOOKUP($A164,'[1]Proj Data'!$C$6:$DR$366,59,FALSE)</f>
        <v>0</v>
      </c>
    </row>
    <row r="165" spans="1:12" s="185" customFormat="1" ht="50.45" customHeight="1" x14ac:dyDescent="0.25">
      <c r="A165" s="228">
        <v>101</v>
      </c>
      <c r="B165" s="228" t="s">
        <v>164</v>
      </c>
      <c r="C165" s="228" t="s">
        <v>765</v>
      </c>
      <c r="D165" s="229" t="str">
        <f t="shared" si="4"/>
        <v>PPL Rank: 101       
Madison Lake                                      
Rehab collection, 7th, Main and Maple</v>
      </c>
      <c r="E165" s="230" t="str">
        <f>VLOOKUP($A165,'[1]Proj Data'!$C$6:$DR$366,11,FALSE)</f>
        <v>Brooksbank</v>
      </c>
      <c r="F165" s="231">
        <f>VLOOKUP($A165,'[1]Proj Data'!$C$6:$DR$366,118,FALSE)</f>
        <v>9</v>
      </c>
      <c r="G165" s="232">
        <f>VLOOKUP($A165,'[1]Proj Data'!$C$6:$DR$366,50,FALSE)</f>
        <v>0</v>
      </c>
      <c r="H165" s="231" t="str">
        <f>VLOOKUP($A165,'[1]Proj Data'!$C$6:$DR$366,6,FALSE)</f>
        <v/>
      </c>
      <c r="I165" s="231" t="str">
        <f>VLOOKUP($A165,'[1]Proj Data'!$C$6:$DR$366,7,FALSE)</f>
        <v/>
      </c>
      <c r="J165" s="233">
        <f>VLOOKUP($A165,'[1]Proj Data'!$C$6:$DR$366,15,FALSE)</f>
        <v>1141</v>
      </c>
      <c r="K165" s="234">
        <f>VLOOKUP($A165,'[1]Proj Data'!$C$6:$DR$366,36,FALSE)</f>
        <v>1679517</v>
      </c>
      <c r="L165" s="235">
        <f>VLOOKUP($A165,'[1]Proj Data'!$C$6:$DR$366,59,FALSE)</f>
        <v>0</v>
      </c>
    </row>
    <row r="166" spans="1:12" s="185" customFormat="1" ht="50.45" customHeight="1" x14ac:dyDescent="0.25">
      <c r="A166" s="228">
        <v>254</v>
      </c>
      <c r="B166" s="228" t="s">
        <v>115</v>
      </c>
      <c r="C166" s="228" t="s">
        <v>766</v>
      </c>
      <c r="D166" s="229" t="str">
        <f t="shared" si="4"/>
        <v>PPL Rank: 254       
Mahnomen                                          
Unsewered, connect to Mahnomen WWTP</v>
      </c>
      <c r="E166" s="230" t="str">
        <f>VLOOKUP($A166,'[1]Proj Data'!$C$6:$DR$366,11,FALSE)</f>
        <v>Perez</v>
      </c>
      <c r="F166" s="231">
        <f>VLOOKUP($A166,'[1]Proj Data'!$C$6:$DR$366,118,FALSE)</f>
        <v>2</v>
      </c>
      <c r="G166" s="232">
        <f>VLOOKUP($A166,'[1]Proj Data'!$C$6:$DR$366,50,FALSE)</f>
        <v>0</v>
      </c>
      <c r="H166" s="231" t="str">
        <f>VLOOKUP($A166,'[1]Proj Data'!$C$6:$DR$366,6,FALSE)</f>
        <v/>
      </c>
      <c r="I166" s="231" t="str">
        <f>VLOOKUP($A166,'[1]Proj Data'!$C$6:$DR$366,7,FALSE)</f>
        <v/>
      </c>
      <c r="J166" s="233">
        <f>VLOOKUP($A166,'[1]Proj Data'!$C$6:$DR$366,15,FALSE)</f>
        <v>1242</v>
      </c>
      <c r="K166" s="234">
        <f>VLOOKUP($A166,'[1]Proj Data'!$C$6:$DR$366,36,FALSE)</f>
        <v>872719</v>
      </c>
      <c r="L166" s="235">
        <f>VLOOKUP($A166,'[1]Proj Data'!$C$6:$DR$366,59,FALSE)</f>
        <v>0</v>
      </c>
    </row>
    <row r="167" spans="1:12" s="185" customFormat="1" ht="50.45" customHeight="1" x14ac:dyDescent="0.25">
      <c r="A167" s="228">
        <v>287</v>
      </c>
      <c r="B167" s="228" t="s">
        <v>115</v>
      </c>
      <c r="C167" s="228" t="s">
        <v>996</v>
      </c>
      <c r="D167" s="229" t="str">
        <f t="shared" si="4"/>
        <v>PPL Rank: 287       
Mahnomen                                          
Unsewered, Marsh Ck &amp; Pembina Twp</v>
      </c>
      <c r="E167" s="230" t="str">
        <f>VLOOKUP($A167,'[1]Proj Data'!$C$6:$DR$366,11,FALSE)</f>
        <v>Perez</v>
      </c>
      <c r="F167" s="231">
        <f>VLOOKUP($A167,'[1]Proj Data'!$C$6:$DR$366,118,FALSE)</f>
        <v>2</v>
      </c>
      <c r="G167" s="232">
        <f>VLOOKUP($A167,'[1]Proj Data'!$C$6:$DR$366,50,FALSE)</f>
        <v>0</v>
      </c>
      <c r="H167" s="231" t="str">
        <f>VLOOKUP($A167,'[1]Proj Data'!$C$6:$DR$366,6,FALSE)</f>
        <v/>
      </c>
      <c r="I167" s="231" t="str">
        <f>VLOOKUP($A167,'[1]Proj Data'!$C$6:$DR$366,7,FALSE)</f>
        <v/>
      </c>
      <c r="J167" s="233">
        <f>VLOOKUP($A167,'[1]Proj Data'!$C$6:$DR$366,15,FALSE)</f>
        <v>1241</v>
      </c>
      <c r="K167" s="234">
        <f>VLOOKUP($A167,'[1]Proj Data'!$C$6:$DR$366,36,FALSE)</f>
        <v>1568906</v>
      </c>
      <c r="L167" s="235">
        <f>VLOOKUP($A167,'[1]Proj Data'!$C$6:$DR$366,59,FALSE)</f>
        <v>0</v>
      </c>
    </row>
    <row r="168" spans="1:12" s="185" customFormat="1" ht="50.45" customHeight="1" x14ac:dyDescent="0.25">
      <c r="A168" s="228">
        <v>313</v>
      </c>
      <c r="B168" s="228" t="s">
        <v>115</v>
      </c>
      <c r="C168" s="228" t="s">
        <v>767</v>
      </c>
      <c r="D168" s="229" t="str">
        <f t="shared" si="4"/>
        <v>PPL Rank: 313       
Mahnomen                                          
Unsewered, connect to Mahnomen</v>
      </c>
      <c r="E168" s="230" t="str">
        <f>VLOOKUP($A168,'[1]Proj Data'!$C$6:$DR$366,11,FALSE)</f>
        <v>Perez</v>
      </c>
      <c r="F168" s="231">
        <f>VLOOKUP($A168,'[1]Proj Data'!$C$6:$DR$366,118,FALSE)</f>
        <v>2</v>
      </c>
      <c r="G168" s="232">
        <f>VLOOKUP($A168,'[1]Proj Data'!$C$6:$DR$366,50,FALSE)</f>
        <v>0</v>
      </c>
      <c r="H168" s="231" t="str">
        <f>VLOOKUP($A168,'[1]Proj Data'!$C$6:$DR$366,6,FALSE)</f>
        <v/>
      </c>
      <c r="I168" s="231" t="str">
        <f>VLOOKUP($A168,'[1]Proj Data'!$C$6:$DR$366,7,FALSE)</f>
        <v/>
      </c>
      <c r="J168" s="233">
        <f>VLOOKUP($A168,'[1]Proj Data'!$C$6:$DR$366,15,FALSE)</f>
        <v>1241</v>
      </c>
      <c r="K168" s="234">
        <f>VLOOKUP($A168,'[1]Proj Data'!$C$6:$DR$366,36,FALSE)</f>
        <v>3648542</v>
      </c>
      <c r="L168" s="235">
        <f>VLOOKUP($A168,'[1]Proj Data'!$C$6:$DR$366,59,FALSE)</f>
        <v>0</v>
      </c>
    </row>
    <row r="169" spans="1:12" s="185" customFormat="1" ht="50.45" customHeight="1" x14ac:dyDescent="0.25">
      <c r="A169" s="228">
        <v>236</v>
      </c>
      <c r="B169" s="228" t="s">
        <v>186</v>
      </c>
      <c r="C169" s="228" t="s">
        <v>187</v>
      </c>
      <c r="D169" s="229" t="str">
        <f t="shared" si="4"/>
        <v>PPL Rank: 236       
Mankato                                           
Rehab trmt, digester and disinfection improvements</v>
      </c>
      <c r="E169" s="230" t="str">
        <f>VLOOKUP($A169,'[1]Proj Data'!$C$6:$DR$366,11,FALSE)</f>
        <v>Brooksbank</v>
      </c>
      <c r="F169" s="231">
        <f>VLOOKUP($A169,'[1]Proj Data'!$C$6:$DR$366,118,FALSE)</f>
        <v>9</v>
      </c>
      <c r="G169" s="232">
        <f>VLOOKUP($A169,'[1]Proj Data'!$C$6:$DR$366,50,FALSE)</f>
        <v>0</v>
      </c>
      <c r="H169" s="231" t="str">
        <f>VLOOKUP($A169,'[1]Proj Data'!$C$6:$DR$366,6,FALSE)</f>
        <v>Yes</v>
      </c>
      <c r="I169" s="231" t="str">
        <f>VLOOKUP($A169,'[1]Proj Data'!$C$6:$DR$366,7,FALSE)</f>
        <v/>
      </c>
      <c r="J169" s="233">
        <f>VLOOKUP($A169,'[1]Proj Data'!$C$6:$DR$366,15,FALSE)</f>
        <v>65000</v>
      </c>
      <c r="K169" s="234">
        <f>VLOOKUP($A169,'[1]Proj Data'!$C$6:$DR$366,36,FALSE)</f>
        <v>83000000</v>
      </c>
      <c r="L169" s="235">
        <f>VLOOKUP($A169,'[1]Proj Data'!$C$6:$DR$366,59,FALSE)</f>
        <v>0</v>
      </c>
    </row>
    <row r="170" spans="1:12" s="185" customFormat="1" ht="50.45" customHeight="1" x14ac:dyDescent="0.25">
      <c r="A170" s="228">
        <v>202</v>
      </c>
      <c r="B170" s="228" t="s">
        <v>455</v>
      </c>
      <c r="C170" s="228" t="s">
        <v>68</v>
      </c>
      <c r="D170" s="229" t="str">
        <f t="shared" si="4"/>
        <v>PPL Rank: 202       
Marble                                            
Rehab collection</v>
      </c>
      <c r="E170" s="230" t="str">
        <f>VLOOKUP($A170,'[1]Proj Data'!$C$6:$DR$366,11,FALSE)</f>
        <v>Perez</v>
      </c>
      <c r="F170" s="231" t="str">
        <f>VLOOKUP($A170,'[1]Proj Data'!$C$6:$DR$366,118,FALSE)</f>
        <v>3a</v>
      </c>
      <c r="G170" s="232">
        <f>VLOOKUP($A170,'[1]Proj Data'!$C$6:$DR$366,50,FALSE)</f>
        <v>0</v>
      </c>
      <c r="H170" s="231" t="str">
        <f>VLOOKUP($A170,'[1]Proj Data'!$C$6:$DR$366,6,FALSE)</f>
        <v/>
      </c>
      <c r="I170" s="231" t="str">
        <f>VLOOKUP($A170,'[1]Proj Data'!$C$6:$DR$366,7,FALSE)</f>
        <v/>
      </c>
      <c r="J170" s="233">
        <f>VLOOKUP($A170,'[1]Proj Data'!$C$6:$DR$366,15,FALSE)</f>
        <v>701</v>
      </c>
      <c r="K170" s="234">
        <f>VLOOKUP($A170,'[1]Proj Data'!$C$6:$DR$366,36,FALSE)</f>
        <v>2200000</v>
      </c>
      <c r="L170" s="235">
        <f>VLOOKUP($A170,'[1]Proj Data'!$C$6:$DR$366,59,FALSE)</f>
        <v>0</v>
      </c>
    </row>
    <row r="171" spans="1:12" s="185" customFormat="1" ht="50.45" customHeight="1" x14ac:dyDescent="0.25">
      <c r="A171" s="228">
        <v>159</v>
      </c>
      <c r="B171" s="228" t="s">
        <v>116</v>
      </c>
      <c r="C171" s="228" t="s">
        <v>628</v>
      </c>
      <c r="D171" s="229" t="str">
        <f t="shared" si="4"/>
        <v>PPL Rank: 159       
Marshall                                          
Adv trmt - phos, trmt Ph 2</v>
      </c>
      <c r="E171" s="230" t="str">
        <f>VLOOKUP($A171,'[1]Proj Data'!$C$6:$DR$366,11,FALSE)</f>
        <v>Berrens</v>
      </c>
      <c r="F171" s="231">
        <f>VLOOKUP($A171,'[1]Proj Data'!$C$6:$DR$366,118,FALSE)</f>
        <v>8</v>
      </c>
      <c r="G171" s="232">
        <f>VLOOKUP($A171,'[1]Proj Data'!$C$6:$DR$366,50,FALSE)</f>
        <v>0</v>
      </c>
      <c r="H171" s="231" t="str">
        <f>VLOOKUP($A171,'[1]Proj Data'!$C$6:$DR$366,6,FALSE)</f>
        <v/>
      </c>
      <c r="I171" s="231" t="str">
        <f>VLOOKUP($A171,'[1]Proj Data'!$C$6:$DR$366,7,FALSE)</f>
        <v/>
      </c>
      <c r="J171" s="233">
        <f>VLOOKUP($A171,'[1]Proj Data'!$C$6:$DR$366,15,FALSE)</f>
        <v>13719</v>
      </c>
      <c r="K171" s="234">
        <f>VLOOKUP($A171,'[1]Proj Data'!$C$6:$DR$366,36,FALSE)</f>
        <v>11585492</v>
      </c>
      <c r="L171" s="235">
        <f>VLOOKUP($A171,'[1]Proj Data'!$C$6:$DR$366,59,FALSE)</f>
        <v>0</v>
      </c>
    </row>
    <row r="172" spans="1:12" s="185" customFormat="1" ht="50.45" customHeight="1" x14ac:dyDescent="0.25">
      <c r="A172" s="228">
        <v>190</v>
      </c>
      <c r="B172" s="228" t="s">
        <v>253</v>
      </c>
      <c r="C172" s="228" t="s">
        <v>254</v>
      </c>
      <c r="D172" s="229" t="str">
        <f t="shared" si="4"/>
        <v>PPL Rank: 190       
May Twp - Carnelian Hills                         
Adv trmt - nitrogen, recirculating media filter</v>
      </c>
      <c r="E172" s="230" t="str">
        <f>VLOOKUP($A172,'[1]Proj Data'!$C$6:$DR$366,11,FALSE)</f>
        <v>Montoya</v>
      </c>
      <c r="F172" s="231">
        <f>VLOOKUP($A172,'[1]Proj Data'!$C$6:$DR$366,118,FALSE)</f>
        <v>11</v>
      </c>
      <c r="G172" s="232">
        <f>VLOOKUP($A172,'[1]Proj Data'!$C$6:$DR$366,50,FALSE)</f>
        <v>0</v>
      </c>
      <c r="H172" s="231" t="str">
        <f>VLOOKUP($A172,'[1]Proj Data'!$C$6:$DR$366,6,FALSE)</f>
        <v/>
      </c>
      <c r="I172" s="231" t="str">
        <f>VLOOKUP($A172,'[1]Proj Data'!$C$6:$DR$366,7,FALSE)</f>
        <v/>
      </c>
      <c r="J172" s="233">
        <f>VLOOKUP($A172,'[1]Proj Data'!$C$6:$DR$366,15,FALSE)</f>
        <v>120</v>
      </c>
      <c r="K172" s="234">
        <f>VLOOKUP($A172,'[1]Proj Data'!$C$6:$DR$366,36,FALSE)</f>
        <v>1000000</v>
      </c>
      <c r="L172" s="235">
        <f>VLOOKUP($A172,'[1]Proj Data'!$C$6:$DR$366,59,FALSE)</f>
        <v>0</v>
      </c>
    </row>
    <row r="173" spans="1:12" s="185" customFormat="1" ht="50.45" customHeight="1" x14ac:dyDescent="0.25">
      <c r="A173" s="228">
        <v>75</v>
      </c>
      <c r="B173" s="228" t="s">
        <v>457</v>
      </c>
      <c r="C173" s="228" t="s">
        <v>997</v>
      </c>
      <c r="D173" s="229" t="str">
        <f t="shared" si="4"/>
        <v>PPL Rank: 75        
Mayer                                             
Rehab treatment, biosolids</v>
      </c>
      <c r="E173" s="230" t="str">
        <f>VLOOKUP($A173,'[1]Proj Data'!$C$6:$DR$366,11,FALSE)</f>
        <v>Montoya</v>
      </c>
      <c r="F173" s="231">
        <f>VLOOKUP($A173,'[1]Proj Data'!$C$6:$DR$366,118,FALSE)</f>
        <v>11</v>
      </c>
      <c r="G173" s="232">
        <f>VLOOKUP($A173,'[1]Proj Data'!$C$6:$DR$366,50,FALSE)</f>
        <v>0</v>
      </c>
      <c r="H173" s="231" t="str">
        <f>VLOOKUP($A173,'[1]Proj Data'!$C$6:$DR$366,6,FALSE)</f>
        <v/>
      </c>
      <c r="I173" s="231" t="str">
        <f>VLOOKUP($A173,'[1]Proj Data'!$C$6:$DR$366,7,FALSE)</f>
        <v>Yes</v>
      </c>
      <c r="J173" s="233">
        <f>VLOOKUP($A173,'[1]Proj Data'!$C$6:$DR$366,15,FALSE)</f>
        <v>2663</v>
      </c>
      <c r="K173" s="234">
        <f>VLOOKUP($A173,'[1]Proj Data'!$C$6:$DR$366,36,FALSE)</f>
        <v>12767250</v>
      </c>
      <c r="L173" s="235">
        <f>VLOOKUP($A173,'[1]Proj Data'!$C$6:$DR$366,59,FALSE)</f>
        <v>0</v>
      </c>
    </row>
    <row r="174" spans="1:12" s="185" customFormat="1" ht="50.45" customHeight="1" x14ac:dyDescent="0.25">
      <c r="A174" s="228">
        <v>249</v>
      </c>
      <c r="B174" s="228" t="s">
        <v>255</v>
      </c>
      <c r="C174" s="228" t="s">
        <v>72</v>
      </c>
      <c r="D174" s="229" t="str">
        <f t="shared" si="4"/>
        <v>PPL Rank: 249       
Mazeppa                                           
Rehab collection and treatment</v>
      </c>
      <c r="E174" s="230" t="str">
        <f>VLOOKUP($A174,'[1]Proj Data'!$C$6:$DR$366,11,FALSE)</f>
        <v>Brooksbank</v>
      </c>
      <c r="F174" s="231">
        <f>VLOOKUP($A174,'[1]Proj Data'!$C$6:$DR$366,118,FALSE)</f>
        <v>10</v>
      </c>
      <c r="G174" s="232">
        <f>VLOOKUP($A174,'[1]Proj Data'!$C$6:$DR$366,50,FALSE)</f>
        <v>0</v>
      </c>
      <c r="H174" s="231" t="str">
        <f>VLOOKUP($A174,'[1]Proj Data'!$C$6:$DR$366,6,FALSE)</f>
        <v/>
      </c>
      <c r="I174" s="231" t="str">
        <f>VLOOKUP($A174,'[1]Proj Data'!$C$6:$DR$366,7,FALSE)</f>
        <v/>
      </c>
      <c r="J174" s="233">
        <f>VLOOKUP($A174,'[1]Proj Data'!$C$6:$DR$366,15,FALSE)</f>
        <v>840</v>
      </c>
      <c r="K174" s="234">
        <f>VLOOKUP($A174,'[1]Proj Data'!$C$6:$DR$366,36,FALSE)</f>
        <v>9746000</v>
      </c>
      <c r="L174" s="235">
        <f>VLOOKUP($A174,'[1]Proj Data'!$C$6:$DR$366,59,FALSE)</f>
        <v>1611010.4008653567</v>
      </c>
    </row>
    <row r="175" spans="1:12" s="185" customFormat="1" ht="50.45" customHeight="1" x14ac:dyDescent="0.25">
      <c r="A175" s="228">
        <v>65</v>
      </c>
      <c r="B175" s="228" t="s">
        <v>1192</v>
      </c>
      <c r="C175" s="228" t="s">
        <v>68</v>
      </c>
      <c r="D175" s="229" t="str">
        <f t="shared" si="4"/>
        <v>PPL Rank: 65        
McGregor                                          
Rehab collection</v>
      </c>
      <c r="E175" s="230" t="str">
        <f>VLOOKUP($A175,'[1]Proj Data'!$C$6:$DR$366,11,FALSE)</f>
        <v>Perez</v>
      </c>
      <c r="F175" s="231" t="str">
        <f>VLOOKUP($A175,'[1]Proj Data'!$C$6:$DR$366,118,FALSE)</f>
        <v>3b</v>
      </c>
      <c r="G175" s="232">
        <f>VLOOKUP($A175,'[1]Proj Data'!$C$6:$DR$366,50,FALSE)</f>
        <v>0</v>
      </c>
      <c r="H175" s="231" t="str">
        <f>VLOOKUP($A175,'[1]Proj Data'!$C$6:$DR$366,6,FALSE)</f>
        <v/>
      </c>
      <c r="I175" s="231" t="str">
        <f>VLOOKUP($A175,'[1]Proj Data'!$C$6:$DR$366,7,FALSE)</f>
        <v/>
      </c>
      <c r="J175" s="233">
        <f>VLOOKUP($A175,'[1]Proj Data'!$C$6:$DR$366,15,FALSE)</f>
        <v>391</v>
      </c>
      <c r="K175" s="234">
        <f>VLOOKUP($A175,'[1]Proj Data'!$C$6:$DR$366,36,FALSE)</f>
        <v>7765000</v>
      </c>
      <c r="L175" s="235">
        <f>VLOOKUP($A175,'[1]Proj Data'!$C$6:$DR$366,59,FALSE)</f>
        <v>0</v>
      </c>
    </row>
    <row r="176" spans="1:12" s="185" customFormat="1" ht="50.45" customHeight="1" x14ac:dyDescent="0.25">
      <c r="A176" s="228">
        <v>89</v>
      </c>
      <c r="B176" s="228" t="s">
        <v>188</v>
      </c>
      <c r="C176" s="228" t="s">
        <v>68</v>
      </c>
      <c r="D176" s="229" t="str">
        <f t="shared" si="4"/>
        <v>PPL Rank: 89        
McKinley                                          
Rehab collection</v>
      </c>
      <c r="E176" s="230" t="str">
        <f>VLOOKUP($A176,'[1]Proj Data'!$C$6:$DR$366,11,FALSE)</f>
        <v>Bradshaw</v>
      </c>
      <c r="F176" s="231" t="str">
        <f>VLOOKUP($A176,'[1]Proj Data'!$C$6:$DR$366,118,FALSE)</f>
        <v>3c</v>
      </c>
      <c r="G176" s="232">
        <f>VLOOKUP($A176,'[1]Proj Data'!$C$6:$DR$366,50,FALSE)</f>
        <v>0</v>
      </c>
      <c r="H176" s="231" t="str">
        <f>VLOOKUP($A176,'[1]Proj Data'!$C$6:$DR$366,6,FALSE)</f>
        <v/>
      </c>
      <c r="I176" s="231" t="str">
        <f>VLOOKUP($A176,'[1]Proj Data'!$C$6:$DR$366,7,FALSE)</f>
        <v/>
      </c>
      <c r="J176" s="233">
        <f>VLOOKUP($A176,'[1]Proj Data'!$C$6:$DR$366,15,FALSE)</f>
        <v>127</v>
      </c>
      <c r="K176" s="234">
        <f>VLOOKUP($A176,'[1]Proj Data'!$C$6:$DR$366,36,FALSE)</f>
        <v>342347</v>
      </c>
      <c r="L176" s="235">
        <f>VLOOKUP($A176,'[1]Proj Data'!$C$6:$DR$366,59,FALSE)</f>
        <v>0</v>
      </c>
    </row>
    <row r="177" spans="1:12" s="185" customFormat="1" ht="50.45" customHeight="1" x14ac:dyDescent="0.25">
      <c r="A177" s="228">
        <v>17</v>
      </c>
      <c r="B177" s="228" t="s">
        <v>998</v>
      </c>
      <c r="C177" s="228" t="s">
        <v>999</v>
      </c>
      <c r="D177" s="229" t="str">
        <f t="shared" si="4"/>
        <v>PPL Rank: 17        
Medford                                           
Regionalize, connect to Owatonna</v>
      </c>
      <c r="E177" s="230" t="str">
        <f>VLOOKUP($A177,'[1]Proj Data'!$C$6:$DR$366,11,FALSE)</f>
        <v>Brooksbank</v>
      </c>
      <c r="F177" s="231">
        <f>VLOOKUP($A177,'[1]Proj Data'!$C$6:$DR$366,118,FALSE)</f>
        <v>10</v>
      </c>
      <c r="G177" s="232">
        <f>VLOOKUP($A177,'[1]Proj Data'!$C$6:$DR$366,50,FALSE)</f>
        <v>0</v>
      </c>
      <c r="H177" s="231" t="str">
        <f>VLOOKUP($A177,'[1]Proj Data'!$C$6:$DR$366,6,FALSE)</f>
        <v/>
      </c>
      <c r="I177" s="231" t="str">
        <f>VLOOKUP($A177,'[1]Proj Data'!$C$6:$DR$366,7,FALSE)</f>
        <v>Yes</v>
      </c>
      <c r="J177" s="233">
        <f>VLOOKUP($A177,'[1]Proj Data'!$C$6:$DR$366,15,FALSE)</f>
        <v>1351</v>
      </c>
      <c r="K177" s="234">
        <f>VLOOKUP($A177,'[1]Proj Data'!$C$6:$DR$366,36,FALSE)</f>
        <v>7448000</v>
      </c>
      <c r="L177" s="235">
        <f>VLOOKUP($A177,'[1]Proj Data'!$C$6:$DR$366,59,FALSE)</f>
        <v>0</v>
      </c>
    </row>
    <row r="178" spans="1:12" s="185" customFormat="1" ht="50.45" customHeight="1" x14ac:dyDescent="0.25">
      <c r="A178" s="228">
        <v>297</v>
      </c>
      <c r="B178" s="228" t="s">
        <v>458</v>
      </c>
      <c r="C178" s="228" t="s">
        <v>769</v>
      </c>
      <c r="D178" s="229" t="str">
        <f t="shared" si="4"/>
        <v>PPL Rank: 297       
Menahga                                           
Rehab collection 1st St SE and 2nd St N areas</v>
      </c>
      <c r="E178" s="230" t="str">
        <f>VLOOKUP($A178,'[1]Proj Data'!$C$6:$DR$366,11,FALSE)</f>
        <v>Schultz</v>
      </c>
      <c r="F178" s="231">
        <f>VLOOKUP($A178,'[1]Proj Data'!$C$6:$DR$366,118,FALSE)</f>
        <v>5</v>
      </c>
      <c r="G178" s="232">
        <f>VLOOKUP($A178,'[1]Proj Data'!$C$6:$DR$366,50,FALSE)</f>
        <v>0</v>
      </c>
      <c r="H178" s="231" t="str">
        <f>VLOOKUP($A178,'[1]Proj Data'!$C$6:$DR$366,6,FALSE)</f>
        <v/>
      </c>
      <c r="I178" s="231" t="str">
        <f>VLOOKUP($A178,'[1]Proj Data'!$C$6:$DR$366,7,FALSE)</f>
        <v/>
      </c>
      <c r="J178" s="233">
        <f>VLOOKUP($A178,'[1]Proj Data'!$C$6:$DR$366,15,FALSE)</f>
        <v>1070</v>
      </c>
      <c r="K178" s="234">
        <f>VLOOKUP($A178,'[1]Proj Data'!$C$6:$DR$366,36,FALSE)</f>
        <v>1443500</v>
      </c>
      <c r="L178" s="235">
        <f>VLOOKUP($A178,'[1]Proj Data'!$C$6:$DR$366,59,FALSE)</f>
        <v>0</v>
      </c>
    </row>
    <row r="179" spans="1:12" s="185" customFormat="1" ht="50.45" customHeight="1" x14ac:dyDescent="0.25">
      <c r="A179" s="228">
        <v>269</v>
      </c>
      <c r="B179" s="228" t="s">
        <v>1193</v>
      </c>
      <c r="C179" s="228" t="s">
        <v>1227</v>
      </c>
      <c r="D179" s="229" t="str">
        <f t="shared" si="4"/>
        <v>PPL Rank: 269       
Millerville                                       
Treament rehab, pond and new spray irrigation</v>
      </c>
      <c r="E179" s="230" t="str">
        <f>VLOOKUP($A179,'[1]Proj Data'!$C$6:$DR$366,11,FALSE)</f>
        <v>Bradshaw</v>
      </c>
      <c r="F179" s="231">
        <f>VLOOKUP($A179,'[1]Proj Data'!$C$6:$DR$366,118,FALSE)</f>
        <v>4</v>
      </c>
      <c r="G179" s="232">
        <f>VLOOKUP($A179,'[1]Proj Data'!$C$6:$DR$366,50,FALSE)</f>
        <v>0</v>
      </c>
      <c r="H179" s="231" t="str">
        <f>VLOOKUP($A179,'[1]Proj Data'!$C$6:$DR$366,6,FALSE)</f>
        <v/>
      </c>
      <c r="I179" s="231" t="str">
        <f>VLOOKUP($A179,'[1]Proj Data'!$C$6:$DR$366,7,FALSE)</f>
        <v/>
      </c>
      <c r="J179" s="233">
        <f>VLOOKUP($A179,'[1]Proj Data'!$C$6:$DR$366,15,FALSE)</f>
        <v>115</v>
      </c>
      <c r="K179" s="234">
        <f>VLOOKUP($A179,'[1]Proj Data'!$C$6:$DR$366,36,FALSE)</f>
        <v>100000</v>
      </c>
      <c r="L179" s="235">
        <f>VLOOKUP($A179,'[1]Proj Data'!$C$6:$DR$366,59,FALSE)</f>
        <v>0</v>
      </c>
    </row>
    <row r="180" spans="1:12" s="185" customFormat="1" ht="50.45" customHeight="1" x14ac:dyDescent="0.25">
      <c r="A180" s="228">
        <v>33.1</v>
      </c>
      <c r="B180" s="228" t="s">
        <v>629</v>
      </c>
      <c r="C180" s="228" t="s">
        <v>1000</v>
      </c>
      <c r="D180" s="229" t="str">
        <f t="shared" si="4"/>
        <v>PPL Rank: 33.1      
Minneota                                          
Rehab collection, Ph 1</v>
      </c>
      <c r="E180" s="230" t="str">
        <f>VLOOKUP($A180,'[1]Proj Data'!$C$6:$DR$366,11,FALSE)</f>
        <v>Berrens</v>
      </c>
      <c r="F180" s="231">
        <f>VLOOKUP($A180,'[1]Proj Data'!$C$6:$DR$366,118,FALSE)</f>
        <v>8</v>
      </c>
      <c r="G180" s="232">
        <f>VLOOKUP($A180,'[1]Proj Data'!$C$6:$DR$366,50,FALSE)</f>
        <v>45610</v>
      </c>
      <c r="H180" s="231" t="str">
        <f>VLOOKUP($A180,'[1]Proj Data'!$C$6:$DR$366,6,FALSE)</f>
        <v>Yes</v>
      </c>
      <c r="I180" s="231" t="str">
        <f>VLOOKUP($A180,'[1]Proj Data'!$C$6:$DR$366,7,FALSE)</f>
        <v/>
      </c>
      <c r="J180" s="233">
        <f>VLOOKUP($A180,'[1]Proj Data'!$C$6:$DR$366,15,FALSE)</f>
        <v>1366</v>
      </c>
      <c r="K180" s="234">
        <f>VLOOKUP($A180,'[1]Proj Data'!$C$6:$DR$366,36,FALSE)</f>
        <v>2283479</v>
      </c>
      <c r="L180" s="235">
        <f>VLOOKUP($A180,'[1]Proj Data'!$C$6:$DR$366,59,FALSE)</f>
        <v>0</v>
      </c>
    </row>
    <row r="181" spans="1:12" s="185" customFormat="1" ht="50.45" customHeight="1" x14ac:dyDescent="0.25">
      <c r="A181" s="228">
        <v>33.200000000000003</v>
      </c>
      <c r="B181" s="228" t="s">
        <v>629</v>
      </c>
      <c r="C181" s="228" t="s">
        <v>93</v>
      </c>
      <c r="D181" s="229" t="str">
        <f t="shared" si="4"/>
        <v>PPL Rank: 33.2      
Minneota                                          
Rehab collection, Ph 2</v>
      </c>
      <c r="E181" s="230" t="str">
        <f>VLOOKUP($A181,'[1]Proj Data'!$C$6:$DR$366,11,FALSE)</f>
        <v>Berrens</v>
      </c>
      <c r="F181" s="231">
        <f>VLOOKUP($A181,'[1]Proj Data'!$C$6:$DR$366,118,FALSE)</f>
        <v>8</v>
      </c>
      <c r="G181" s="232">
        <f>VLOOKUP($A181,'[1]Proj Data'!$C$6:$DR$366,50,FALSE)</f>
        <v>0</v>
      </c>
      <c r="H181" s="231" t="str">
        <f>VLOOKUP($A181,'[1]Proj Data'!$C$6:$DR$366,6,FALSE)</f>
        <v/>
      </c>
      <c r="I181" s="231" t="str">
        <f>VLOOKUP($A181,'[1]Proj Data'!$C$6:$DR$366,7,FALSE)</f>
        <v/>
      </c>
      <c r="J181" s="233">
        <f>VLOOKUP($A181,'[1]Proj Data'!$C$6:$DR$366,15,FALSE)</f>
        <v>1366</v>
      </c>
      <c r="K181" s="234">
        <f>VLOOKUP($A181,'[1]Proj Data'!$C$6:$DR$366,36,FALSE)</f>
        <v>2150000</v>
      </c>
      <c r="L181" s="235">
        <f>VLOOKUP($A181,'[1]Proj Data'!$C$6:$DR$366,59,FALSE)</f>
        <v>0</v>
      </c>
    </row>
    <row r="182" spans="1:12" s="185" customFormat="1" ht="50.45" customHeight="1" x14ac:dyDescent="0.25">
      <c r="A182" s="228">
        <v>33.299999999999997</v>
      </c>
      <c r="B182" s="228" t="s">
        <v>629</v>
      </c>
      <c r="C182" s="228" t="s">
        <v>1001</v>
      </c>
      <c r="D182" s="229" t="str">
        <f t="shared" si="4"/>
        <v>PPL Rank: 33.3      
Minneota                                          
Rehab collection, Ph 3</v>
      </c>
      <c r="E182" s="230" t="str">
        <f>VLOOKUP($A182,'[1]Proj Data'!$C$6:$DR$366,11,FALSE)</f>
        <v>Berrens</v>
      </c>
      <c r="F182" s="231">
        <f>VLOOKUP($A182,'[1]Proj Data'!$C$6:$DR$366,118,FALSE)</f>
        <v>8</v>
      </c>
      <c r="G182" s="232">
        <f>VLOOKUP($A182,'[1]Proj Data'!$C$6:$DR$366,50,FALSE)</f>
        <v>0</v>
      </c>
      <c r="H182" s="231" t="str">
        <f>VLOOKUP($A182,'[1]Proj Data'!$C$6:$DR$366,6,FALSE)</f>
        <v/>
      </c>
      <c r="I182" s="231" t="str">
        <f>VLOOKUP($A182,'[1]Proj Data'!$C$6:$DR$366,7,FALSE)</f>
        <v/>
      </c>
      <c r="J182" s="233">
        <f>VLOOKUP($A182,'[1]Proj Data'!$C$6:$DR$366,15,FALSE)</f>
        <v>1366</v>
      </c>
      <c r="K182" s="234">
        <f>VLOOKUP($A182,'[1]Proj Data'!$C$6:$DR$366,36,FALSE)</f>
        <v>2300000</v>
      </c>
      <c r="L182" s="235">
        <f>VLOOKUP($A182,'[1]Proj Data'!$C$6:$DR$366,59,FALSE)</f>
        <v>0</v>
      </c>
    </row>
    <row r="183" spans="1:12" s="185" customFormat="1" ht="50.45" customHeight="1" x14ac:dyDescent="0.25">
      <c r="A183" s="228">
        <v>135</v>
      </c>
      <c r="B183" s="228" t="s">
        <v>118</v>
      </c>
      <c r="C183" s="228" t="s">
        <v>119</v>
      </c>
      <c r="D183" s="229" t="str">
        <f t="shared" si="4"/>
        <v>PPL Rank: 135       
Montevideo                                        
Rehab treatment - blower replacement</v>
      </c>
      <c r="E183" s="230" t="str">
        <f>VLOOKUP($A183,'[1]Proj Data'!$C$6:$DR$366,11,FALSE)</f>
        <v>Berrens</v>
      </c>
      <c r="F183" s="231" t="str">
        <f>VLOOKUP($A183,'[1]Proj Data'!$C$6:$DR$366,118,FALSE)</f>
        <v>6W</v>
      </c>
      <c r="G183" s="232">
        <f>VLOOKUP($A183,'[1]Proj Data'!$C$6:$DR$366,50,FALSE)</f>
        <v>0</v>
      </c>
      <c r="H183" s="231" t="str">
        <f>VLOOKUP($A183,'[1]Proj Data'!$C$6:$DR$366,6,FALSE)</f>
        <v/>
      </c>
      <c r="I183" s="231" t="str">
        <f>VLOOKUP($A183,'[1]Proj Data'!$C$6:$DR$366,7,FALSE)</f>
        <v/>
      </c>
      <c r="J183" s="233">
        <f>VLOOKUP($A183,'[1]Proj Data'!$C$6:$DR$366,15,FALSE)</f>
        <v>5383</v>
      </c>
      <c r="K183" s="234">
        <f>VLOOKUP($A183,'[1]Proj Data'!$C$6:$DR$366,36,FALSE)</f>
        <v>600000</v>
      </c>
      <c r="L183" s="235">
        <f>VLOOKUP($A183,'[1]Proj Data'!$C$6:$DR$366,59,FALSE)</f>
        <v>0</v>
      </c>
    </row>
    <row r="184" spans="1:12" s="185" customFormat="1" ht="50.45" customHeight="1" x14ac:dyDescent="0.25">
      <c r="A184" s="228">
        <v>25</v>
      </c>
      <c r="B184" s="228" t="s">
        <v>1194</v>
      </c>
      <c r="C184" s="228" t="s">
        <v>84</v>
      </c>
      <c r="D184" s="229" t="str">
        <f t="shared" si="4"/>
        <v>PPL Rank: 25        
Montgomery                                        
Adv trmt - phos, rehab treatment</v>
      </c>
      <c r="E184" s="230" t="str">
        <f>VLOOKUP($A184,'[1]Proj Data'!$C$6:$DR$366,11,FALSE)</f>
        <v>Brooksbank</v>
      </c>
      <c r="F184" s="231">
        <f>VLOOKUP($A184,'[1]Proj Data'!$C$6:$DR$366,118,FALSE)</f>
        <v>9</v>
      </c>
      <c r="G184" s="232">
        <f>VLOOKUP($A184,'[1]Proj Data'!$C$6:$DR$366,50,FALSE)</f>
        <v>0</v>
      </c>
      <c r="H184" s="231" t="str">
        <f>VLOOKUP($A184,'[1]Proj Data'!$C$6:$DR$366,6,FALSE)</f>
        <v/>
      </c>
      <c r="I184" s="231" t="str">
        <f>VLOOKUP($A184,'[1]Proj Data'!$C$6:$DR$366,7,FALSE)</f>
        <v/>
      </c>
      <c r="J184" s="233">
        <f>VLOOKUP($A184,'[1]Proj Data'!$C$6:$DR$366,15,FALSE)</f>
        <v>3392</v>
      </c>
      <c r="K184" s="234">
        <f>VLOOKUP($A184,'[1]Proj Data'!$C$6:$DR$366,36,FALSE)</f>
        <v>31400000</v>
      </c>
      <c r="L184" s="235">
        <f>VLOOKUP($A184,'[1]Proj Data'!$C$6:$DR$366,59,FALSE)</f>
        <v>0</v>
      </c>
    </row>
    <row r="185" spans="1:12" s="185" customFormat="1" ht="50.45" customHeight="1" x14ac:dyDescent="0.25">
      <c r="A185" s="228">
        <v>31</v>
      </c>
      <c r="B185" s="228" t="s">
        <v>471</v>
      </c>
      <c r="C185" s="228" t="s">
        <v>239</v>
      </c>
      <c r="D185" s="229" t="str">
        <f t="shared" si="4"/>
        <v>PPL Rank: 31        
Montrose                                          
Adv trmt - phos, expand treatment</v>
      </c>
      <c r="E185" s="230" t="str">
        <f>VLOOKUP($A185,'[1]Proj Data'!$C$6:$DR$366,11,FALSE)</f>
        <v>Barrett</v>
      </c>
      <c r="F185" s="231" t="str">
        <f>VLOOKUP($A185,'[1]Proj Data'!$C$6:$DR$366,118,FALSE)</f>
        <v>7W</v>
      </c>
      <c r="G185" s="232">
        <f>VLOOKUP($A185,'[1]Proj Data'!$C$6:$DR$366,50,FALSE)</f>
        <v>0</v>
      </c>
      <c r="H185" s="231" t="str">
        <f>VLOOKUP($A185,'[1]Proj Data'!$C$6:$DR$366,6,FALSE)</f>
        <v/>
      </c>
      <c r="I185" s="231" t="str">
        <f>VLOOKUP($A185,'[1]Proj Data'!$C$6:$DR$366,7,FALSE)</f>
        <v/>
      </c>
      <c r="J185" s="233">
        <f>VLOOKUP($A185,'[1]Proj Data'!$C$6:$DR$366,15,FALSE)</f>
        <v>6055</v>
      </c>
      <c r="K185" s="234">
        <f>VLOOKUP($A185,'[1]Proj Data'!$C$6:$DR$366,36,FALSE)</f>
        <v>16800000</v>
      </c>
      <c r="L185" s="235">
        <f>VLOOKUP($A185,'[1]Proj Data'!$C$6:$DR$366,59,FALSE)</f>
        <v>0</v>
      </c>
    </row>
    <row r="186" spans="1:12" s="185" customFormat="1" ht="50.45" customHeight="1" x14ac:dyDescent="0.25">
      <c r="A186" s="228">
        <v>251</v>
      </c>
      <c r="B186" s="228" t="s">
        <v>120</v>
      </c>
      <c r="C186" s="228" t="s">
        <v>809</v>
      </c>
      <c r="D186" s="229" t="str">
        <f t="shared" si="4"/>
        <v>PPL Rank: 251       
Moorhead                                          
Rehab collection ph 2/3, brick sanitary sewer</v>
      </c>
      <c r="E186" s="230" t="str">
        <f>VLOOKUP($A186,'[1]Proj Data'!$C$6:$DR$366,11,FALSE)</f>
        <v>Bradshaw</v>
      </c>
      <c r="F186" s="231">
        <f>VLOOKUP($A186,'[1]Proj Data'!$C$6:$DR$366,118,FALSE)</f>
        <v>4</v>
      </c>
      <c r="G186" s="232">
        <f>VLOOKUP($A186,'[1]Proj Data'!$C$6:$DR$366,50,FALSE)</f>
        <v>0</v>
      </c>
      <c r="H186" s="231" t="str">
        <f>VLOOKUP($A186,'[1]Proj Data'!$C$6:$DR$366,6,FALSE)</f>
        <v>Yes</v>
      </c>
      <c r="I186" s="231" t="str">
        <f>VLOOKUP($A186,'[1]Proj Data'!$C$6:$DR$366,7,FALSE)</f>
        <v/>
      </c>
      <c r="J186" s="233">
        <f>VLOOKUP($A186,'[1]Proj Data'!$C$6:$DR$366,15,FALSE)</f>
        <v>41901</v>
      </c>
      <c r="K186" s="234">
        <f>VLOOKUP($A186,'[1]Proj Data'!$C$6:$DR$366,36,FALSE)</f>
        <v>6565239</v>
      </c>
      <c r="L186" s="235">
        <f>VLOOKUP($A186,'[1]Proj Data'!$C$6:$DR$366,59,FALSE)</f>
        <v>0</v>
      </c>
    </row>
    <row r="187" spans="1:12" s="185" customFormat="1" ht="50.45" customHeight="1" x14ac:dyDescent="0.25">
      <c r="A187" s="228">
        <v>245</v>
      </c>
      <c r="B187" s="228" t="s">
        <v>1195</v>
      </c>
      <c r="C187" s="228" t="s">
        <v>997</v>
      </c>
      <c r="D187" s="229" t="str">
        <f t="shared" si="4"/>
        <v>PPL Rank: 245       
Mora                                              
Rehab treatment, biosolids</v>
      </c>
      <c r="E187" s="230" t="str">
        <f>VLOOKUP($A187,'[1]Proj Data'!$C$6:$DR$366,11,FALSE)</f>
        <v>Montoya</v>
      </c>
      <c r="F187" s="231" t="str">
        <f>VLOOKUP($A187,'[1]Proj Data'!$C$6:$DR$366,118,FALSE)</f>
        <v>7E</v>
      </c>
      <c r="G187" s="232">
        <f>VLOOKUP($A187,'[1]Proj Data'!$C$6:$DR$366,50,FALSE)</f>
        <v>0</v>
      </c>
      <c r="H187" s="231" t="str">
        <f>VLOOKUP($A187,'[1]Proj Data'!$C$6:$DR$366,6,FALSE)</f>
        <v/>
      </c>
      <c r="I187" s="231" t="str">
        <f>VLOOKUP($A187,'[1]Proj Data'!$C$6:$DR$366,7,FALSE)</f>
        <v/>
      </c>
      <c r="J187" s="233">
        <f>VLOOKUP($A187,'[1]Proj Data'!$C$6:$DR$366,15,FALSE)</f>
        <v>3617</v>
      </c>
      <c r="K187" s="234">
        <f>VLOOKUP($A187,'[1]Proj Data'!$C$6:$DR$366,36,FALSE)</f>
        <v>7500000</v>
      </c>
      <c r="L187" s="235">
        <f>VLOOKUP($A187,'[1]Proj Data'!$C$6:$DR$366,59,FALSE)</f>
        <v>0</v>
      </c>
    </row>
    <row r="188" spans="1:12" s="185" customFormat="1" ht="50.45" customHeight="1" x14ac:dyDescent="0.25">
      <c r="A188" s="228">
        <v>220</v>
      </c>
      <c r="B188" s="228" t="s">
        <v>165</v>
      </c>
      <c r="C188" s="228" t="s">
        <v>67</v>
      </c>
      <c r="D188" s="229" t="str">
        <f t="shared" si="4"/>
        <v>PPL Rank: 220       
Morristown                                        
Rehab treatment</v>
      </c>
      <c r="E188" s="230" t="str">
        <f>VLOOKUP($A188,'[1]Proj Data'!$C$6:$DR$366,11,FALSE)</f>
        <v>Brooksbank</v>
      </c>
      <c r="F188" s="231">
        <f>VLOOKUP($A188,'[1]Proj Data'!$C$6:$DR$366,118,FALSE)</f>
        <v>10</v>
      </c>
      <c r="G188" s="232">
        <f>VLOOKUP($A188,'[1]Proj Data'!$C$6:$DR$366,50,FALSE)</f>
        <v>0</v>
      </c>
      <c r="H188" s="231" t="str">
        <f>VLOOKUP($A188,'[1]Proj Data'!$C$6:$DR$366,6,FALSE)</f>
        <v/>
      </c>
      <c r="I188" s="231" t="str">
        <f>VLOOKUP($A188,'[1]Proj Data'!$C$6:$DR$366,7,FALSE)</f>
        <v/>
      </c>
      <c r="J188" s="233">
        <f>VLOOKUP($A188,'[1]Proj Data'!$C$6:$DR$366,15,FALSE)</f>
        <v>997</v>
      </c>
      <c r="K188" s="234">
        <f>VLOOKUP($A188,'[1]Proj Data'!$C$6:$DR$366,36,FALSE)</f>
        <v>1000000</v>
      </c>
      <c r="L188" s="235">
        <f>VLOOKUP($A188,'[1]Proj Data'!$C$6:$DR$366,59,FALSE)</f>
        <v>0</v>
      </c>
    </row>
    <row r="189" spans="1:12" s="185" customFormat="1" ht="50.45" customHeight="1" x14ac:dyDescent="0.25">
      <c r="A189" s="228">
        <v>129</v>
      </c>
      <c r="B189" s="228" t="s">
        <v>256</v>
      </c>
      <c r="C189" s="228" t="s">
        <v>81</v>
      </c>
      <c r="D189" s="229" t="str">
        <f t="shared" si="4"/>
        <v>PPL Rank: 129       
Mower County - Dobbin's Creek                     
Unsewered, potential SSTS</v>
      </c>
      <c r="E189" s="230" t="str">
        <f>VLOOKUP($A189,'[1]Proj Data'!$C$6:$DR$366,11,FALSE)</f>
        <v>Brooksbank</v>
      </c>
      <c r="F189" s="231">
        <f>VLOOKUP($A189,'[1]Proj Data'!$C$6:$DR$366,118,FALSE)</f>
        <v>10</v>
      </c>
      <c r="G189" s="232">
        <f>VLOOKUP($A189,'[1]Proj Data'!$C$6:$DR$366,50,FALSE)</f>
        <v>0</v>
      </c>
      <c r="H189" s="231" t="str">
        <f>VLOOKUP($A189,'[1]Proj Data'!$C$6:$DR$366,6,FALSE)</f>
        <v/>
      </c>
      <c r="I189" s="231" t="str">
        <f>VLOOKUP($A189,'[1]Proj Data'!$C$6:$DR$366,7,FALSE)</f>
        <v/>
      </c>
      <c r="J189" s="233">
        <f>VLOOKUP($A189,'[1]Proj Data'!$C$6:$DR$366,15,FALSE)</f>
        <v>39500</v>
      </c>
      <c r="K189" s="234">
        <f>VLOOKUP($A189,'[1]Proj Data'!$C$6:$DR$366,36,FALSE)</f>
        <v>0</v>
      </c>
      <c r="L189" s="235">
        <f>VLOOKUP($A189,'[1]Proj Data'!$C$6:$DR$366,59,FALSE)</f>
        <v>0</v>
      </c>
    </row>
    <row r="190" spans="1:12" s="185" customFormat="1" ht="50.45" customHeight="1" x14ac:dyDescent="0.25">
      <c r="A190" s="228">
        <v>227</v>
      </c>
      <c r="B190" s="228" t="s">
        <v>121</v>
      </c>
      <c r="C190" s="228" t="s">
        <v>122</v>
      </c>
      <c r="D190" s="229" t="str">
        <f t="shared" si="4"/>
        <v>PPL Rank: 227       
Murdock                                           
Expand treatment, add pond</v>
      </c>
      <c r="E190" s="230" t="str">
        <f>VLOOKUP($A190,'[1]Proj Data'!$C$6:$DR$366,11,FALSE)</f>
        <v>Berrens</v>
      </c>
      <c r="F190" s="231" t="str">
        <f>VLOOKUP($A190,'[1]Proj Data'!$C$6:$DR$366,118,FALSE)</f>
        <v>6W</v>
      </c>
      <c r="G190" s="232">
        <f>VLOOKUP($A190,'[1]Proj Data'!$C$6:$DR$366,50,FALSE)</f>
        <v>0</v>
      </c>
      <c r="H190" s="231" t="str">
        <f>VLOOKUP($A190,'[1]Proj Data'!$C$6:$DR$366,6,FALSE)</f>
        <v/>
      </c>
      <c r="I190" s="231" t="str">
        <f>VLOOKUP($A190,'[1]Proj Data'!$C$6:$DR$366,7,FALSE)</f>
        <v/>
      </c>
      <c r="J190" s="233">
        <f>VLOOKUP($A190,'[1]Proj Data'!$C$6:$DR$366,15,FALSE)</f>
        <v>278</v>
      </c>
      <c r="K190" s="234">
        <f>VLOOKUP($A190,'[1]Proj Data'!$C$6:$DR$366,36,FALSE)</f>
        <v>400000</v>
      </c>
      <c r="L190" s="235">
        <f>VLOOKUP($A190,'[1]Proj Data'!$C$6:$DR$366,59,FALSE)</f>
        <v>0</v>
      </c>
    </row>
    <row r="191" spans="1:12" s="185" customFormat="1" ht="50.45" customHeight="1" x14ac:dyDescent="0.25">
      <c r="A191" s="228">
        <v>201</v>
      </c>
      <c r="B191" s="228" t="s">
        <v>1114</v>
      </c>
      <c r="C191" s="228" t="s">
        <v>1228</v>
      </c>
      <c r="D191" s="229" t="str">
        <f t="shared" si="4"/>
        <v>PPL Rank: 201       
Nashwauk                                          
Rehab collection, 3rd street</v>
      </c>
      <c r="E191" s="230" t="str">
        <f>VLOOKUP($A191,'[1]Proj Data'!$C$6:$DR$366,11,FALSE)</f>
        <v>Perez</v>
      </c>
      <c r="F191" s="231" t="str">
        <f>VLOOKUP($A191,'[1]Proj Data'!$C$6:$DR$366,118,FALSE)</f>
        <v>3a</v>
      </c>
      <c r="G191" s="232">
        <f>VLOOKUP($A191,'[1]Proj Data'!$C$6:$DR$366,50,FALSE)</f>
        <v>0</v>
      </c>
      <c r="H191" s="231" t="str">
        <f>VLOOKUP($A191,'[1]Proj Data'!$C$6:$DR$366,6,FALSE)</f>
        <v/>
      </c>
      <c r="I191" s="231" t="str">
        <f>VLOOKUP($A191,'[1]Proj Data'!$C$6:$DR$366,7,FALSE)</f>
        <v/>
      </c>
      <c r="J191" s="233">
        <f>VLOOKUP($A191,'[1]Proj Data'!$C$6:$DR$366,15,FALSE)</f>
        <v>900</v>
      </c>
      <c r="K191" s="234">
        <f>VLOOKUP($A191,'[1]Proj Data'!$C$6:$DR$366,36,FALSE)</f>
        <v>2261000</v>
      </c>
      <c r="L191" s="235">
        <f>VLOOKUP($A191,'[1]Proj Data'!$C$6:$DR$366,59,FALSE)</f>
        <v>0</v>
      </c>
    </row>
    <row r="192" spans="1:12" s="185" customFormat="1" ht="50.45" customHeight="1" x14ac:dyDescent="0.25">
      <c r="A192" s="228">
        <v>105</v>
      </c>
      <c r="B192" s="228" t="s">
        <v>770</v>
      </c>
      <c r="C192" s="228" t="s">
        <v>72</v>
      </c>
      <c r="D192" s="229" t="str">
        <f t="shared" si="4"/>
        <v>PPL Rank: 105       
New Auburn                                        
Rehab collection and treatment</v>
      </c>
      <c r="E192" s="230" t="str">
        <f>VLOOKUP($A192,'[1]Proj Data'!$C$6:$DR$366,11,FALSE)</f>
        <v>Brooksbank</v>
      </c>
      <c r="F192" s="231">
        <f>VLOOKUP($A192,'[1]Proj Data'!$C$6:$DR$366,118,FALSE)</f>
        <v>9</v>
      </c>
      <c r="G192" s="232">
        <f>VLOOKUP($A192,'[1]Proj Data'!$C$6:$DR$366,50,FALSE)</f>
        <v>0</v>
      </c>
      <c r="H192" s="231" t="str">
        <f>VLOOKUP($A192,'[1]Proj Data'!$C$6:$DR$366,6,FALSE)</f>
        <v/>
      </c>
      <c r="I192" s="231" t="str">
        <f>VLOOKUP($A192,'[1]Proj Data'!$C$6:$DR$366,7,FALSE)</f>
        <v/>
      </c>
      <c r="J192" s="233">
        <f>VLOOKUP($A192,'[1]Proj Data'!$C$6:$DR$366,15,FALSE)</f>
        <v>411</v>
      </c>
      <c r="K192" s="234">
        <f>VLOOKUP($A192,'[1]Proj Data'!$C$6:$DR$366,36,FALSE)</f>
        <v>11883665</v>
      </c>
      <c r="L192" s="235">
        <f>VLOOKUP($A192,'[1]Proj Data'!$C$6:$DR$366,59,FALSE)</f>
        <v>0</v>
      </c>
    </row>
    <row r="193" spans="1:12" s="185" customFormat="1" ht="50.45" customHeight="1" x14ac:dyDescent="0.25">
      <c r="A193" s="228">
        <v>76</v>
      </c>
      <c r="B193" s="228" t="s">
        <v>257</v>
      </c>
      <c r="C193" s="228" t="s">
        <v>258</v>
      </c>
      <c r="D193" s="229" t="str">
        <f t="shared" si="4"/>
        <v>PPL Rank: 76        
New Germany                                       
Adv trmt - phos, add pond</v>
      </c>
      <c r="E193" s="230" t="str">
        <f>VLOOKUP($A193,'[1]Proj Data'!$C$6:$DR$366,11,FALSE)</f>
        <v>Montoya</v>
      </c>
      <c r="F193" s="231">
        <f>VLOOKUP($A193,'[1]Proj Data'!$C$6:$DR$366,118,FALSE)</f>
        <v>11</v>
      </c>
      <c r="G193" s="232">
        <f>VLOOKUP($A193,'[1]Proj Data'!$C$6:$DR$366,50,FALSE)</f>
        <v>0</v>
      </c>
      <c r="H193" s="231" t="str">
        <f>VLOOKUP($A193,'[1]Proj Data'!$C$6:$DR$366,6,FALSE)</f>
        <v/>
      </c>
      <c r="I193" s="231" t="str">
        <f>VLOOKUP($A193,'[1]Proj Data'!$C$6:$DR$366,7,FALSE)</f>
        <v>Yes</v>
      </c>
      <c r="J193" s="233">
        <f>VLOOKUP($A193,'[1]Proj Data'!$C$6:$DR$366,15,FALSE)</f>
        <v>408</v>
      </c>
      <c r="K193" s="234">
        <f>VLOOKUP($A193,'[1]Proj Data'!$C$6:$DR$366,36,FALSE)</f>
        <v>10695650</v>
      </c>
      <c r="L193" s="235">
        <f>VLOOKUP($A193,'[1]Proj Data'!$C$6:$DR$366,59,FALSE)</f>
        <v>3660000</v>
      </c>
    </row>
    <row r="194" spans="1:12" s="185" customFormat="1" ht="50.45" customHeight="1" x14ac:dyDescent="0.25">
      <c r="A194" s="228">
        <v>106</v>
      </c>
      <c r="B194" s="228" t="s">
        <v>489</v>
      </c>
      <c r="C194" s="228" t="s">
        <v>68</v>
      </c>
      <c r="D194" s="229" t="str">
        <f t="shared" ref="D194:D253" si="5">"PPL Rank: "&amp;A194&amp;REPT(" ",10-LEN(A194))&amp;CHAR(10)&amp;B194&amp;REPT(" ",50-LEN(B194))&amp;CHAR(10)&amp;C194</f>
        <v>PPL Rank: 106       
New Ulm                                           
Rehab collection</v>
      </c>
      <c r="E194" s="230" t="str">
        <f>VLOOKUP($A194,'[1]Proj Data'!$C$6:$DR$366,11,FALSE)</f>
        <v>Brooksbank</v>
      </c>
      <c r="F194" s="231">
        <f>VLOOKUP($A194,'[1]Proj Data'!$C$6:$DR$366,118,FALSE)</f>
        <v>9</v>
      </c>
      <c r="G194" s="232">
        <f>VLOOKUP($A194,'[1]Proj Data'!$C$6:$DR$366,50,FALSE)</f>
        <v>0</v>
      </c>
      <c r="H194" s="231" t="str">
        <f>VLOOKUP($A194,'[1]Proj Data'!$C$6:$DR$366,6,FALSE)</f>
        <v/>
      </c>
      <c r="I194" s="231" t="str">
        <f>VLOOKUP($A194,'[1]Proj Data'!$C$6:$DR$366,7,FALSE)</f>
        <v/>
      </c>
      <c r="J194" s="233">
        <f>VLOOKUP($A194,'[1]Proj Data'!$C$6:$DR$366,15,FALSE)</f>
        <v>14096</v>
      </c>
      <c r="K194" s="234">
        <f>VLOOKUP($A194,'[1]Proj Data'!$C$6:$DR$366,36,FALSE)</f>
        <v>3311000</v>
      </c>
      <c r="L194" s="235">
        <f>VLOOKUP($A194,'[1]Proj Data'!$C$6:$DR$366,59,FALSE)</f>
        <v>0</v>
      </c>
    </row>
    <row r="195" spans="1:12" s="185" customFormat="1" ht="50.45" customHeight="1" x14ac:dyDescent="0.25">
      <c r="A195" s="228">
        <v>149</v>
      </c>
      <c r="B195" s="228" t="s">
        <v>630</v>
      </c>
      <c r="C195" s="228" t="s">
        <v>637</v>
      </c>
      <c r="D195" s="229" t="str">
        <f t="shared" si="5"/>
        <v>PPL Rank: 149       
New York Mills                                    
Rehab collection, CSAH 84</v>
      </c>
      <c r="E195" s="230" t="str">
        <f>VLOOKUP($A195,'[1]Proj Data'!$C$6:$DR$366,11,FALSE)</f>
        <v>Bradshaw</v>
      </c>
      <c r="F195" s="231">
        <f>VLOOKUP($A195,'[1]Proj Data'!$C$6:$DR$366,118,FALSE)</f>
        <v>4</v>
      </c>
      <c r="G195" s="232">
        <f>VLOOKUP($A195,'[1]Proj Data'!$C$6:$DR$366,50,FALSE)</f>
        <v>0</v>
      </c>
      <c r="H195" s="231" t="str">
        <f>VLOOKUP($A195,'[1]Proj Data'!$C$6:$DR$366,6,FALSE)</f>
        <v/>
      </c>
      <c r="I195" s="231" t="str">
        <f>VLOOKUP($A195,'[1]Proj Data'!$C$6:$DR$366,7,FALSE)</f>
        <v/>
      </c>
      <c r="J195" s="233">
        <f>VLOOKUP($A195,'[1]Proj Data'!$C$6:$DR$366,15,FALSE)</f>
        <v>1224</v>
      </c>
      <c r="K195" s="234">
        <f>VLOOKUP($A195,'[1]Proj Data'!$C$6:$DR$366,36,FALSE)</f>
        <v>645000</v>
      </c>
      <c r="L195" s="235">
        <f>VLOOKUP($A195,'[1]Proj Data'!$C$6:$DR$366,59,FALSE)</f>
        <v>0</v>
      </c>
    </row>
    <row r="196" spans="1:12" s="185" customFormat="1" ht="50.45" customHeight="1" x14ac:dyDescent="0.25">
      <c r="A196" s="228">
        <v>153</v>
      </c>
      <c r="B196" s="228" t="s">
        <v>630</v>
      </c>
      <c r="C196" s="228" t="s">
        <v>638</v>
      </c>
      <c r="D196" s="229" t="str">
        <f t="shared" si="5"/>
        <v>PPL Rank: 153       
New York Mills                                    
Rehab collection, E. Nowell St.</v>
      </c>
      <c r="E196" s="230" t="str">
        <f>VLOOKUP($A196,'[1]Proj Data'!$C$6:$DR$366,11,FALSE)</f>
        <v>Bradshaw</v>
      </c>
      <c r="F196" s="231">
        <f>VLOOKUP($A196,'[1]Proj Data'!$C$6:$DR$366,118,FALSE)</f>
        <v>4</v>
      </c>
      <c r="G196" s="232">
        <f>VLOOKUP($A196,'[1]Proj Data'!$C$6:$DR$366,50,FALSE)</f>
        <v>0</v>
      </c>
      <c r="H196" s="231" t="str">
        <f>VLOOKUP($A196,'[1]Proj Data'!$C$6:$DR$366,6,FALSE)</f>
        <v/>
      </c>
      <c r="I196" s="231" t="str">
        <f>VLOOKUP($A196,'[1]Proj Data'!$C$6:$DR$366,7,FALSE)</f>
        <v/>
      </c>
      <c r="J196" s="233">
        <f>VLOOKUP($A196,'[1]Proj Data'!$C$6:$DR$366,15,FALSE)</f>
        <v>30</v>
      </c>
      <c r="K196" s="234">
        <f>VLOOKUP($A196,'[1]Proj Data'!$C$6:$DR$366,36,FALSE)</f>
        <v>185000</v>
      </c>
      <c r="L196" s="235">
        <f>VLOOKUP($A196,'[1]Proj Data'!$C$6:$DR$366,59,FALSE)</f>
        <v>0</v>
      </c>
    </row>
    <row r="197" spans="1:12" s="185" customFormat="1" ht="50.45" customHeight="1" x14ac:dyDescent="0.25">
      <c r="A197" s="228">
        <v>154</v>
      </c>
      <c r="B197" s="228" t="s">
        <v>630</v>
      </c>
      <c r="C197" s="228" t="s">
        <v>639</v>
      </c>
      <c r="D197" s="229" t="str">
        <f t="shared" si="5"/>
        <v>PPL Rank: 154       
New York Mills                                    
Rehab collection, S. Main Ave.</v>
      </c>
      <c r="E197" s="230" t="str">
        <f>VLOOKUP($A197,'[1]Proj Data'!$C$6:$DR$366,11,FALSE)</f>
        <v>Bradshaw</v>
      </c>
      <c r="F197" s="231">
        <f>VLOOKUP($A197,'[1]Proj Data'!$C$6:$DR$366,118,FALSE)</f>
        <v>4</v>
      </c>
      <c r="G197" s="232">
        <f>VLOOKUP($A197,'[1]Proj Data'!$C$6:$DR$366,50,FALSE)</f>
        <v>0</v>
      </c>
      <c r="H197" s="231" t="str">
        <f>VLOOKUP($A197,'[1]Proj Data'!$C$6:$DR$366,6,FALSE)</f>
        <v/>
      </c>
      <c r="I197" s="231" t="str">
        <f>VLOOKUP($A197,'[1]Proj Data'!$C$6:$DR$366,7,FALSE)</f>
        <v/>
      </c>
      <c r="J197" s="233">
        <f>VLOOKUP($A197,'[1]Proj Data'!$C$6:$DR$366,15,FALSE)</f>
        <v>24</v>
      </c>
      <c r="K197" s="234">
        <f>VLOOKUP($A197,'[1]Proj Data'!$C$6:$DR$366,36,FALSE)</f>
        <v>810000</v>
      </c>
      <c r="L197" s="235">
        <f>VLOOKUP($A197,'[1]Proj Data'!$C$6:$DR$366,59,FALSE)</f>
        <v>0</v>
      </c>
    </row>
    <row r="198" spans="1:12" s="185" customFormat="1" ht="50.45" customHeight="1" x14ac:dyDescent="0.25">
      <c r="A198" s="228">
        <v>50</v>
      </c>
      <c r="B198" s="228" t="s">
        <v>124</v>
      </c>
      <c r="C198" s="228" t="s">
        <v>1229</v>
      </c>
      <c r="D198" s="229" t="str">
        <f t="shared" si="5"/>
        <v>PPL Rank: 50        
Nobles County - Reading                           
Unsewered, new collection and pond</v>
      </c>
      <c r="E198" s="230" t="str">
        <f>VLOOKUP($A198,'[1]Proj Data'!$C$6:$DR$366,11,FALSE)</f>
        <v>Berrens</v>
      </c>
      <c r="F198" s="231">
        <f>VLOOKUP($A198,'[1]Proj Data'!$C$6:$DR$366,118,FALSE)</f>
        <v>8</v>
      </c>
      <c r="G198" s="232">
        <f>VLOOKUP($A198,'[1]Proj Data'!$C$6:$DR$366,50,FALSE)</f>
        <v>0</v>
      </c>
      <c r="H198" s="231" t="str">
        <f>VLOOKUP($A198,'[1]Proj Data'!$C$6:$DR$366,6,FALSE)</f>
        <v/>
      </c>
      <c r="I198" s="231" t="str">
        <f>VLOOKUP($A198,'[1]Proj Data'!$C$6:$DR$366,7,FALSE)</f>
        <v/>
      </c>
      <c r="J198" s="233">
        <f>VLOOKUP($A198,'[1]Proj Data'!$C$6:$DR$366,15,FALSE)</f>
        <v>131</v>
      </c>
      <c r="K198" s="234">
        <f>VLOOKUP($A198,'[1]Proj Data'!$C$6:$DR$366,36,FALSE)</f>
        <v>6615500</v>
      </c>
      <c r="L198" s="235">
        <f>VLOOKUP($A198,'[1]Proj Data'!$C$6:$DR$366,59,FALSE)</f>
        <v>0</v>
      </c>
    </row>
    <row r="199" spans="1:12" s="185" customFormat="1" ht="50.45" customHeight="1" x14ac:dyDescent="0.25">
      <c r="A199" s="228">
        <v>302</v>
      </c>
      <c r="B199" s="228" t="s">
        <v>1002</v>
      </c>
      <c r="C199" s="228" t="s">
        <v>1003</v>
      </c>
      <c r="D199" s="229" t="str">
        <f t="shared" si="5"/>
        <v>PPL Rank: 302       
Northern Twp                                      
Unsewered, connect to Bemidji WWTP</v>
      </c>
      <c r="E199" s="230" t="str">
        <f>VLOOKUP($A199,'[1]Proj Data'!$C$6:$DR$366,11,FALSE)</f>
        <v>Perez</v>
      </c>
      <c r="F199" s="231">
        <f>VLOOKUP($A199,'[1]Proj Data'!$C$6:$DR$366,118,FALSE)</f>
        <v>2</v>
      </c>
      <c r="G199" s="232">
        <f>VLOOKUP($A199,'[1]Proj Data'!$C$6:$DR$366,50,FALSE)</f>
        <v>0</v>
      </c>
      <c r="H199" s="231" t="str">
        <f>VLOOKUP($A199,'[1]Proj Data'!$C$6:$DR$366,6,FALSE)</f>
        <v/>
      </c>
      <c r="I199" s="231" t="str">
        <f>VLOOKUP($A199,'[1]Proj Data'!$C$6:$DR$366,7,FALSE)</f>
        <v/>
      </c>
      <c r="J199" s="233">
        <f>VLOOKUP($A199,'[1]Proj Data'!$C$6:$DR$366,15,FALSE)</f>
        <v>4535</v>
      </c>
      <c r="K199" s="234">
        <f>VLOOKUP($A199,'[1]Proj Data'!$C$6:$DR$366,36,FALSE)</f>
        <v>6142944</v>
      </c>
      <c r="L199" s="235">
        <f>VLOOKUP($A199,'[1]Proj Data'!$C$6:$DR$366,59,FALSE)</f>
        <v>0</v>
      </c>
    </row>
    <row r="200" spans="1:12" s="185" customFormat="1" ht="50.45" customHeight="1" x14ac:dyDescent="0.25">
      <c r="A200" s="228">
        <v>270</v>
      </c>
      <c r="B200" s="228" t="s">
        <v>259</v>
      </c>
      <c r="C200" s="228" t="s">
        <v>260</v>
      </c>
      <c r="D200" s="229" t="str">
        <f t="shared" si="5"/>
        <v>PPL Rank: 270       
Northern Twp - Waville                            
Rehab treatment - MSTS</v>
      </c>
      <c r="E200" s="230" t="str">
        <f>VLOOKUP($A200,'[1]Proj Data'!$C$6:$DR$366,11,FALSE)</f>
        <v>Perez</v>
      </c>
      <c r="F200" s="231">
        <f>VLOOKUP($A200,'[1]Proj Data'!$C$6:$DR$366,118,FALSE)</f>
        <v>2</v>
      </c>
      <c r="G200" s="232">
        <f>VLOOKUP($A200,'[1]Proj Data'!$C$6:$DR$366,50,FALSE)</f>
        <v>0</v>
      </c>
      <c r="H200" s="231" t="str">
        <f>VLOOKUP($A200,'[1]Proj Data'!$C$6:$DR$366,6,FALSE)</f>
        <v/>
      </c>
      <c r="I200" s="231" t="str">
        <f>VLOOKUP($A200,'[1]Proj Data'!$C$6:$DR$366,7,FALSE)</f>
        <v/>
      </c>
      <c r="J200" s="233">
        <f>VLOOKUP($A200,'[1]Proj Data'!$C$6:$DR$366,15,FALSE)</f>
        <v>60</v>
      </c>
      <c r="K200" s="234">
        <f>VLOOKUP($A200,'[1]Proj Data'!$C$6:$DR$366,36,FALSE)</f>
        <v>170000</v>
      </c>
      <c r="L200" s="235">
        <f>VLOOKUP($A200,'[1]Proj Data'!$C$6:$DR$366,59,FALSE)</f>
        <v>0</v>
      </c>
    </row>
    <row r="201" spans="1:12" s="185" customFormat="1" ht="50.45" customHeight="1" x14ac:dyDescent="0.25">
      <c r="A201" s="228">
        <v>306</v>
      </c>
      <c r="B201" s="228" t="s">
        <v>125</v>
      </c>
      <c r="C201" s="228" t="s">
        <v>261</v>
      </c>
      <c r="D201" s="229" t="str">
        <f t="shared" si="5"/>
        <v xml:space="preserve">PPL Rank: 306       
Northfield                                        
Rehab/expand treatment </v>
      </c>
      <c r="E201" s="230" t="str">
        <f>VLOOKUP($A201,'[1]Proj Data'!$C$6:$DR$366,11,FALSE)</f>
        <v>Brooksbank</v>
      </c>
      <c r="F201" s="231">
        <f>VLOOKUP($A201,'[1]Proj Data'!$C$6:$DR$366,118,FALSE)</f>
        <v>10</v>
      </c>
      <c r="G201" s="232">
        <f>VLOOKUP($A201,'[1]Proj Data'!$C$6:$DR$366,50,FALSE)</f>
        <v>0</v>
      </c>
      <c r="H201" s="231" t="str">
        <f>VLOOKUP($A201,'[1]Proj Data'!$C$6:$DR$366,6,FALSE)</f>
        <v/>
      </c>
      <c r="I201" s="231" t="str">
        <f>VLOOKUP($A201,'[1]Proj Data'!$C$6:$DR$366,7,FALSE)</f>
        <v/>
      </c>
      <c r="J201" s="233">
        <f>VLOOKUP($A201,'[1]Proj Data'!$C$6:$DR$366,15,FALSE)</f>
        <v>20313</v>
      </c>
      <c r="K201" s="234">
        <f>VLOOKUP($A201,'[1]Proj Data'!$C$6:$DR$366,36,FALSE)</f>
        <v>10828875</v>
      </c>
      <c r="L201" s="235">
        <f>VLOOKUP($A201,'[1]Proj Data'!$C$6:$DR$366,59,FALSE)</f>
        <v>0</v>
      </c>
    </row>
    <row r="202" spans="1:12" s="185" customFormat="1" ht="50.45" customHeight="1" x14ac:dyDescent="0.25">
      <c r="A202" s="228">
        <v>20</v>
      </c>
      <c r="B202" s="228" t="s">
        <v>499</v>
      </c>
      <c r="C202" s="228" t="s">
        <v>72</v>
      </c>
      <c r="D202" s="229" t="str">
        <f t="shared" si="5"/>
        <v>PPL Rank: 20        
Okabena                                           
Rehab collection and treatment</v>
      </c>
      <c r="E202" s="230" t="str">
        <f>VLOOKUP($A202,'[1]Proj Data'!$C$6:$DR$366,11,FALSE)</f>
        <v>Berrens</v>
      </c>
      <c r="F202" s="231">
        <f>VLOOKUP($A202,'[1]Proj Data'!$C$6:$DR$366,118,FALSE)</f>
        <v>8</v>
      </c>
      <c r="G202" s="232">
        <f>VLOOKUP($A202,'[1]Proj Data'!$C$6:$DR$366,50,FALSE)</f>
        <v>0</v>
      </c>
      <c r="H202" s="231" t="str">
        <f>VLOOKUP($A202,'[1]Proj Data'!$C$6:$DR$366,6,FALSE)</f>
        <v/>
      </c>
      <c r="I202" s="231" t="str">
        <f>VLOOKUP($A202,'[1]Proj Data'!$C$6:$DR$366,7,FALSE)</f>
        <v/>
      </c>
      <c r="J202" s="233">
        <f>VLOOKUP($A202,'[1]Proj Data'!$C$6:$DR$366,15,FALSE)</f>
        <v>203</v>
      </c>
      <c r="K202" s="234">
        <f>VLOOKUP($A202,'[1]Proj Data'!$C$6:$DR$366,36,FALSE)</f>
        <v>5529000</v>
      </c>
      <c r="L202" s="235">
        <f>VLOOKUP($A202,'[1]Proj Data'!$C$6:$DR$366,59,FALSE)</f>
        <v>2460000</v>
      </c>
    </row>
    <row r="203" spans="1:12" s="185" customFormat="1" ht="50.45" customHeight="1" x14ac:dyDescent="0.25">
      <c r="A203" s="228">
        <v>66</v>
      </c>
      <c r="B203" s="228" t="s">
        <v>262</v>
      </c>
      <c r="C203" s="228" t="s">
        <v>68</v>
      </c>
      <c r="D203" s="229" t="str">
        <f t="shared" si="5"/>
        <v>PPL Rank: 66        
Olivia                                            
Rehab collection</v>
      </c>
      <c r="E203" s="230" t="str">
        <f>VLOOKUP($A203,'[1]Proj Data'!$C$6:$DR$366,11,FALSE)</f>
        <v>Barrett</v>
      </c>
      <c r="F203" s="231" t="str">
        <f>VLOOKUP($A203,'[1]Proj Data'!$C$6:$DR$366,118,FALSE)</f>
        <v>6E</v>
      </c>
      <c r="G203" s="232">
        <f>VLOOKUP($A203,'[1]Proj Data'!$C$6:$DR$366,50,FALSE)</f>
        <v>0</v>
      </c>
      <c r="H203" s="231" t="str">
        <f>VLOOKUP($A203,'[1]Proj Data'!$C$6:$DR$366,6,FALSE)</f>
        <v/>
      </c>
      <c r="I203" s="231" t="str">
        <f>VLOOKUP($A203,'[1]Proj Data'!$C$6:$DR$366,7,FALSE)</f>
        <v/>
      </c>
      <c r="J203" s="233">
        <f>VLOOKUP($A203,'[1]Proj Data'!$C$6:$DR$366,15,FALSE)</f>
        <v>2484</v>
      </c>
      <c r="K203" s="234">
        <f>VLOOKUP($A203,'[1]Proj Data'!$C$6:$DR$366,36,FALSE)</f>
        <v>7759200</v>
      </c>
      <c r="L203" s="235">
        <f>VLOOKUP($A203,'[1]Proj Data'!$C$6:$DR$366,59,FALSE)</f>
        <v>0</v>
      </c>
    </row>
    <row r="204" spans="1:12" s="185" customFormat="1" ht="50.45" customHeight="1" x14ac:dyDescent="0.25">
      <c r="A204" s="228">
        <v>298</v>
      </c>
      <c r="B204" s="228" t="s">
        <v>771</v>
      </c>
      <c r="C204" s="228" t="s">
        <v>755</v>
      </c>
      <c r="D204" s="229" t="str">
        <f t="shared" si="5"/>
        <v>PPL Rank: 298       
Olivia WTP                                        
Adv trmt – chloride, add RO to WTP</v>
      </c>
      <c r="E204" s="230" t="str">
        <f>VLOOKUP($A204,'[1]Proj Data'!$C$6:$DR$366,11,FALSE)</f>
        <v>Barrett</v>
      </c>
      <c r="F204" s="231" t="str">
        <f>VLOOKUP($A204,'[1]Proj Data'!$C$6:$DR$366,118,FALSE)</f>
        <v>6E</v>
      </c>
      <c r="G204" s="232">
        <f>VLOOKUP($A204,'[1]Proj Data'!$C$6:$DR$366,50,FALSE)</f>
        <v>0</v>
      </c>
      <c r="H204" s="231" t="str">
        <f>VLOOKUP($A204,'[1]Proj Data'!$C$6:$DR$366,6,FALSE)</f>
        <v/>
      </c>
      <c r="I204" s="231" t="str">
        <f>VLOOKUP($A204,'[1]Proj Data'!$C$6:$DR$366,7,FALSE)</f>
        <v/>
      </c>
      <c r="J204" s="233">
        <f>VLOOKUP($A204,'[1]Proj Data'!$C$6:$DR$366,15,FALSE)</f>
        <v>2343</v>
      </c>
      <c r="K204" s="234">
        <f>VLOOKUP($A204,'[1]Proj Data'!$C$6:$DR$366,36,FALSE)</f>
        <v>5200000</v>
      </c>
      <c r="L204" s="235">
        <f>VLOOKUP($A204,'[1]Proj Data'!$C$6:$DR$366,59,FALSE)</f>
        <v>0</v>
      </c>
    </row>
    <row r="205" spans="1:12" s="185" customFormat="1" ht="50.45" customHeight="1" x14ac:dyDescent="0.25">
      <c r="A205" s="228">
        <v>279</v>
      </c>
      <c r="B205" s="228" t="s">
        <v>127</v>
      </c>
      <c r="C205" s="228" t="s">
        <v>68</v>
      </c>
      <c r="D205" s="229" t="str">
        <f t="shared" si="5"/>
        <v>PPL Rank: 279       
Onamia                                            
Rehab collection</v>
      </c>
      <c r="E205" s="230" t="str">
        <f>VLOOKUP($A205,'[1]Proj Data'!$C$6:$DR$366,11,FALSE)</f>
        <v>Montoya</v>
      </c>
      <c r="F205" s="231" t="str">
        <f>VLOOKUP($A205,'[1]Proj Data'!$C$6:$DR$366,118,FALSE)</f>
        <v>7E</v>
      </c>
      <c r="G205" s="232">
        <f>VLOOKUP($A205,'[1]Proj Data'!$C$6:$DR$366,50,FALSE)</f>
        <v>0</v>
      </c>
      <c r="H205" s="231" t="str">
        <f>VLOOKUP($A205,'[1]Proj Data'!$C$6:$DR$366,6,FALSE)</f>
        <v/>
      </c>
      <c r="I205" s="231" t="str">
        <f>VLOOKUP($A205,'[1]Proj Data'!$C$6:$DR$366,7,FALSE)</f>
        <v/>
      </c>
      <c r="J205" s="233">
        <f>VLOOKUP($A205,'[1]Proj Data'!$C$6:$DR$366,15,FALSE)</f>
        <v>876</v>
      </c>
      <c r="K205" s="234">
        <f>VLOOKUP($A205,'[1]Proj Data'!$C$6:$DR$366,36,FALSE)</f>
        <v>2512000</v>
      </c>
      <c r="L205" s="235">
        <f>VLOOKUP($A205,'[1]Proj Data'!$C$6:$DR$366,59,FALSE)</f>
        <v>0</v>
      </c>
    </row>
    <row r="206" spans="1:12" s="185" customFormat="1" ht="50.45" customHeight="1" x14ac:dyDescent="0.25">
      <c r="A206" s="228">
        <v>252</v>
      </c>
      <c r="B206" s="228" t="s">
        <v>128</v>
      </c>
      <c r="C206" s="228" t="s">
        <v>81</v>
      </c>
      <c r="D206" s="229" t="str">
        <f t="shared" si="5"/>
        <v>PPL Rank: 252       
Oronoco Twp - Sunset Bay                          
Unsewered, potential SSTS</v>
      </c>
      <c r="E206" s="230" t="str">
        <f>VLOOKUP($A206,'[1]Proj Data'!$C$6:$DR$366,11,FALSE)</f>
        <v>Brooksbank</v>
      </c>
      <c r="F206" s="231">
        <f>VLOOKUP($A206,'[1]Proj Data'!$C$6:$DR$366,118,FALSE)</f>
        <v>10</v>
      </c>
      <c r="G206" s="232">
        <f>VLOOKUP($A206,'[1]Proj Data'!$C$6:$DR$366,50,FALSE)</f>
        <v>0</v>
      </c>
      <c r="H206" s="231" t="str">
        <f>VLOOKUP($A206,'[1]Proj Data'!$C$6:$DR$366,6,FALSE)</f>
        <v/>
      </c>
      <c r="I206" s="231" t="str">
        <f>VLOOKUP($A206,'[1]Proj Data'!$C$6:$DR$366,7,FALSE)</f>
        <v/>
      </c>
      <c r="J206" s="233">
        <f>VLOOKUP($A206,'[1]Proj Data'!$C$6:$DR$366,15,FALSE)</f>
        <v>0</v>
      </c>
      <c r="K206" s="234">
        <f>VLOOKUP($A206,'[1]Proj Data'!$C$6:$DR$366,36,FALSE)</f>
        <v>1196000</v>
      </c>
      <c r="L206" s="235">
        <f>VLOOKUP($A206,'[1]Proj Data'!$C$6:$DR$366,59,FALSE)</f>
        <v>0</v>
      </c>
    </row>
    <row r="207" spans="1:12" s="185" customFormat="1" ht="50.45" customHeight="1" x14ac:dyDescent="0.25">
      <c r="A207" s="228">
        <v>148</v>
      </c>
      <c r="B207" s="228" t="s">
        <v>129</v>
      </c>
      <c r="C207" s="228" t="s">
        <v>793</v>
      </c>
      <c r="D207" s="229" t="str">
        <f t="shared" si="5"/>
        <v>PPL Rank: 148       
Ortonville                                        
Rehab collection, ph 2</v>
      </c>
      <c r="E207" s="230" t="str">
        <f>VLOOKUP($A207,'[1]Proj Data'!$C$6:$DR$366,11,FALSE)</f>
        <v>Berrens</v>
      </c>
      <c r="F207" s="231" t="str">
        <f>VLOOKUP($A207,'[1]Proj Data'!$C$6:$DR$366,118,FALSE)</f>
        <v>6W</v>
      </c>
      <c r="G207" s="232">
        <f>VLOOKUP($A207,'[1]Proj Data'!$C$6:$DR$366,50,FALSE)</f>
        <v>0</v>
      </c>
      <c r="H207" s="231" t="str">
        <f>VLOOKUP($A207,'[1]Proj Data'!$C$6:$DR$366,6,FALSE)</f>
        <v/>
      </c>
      <c r="I207" s="231" t="str">
        <f>VLOOKUP($A207,'[1]Proj Data'!$C$6:$DR$366,7,FALSE)</f>
        <v>Yes</v>
      </c>
      <c r="J207" s="233">
        <f>VLOOKUP($A207,'[1]Proj Data'!$C$6:$DR$366,15,FALSE)</f>
        <v>1830</v>
      </c>
      <c r="K207" s="234">
        <f>VLOOKUP($A207,'[1]Proj Data'!$C$6:$DR$366,36,FALSE)</f>
        <v>10000000</v>
      </c>
      <c r="L207" s="235">
        <f>VLOOKUP($A207,'[1]Proj Data'!$C$6:$DR$366,59,FALSE)</f>
        <v>0</v>
      </c>
    </row>
    <row r="208" spans="1:12" s="185" customFormat="1" ht="50.45" customHeight="1" x14ac:dyDescent="0.25">
      <c r="A208" s="228">
        <v>15</v>
      </c>
      <c r="B208" s="228" t="s">
        <v>129</v>
      </c>
      <c r="C208" s="228" t="s">
        <v>68</v>
      </c>
      <c r="D208" s="229" t="str">
        <f t="shared" si="5"/>
        <v>PPL Rank: 15        
Ortonville                                        
Rehab collection</v>
      </c>
      <c r="E208" s="230" t="str">
        <f>VLOOKUP($A208,'[1]Proj Data'!$C$6:$DR$366,11,FALSE)</f>
        <v>Berrens</v>
      </c>
      <c r="F208" s="231" t="str">
        <f>VLOOKUP($A208,'[1]Proj Data'!$C$6:$DR$366,118,FALSE)</f>
        <v>6W</v>
      </c>
      <c r="G208" s="232">
        <f>VLOOKUP($A208,'[1]Proj Data'!$C$6:$DR$366,50,FALSE)</f>
        <v>0</v>
      </c>
      <c r="H208" s="231" t="str">
        <f>VLOOKUP($A208,'[1]Proj Data'!$C$6:$DR$366,6,FALSE)</f>
        <v/>
      </c>
      <c r="I208" s="231" t="str">
        <f>VLOOKUP($A208,'[1]Proj Data'!$C$6:$DR$366,7,FALSE)</f>
        <v>Yes</v>
      </c>
      <c r="J208" s="233">
        <f>VLOOKUP($A208,'[1]Proj Data'!$C$6:$DR$366,15,FALSE)</f>
        <v>2021</v>
      </c>
      <c r="K208" s="234">
        <f>VLOOKUP($A208,'[1]Proj Data'!$C$6:$DR$366,36,FALSE)</f>
        <v>5910000</v>
      </c>
      <c r="L208" s="235">
        <f>VLOOKUP($A208,'[1]Proj Data'!$C$6:$DR$366,59,FALSE)</f>
        <v>0</v>
      </c>
    </row>
    <row r="209" spans="1:12" s="185" customFormat="1" ht="50.45" customHeight="1" x14ac:dyDescent="0.25">
      <c r="A209" s="228">
        <v>3</v>
      </c>
      <c r="B209" s="228" t="s">
        <v>1004</v>
      </c>
      <c r="C209" s="228" t="s">
        <v>1005</v>
      </c>
      <c r="D209" s="229" t="str">
        <f t="shared" si="5"/>
        <v>PPL Rank: 3         
Osakis                                            
Adv trmt - phos, pond improvements</v>
      </c>
      <c r="E209" s="230" t="str">
        <f>VLOOKUP($A209,'[1]Proj Data'!$C$6:$DR$366,11,FALSE)</f>
        <v>Bradshaw</v>
      </c>
      <c r="F209" s="231">
        <f>VLOOKUP($A209,'[1]Proj Data'!$C$6:$DR$366,118,FALSE)</f>
        <v>4</v>
      </c>
      <c r="G209" s="232">
        <f>VLOOKUP($A209,'[1]Proj Data'!$C$6:$DR$366,50,FALSE)</f>
        <v>0</v>
      </c>
      <c r="H209" s="231" t="str">
        <f>VLOOKUP($A209,'[1]Proj Data'!$C$6:$DR$366,6,FALSE)</f>
        <v/>
      </c>
      <c r="I209" s="231" t="str">
        <f>VLOOKUP($A209,'[1]Proj Data'!$C$6:$DR$366,7,FALSE)</f>
        <v/>
      </c>
      <c r="J209" s="233">
        <f>VLOOKUP($A209,'[1]Proj Data'!$C$6:$DR$366,15,FALSE)</f>
        <v>1771</v>
      </c>
      <c r="K209" s="234">
        <f>VLOOKUP($A209,'[1]Proj Data'!$C$6:$DR$366,36,FALSE)</f>
        <v>12000000</v>
      </c>
      <c r="L209" s="235">
        <f>VLOOKUP($A209,'[1]Proj Data'!$C$6:$DR$366,59,FALSE)</f>
        <v>0</v>
      </c>
    </row>
    <row r="210" spans="1:12" s="185" customFormat="1" ht="50.45" customHeight="1" x14ac:dyDescent="0.25">
      <c r="A210" s="228">
        <v>288</v>
      </c>
      <c r="B210" s="228" t="s">
        <v>1006</v>
      </c>
      <c r="C210" s="228" t="s">
        <v>1007</v>
      </c>
      <c r="D210" s="229" t="str">
        <f t="shared" si="5"/>
        <v>PPL Rank: 288       
Oslo                                              
Rehab treatment, pond and LS improvements</v>
      </c>
      <c r="E210" s="230" t="str">
        <f>VLOOKUP($A210,'[1]Proj Data'!$C$6:$DR$366,11,FALSE)</f>
        <v>Perez</v>
      </c>
      <c r="F210" s="231">
        <f>VLOOKUP($A210,'[1]Proj Data'!$C$6:$DR$366,118,FALSE)</f>
        <v>1</v>
      </c>
      <c r="G210" s="232">
        <f>VLOOKUP($A210,'[1]Proj Data'!$C$6:$DR$366,50,FALSE)</f>
        <v>0</v>
      </c>
      <c r="H210" s="231" t="str">
        <f>VLOOKUP($A210,'[1]Proj Data'!$C$6:$DR$366,6,FALSE)</f>
        <v/>
      </c>
      <c r="I210" s="231" t="str">
        <f>VLOOKUP($A210,'[1]Proj Data'!$C$6:$DR$366,7,FALSE)</f>
        <v/>
      </c>
      <c r="J210" s="233">
        <f>VLOOKUP($A210,'[1]Proj Data'!$C$6:$DR$366,15,FALSE)</f>
        <v>239</v>
      </c>
      <c r="K210" s="234">
        <f>VLOOKUP($A210,'[1]Proj Data'!$C$6:$DR$366,36,FALSE)</f>
        <v>10000000</v>
      </c>
      <c r="L210" s="235">
        <f>VLOOKUP($A210,'[1]Proj Data'!$C$6:$DR$366,59,FALSE)</f>
        <v>0</v>
      </c>
    </row>
    <row r="211" spans="1:12" s="185" customFormat="1" ht="50.45" customHeight="1" x14ac:dyDescent="0.25">
      <c r="A211" s="228">
        <v>218</v>
      </c>
      <c r="B211" s="228" t="s">
        <v>772</v>
      </c>
      <c r="C211" s="228" t="s">
        <v>773</v>
      </c>
      <c r="D211" s="229" t="str">
        <f t="shared" si="5"/>
        <v>PPL Rank: 218       
Osseo                                             
Rehab collection, LS 1-3, forcemains</v>
      </c>
      <c r="E211" s="230" t="str">
        <f>VLOOKUP($A211,'[1]Proj Data'!$C$6:$DR$366,11,FALSE)</f>
        <v>Montoya</v>
      </c>
      <c r="F211" s="231">
        <f>VLOOKUP($A211,'[1]Proj Data'!$C$6:$DR$366,118,FALSE)</f>
        <v>11</v>
      </c>
      <c r="G211" s="232">
        <f>VLOOKUP($A211,'[1]Proj Data'!$C$6:$DR$366,50,FALSE)</f>
        <v>0</v>
      </c>
      <c r="H211" s="231" t="str">
        <f>VLOOKUP($A211,'[1]Proj Data'!$C$6:$DR$366,6,FALSE)</f>
        <v/>
      </c>
      <c r="I211" s="231" t="str">
        <f>VLOOKUP($A211,'[1]Proj Data'!$C$6:$DR$366,7,FALSE)</f>
        <v/>
      </c>
      <c r="J211" s="233">
        <f>VLOOKUP($A211,'[1]Proj Data'!$C$6:$DR$366,15,FALSE)</f>
        <v>2730</v>
      </c>
      <c r="K211" s="234">
        <f>VLOOKUP($A211,'[1]Proj Data'!$C$6:$DR$366,36,FALSE)</f>
        <v>1600000</v>
      </c>
      <c r="L211" s="235">
        <f>VLOOKUP($A211,'[1]Proj Data'!$C$6:$DR$366,59,FALSE)</f>
        <v>0</v>
      </c>
    </row>
    <row r="212" spans="1:12" s="185" customFormat="1" ht="50.45" customHeight="1" x14ac:dyDescent="0.25">
      <c r="A212" s="228">
        <v>140</v>
      </c>
      <c r="B212" s="228" t="s">
        <v>1196</v>
      </c>
      <c r="C212" s="228" t="s">
        <v>239</v>
      </c>
      <c r="D212" s="229" t="str">
        <f t="shared" si="5"/>
        <v>PPL Rank: 140       
Otsego West                                       
Adv trmt - phos, expand treatment</v>
      </c>
      <c r="E212" s="230" t="str">
        <f>VLOOKUP($A212,'[1]Proj Data'!$C$6:$DR$366,11,FALSE)</f>
        <v>Barrett</v>
      </c>
      <c r="F212" s="231" t="str">
        <f>VLOOKUP($A212,'[1]Proj Data'!$C$6:$DR$366,118,FALSE)</f>
        <v>7W</v>
      </c>
      <c r="G212" s="232">
        <f>VLOOKUP($A212,'[1]Proj Data'!$C$6:$DR$366,50,FALSE)</f>
        <v>0</v>
      </c>
      <c r="H212" s="231" t="str">
        <f>VLOOKUP($A212,'[1]Proj Data'!$C$6:$DR$366,6,FALSE)</f>
        <v/>
      </c>
      <c r="I212" s="231" t="str">
        <f>VLOOKUP($A212,'[1]Proj Data'!$C$6:$DR$366,7,FALSE)</f>
        <v/>
      </c>
      <c r="J212" s="233">
        <f>VLOOKUP($A212,'[1]Proj Data'!$C$6:$DR$366,15,FALSE)</f>
        <v>19966</v>
      </c>
      <c r="K212" s="234">
        <f>VLOOKUP($A212,'[1]Proj Data'!$C$6:$DR$366,36,FALSE)</f>
        <v>40183790</v>
      </c>
      <c r="L212" s="235">
        <f>VLOOKUP($A212,'[1]Proj Data'!$C$6:$DR$366,59,FALSE)</f>
        <v>0</v>
      </c>
    </row>
    <row r="213" spans="1:12" s="185" customFormat="1" ht="50.45" customHeight="1" x14ac:dyDescent="0.25">
      <c r="A213" s="228">
        <v>4</v>
      </c>
      <c r="B213" s="228" t="s">
        <v>263</v>
      </c>
      <c r="C213" s="228" t="s">
        <v>239</v>
      </c>
      <c r="D213" s="229" t="str">
        <f t="shared" si="5"/>
        <v>PPL Rank: 4         
Owatonna                                          
Adv trmt - phos, expand treatment</v>
      </c>
      <c r="E213" s="230" t="str">
        <f>VLOOKUP($A213,'[1]Proj Data'!$C$6:$DR$366,11,FALSE)</f>
        <v>Brooksbank</v>
      </c>
      <c r="F213" s="231">
        <f>VLOOKUP($A213,'[1]Proj Data'!$C$6:$DR$366,118,FALSE)</f>
        <v>10</v>
      </c>
      <c r="G213" s="232">
        <f>VLOOKUP($A213,'[1]Proj Data'!$C$6:$DR$366,50,FALSE)</f>
        <v>0</v>
      </c>
      <c r="H213" s="231" t="str">
        <f>VLOOKUP($A213,'[1]Proj Data'!$C$6:$DR$366,6,FALSE)</f>
        <v>Yes</v>
      </c>
      <c r="I213" s="231" t="str">
        <f>VLOOKUP($A213,'[1]Proj Data'!$C$6:$DR$366,7,FALSE)</f>
        <v/>
      </c>
      <c r="J213" s="233">
        <f>VLOOKUP($A213,'[1]Proj Data'!$C$6:$DR$366,15,FALSE)</f>
        <v>26534</v>
      </c>
      <c r="K213" s="234">
        <f>VLOOKUP($A213,'[1]Proj Data'!$C$6:$DR$366,36,FALSE)</f>
        <v>68858198</v>
      </c>
      <c r="L213" s="235">
        <f>VLOOKUP($A213,'[1]Proj Data'!$C$6:$DR$366,59,FALSE)</f>
        <v>0</v>
      </c>
    </row>
    <row r="214" spans="1:12" s="185" customFormat="1" ht="50.45" customHeight="1" x14ac:dyDescent="0.25">
      <c r="A214" s="228">
        <v>284</v>
      </c>
      <c r="B214" s="228" t="s">
        <v>849</v>
      </c>
      <c r="C214" s="228" t="s">
        <v>68</v>
      </c>
      <c r="D214" s="229" t="str">
        <f t="shared" si="5"/>
        <v>PPL Rank: 284       
Palisade                                          
Rehab collection</v>
      </c>
      <c r="E214" s="230" t="str">
        <f>VLOOKUP($A214,'[1]Proj Data'!$C$6:$DR$366,11,FALSE)</f>
        <v>Perez</v>
      </c>
      <c r="F214" s="231" t="str">
        <f>VLOOKUP($A214,'[1]Proj Data'!$C$6:$DR$366,118,FALSE)</f>
        <v>3b</v>
      </c>
      <c r="G214" s="232">
        <f>VLOOKUP($A214,'[1]Proj Data'!$C$6:$DR$366,50,FALSE)</f>
        <v>0</v>
      </c>
      <c r="H214" s="231" t="str">
        <f>VLOOKUP($A214,'[1]Proj Data'!$C$6:$DR$366,6,FALSE)</f>
        <v/>
      </c>
      <c r="I214" s="231" t="str">
        <f>VLOOKUP($A214,'[1]Proj Data'!$C$6:$DR$366,7,FALSE)</f>
        <v/>
      </c>
      <c r="J214" s="233">
        <f>VLOOKUP($A214,'[1]Proj Data'!$C$6:$DR$366,15,FALSE)</f>
        <v>156</v>
      </c>
      <c r="K214" s="234">
        <f>VLOOKUP($A214,'[1]Proj Data'!$C$6:$DR$366,36,FALSE)</f>
        <v>0</v>
      </c>
      <c r="L214" s="235">
        <f>VLOOKUP($A214,'[1]Proj Data'!$C$6:$DR$366,59,FALSE)</f>
        <v>0</v>
      </c>
    </row>
    <row r="215" spans="1:12" s="185" customFormat="1" ht="50.45" customHeight="1" x14ac:dyDescent="0.25">
      <c r="A215" s="228">
        <v>305</v>
      </c>
      <c r="B215" s="228" t="s">
        <v>500</v>
      </c>
      <c r="C215" s="228" t="s">
        <v>774</v>
      </c>
      <c r="D215" s="229" t="str">
        <f t="shared" si="5"/>
        <v>PPL Rank: 305       
Paynesville                                       
Expand WWTP</v>
      </c>
      <c r="E215" s="230" t="str">
        <f>VLOOKUP($A215,'[1]Proj Data'!$C$6:$DR$366,11,FALSE)</f>
        <v>Barrett</v>
      </c>
      <c r="F215" s="231" t="str">
        <f>VLOOKUP($A215,'[1]Proj Data'!$C$6:$DR$366,118,FALSE)</f>
        <v>7W</v>
      </c>
      <c r="G215" s="232">
        <f>VLOOKUP($A215,'[1]Proj Data'!$C$6:$DR$366,50,FALSE)</f>
        <v>0</v>
      </c>
      <c r="H215" s="231" t="str">
        <f>VLOOKUP($A215,'[1]Proj Data'!$C$6:$DR$366,6,FALSE)</f>
        <v/>
      </c>
      <c r="I215" s="231" t="str">
        <f>VLOOKUP($A215,'[1]Proj Data'!$C$6:$DR$366,7,FALSE)</f>
        <v/>
      </c>
      <c r="J215" s="233">
        <f>VLOOKUP($A215,'[1]Proj Data'!$C$6:$DR$366,15,FALSE)</f>
        <v>2571</v>
      </c>
      <c r="K215" s="234">
        <f>VLOOKUP($A215,'[1]Proj Data'!$C$6:$DR$366,36,FALSE)</f>
        <v>30000000</v>
      </c>
      <c r="L215" s="235">
        <f>VLOOKUP($A215,'[1]Proj Data'!$C$6:$DR$366,59,FALSE)</f>
        <v>0</v>
      </c>
    </row>
    <row r="216" spans="1:12" s="185" customFormat="1" ht="50.45" customHeight="1" x14ac:dyDescent="0.25">
      <c r="A216" s="228">
        <v>79</v>
      </c>
      <c r="B216" s="228" t="s">
        <v>131</v>
      </c>
      <c r="C216" s="228" t="s">
        <v>68</v>
      </c>
      <c r="D216" s="229" t="str">
        <f t="shared" si="5"/>
        <v>PPL Rank: 79        
Pelican Rapids                                    
Rehab collection</v>
      </c>
      <c r="E216" s="230" t="str">
        <f>VLOOKUP($A216,'[1]Proj Data'!$C$6:$DR$366,11,FALSE)</f>
        <v>Bradshaw</v>
      </c>
      <c r="F216" s="231">
        <f>VLOOKUP($A216,'[1]Proj Data'!$C$6:$DR$366,118,FALSE)</f>
        <v>4</v>
      </c>
      <c r="G216" s="232">
        <f>VLOOKUP($A216,'[1]Proj Data'!$C$6:$DR$366,50,FALSE)</f>
        <v>0</v>
      </c>
      <c r="H216" s="231" t="str">
        <f>VLOOKUP($A216,'[1]Proj Data'!$C$6:$DR$366,6,FALSE)</f>
        <v/>
      </c>
      <c r="I216" s="231" t="str">
        <f>VLOOKUP($A216,'[1]Proj Data'!$C$6:$DR$366,7,FALSE)</f>
        <v/>
      </c>
      <c r="J216" s="233">
        <f>VLOOKUP($A216,'[1]Proj Data'!$C$6:$DR$366,15,FALSE)</f>
        <v>2498</v>
      </c>
      <c r="K216" s="234">
        <f>VLOOKUP($A216,'[1]Proj Data'!$C$6:$DR$366,36,FALSE)</f>
        <v>3955000</v>
      </c>
      <c r="L216" s="235">
        <f>VLOOKUP($A216,'[1]Proj Data'!$C$6:$DR$366,59,FALSE)</f>
        <v>3164000</v>
      </c>
    </row>
    <row r="217" spans="1:12" s="185" customFormat="1" ht="50.45" customHeight="1" x14ac:dyDescent="0.25">
      <c r="A217" s="228">
        <v>80</v>
      </c>
      <c r="B217" s="228" t="s">
        <v>131</v>
      </c>
      <c r="C217" s="228" t="s">
        <v>640</v>
      </c>
      <c r="D217" s="229" t="str">
        <f t="shared" si="5"/>
        <v>PPL Rank: 80        
Pelican Rapids                                    
Rehab collection (TH59/108)</v>
      </c>
      <c r="E217" s="230" t="str">
        <f>VLOOKUP($A217,'[1]Proj Data'!$C$6:$DR$366,11,FALSE)</f>
        <v>Bradshaw</v>
      </c>
      <c r="F217" s="231">
        <f>VLOOKUP($A217,'[1]Proj Data'!$C$6:$DR$366,118,FALSE)</f>
        <v>4</v>
      </c>
      <c r="G217" s="232">
        <f>VLOOKUP($A217,'[1]Proj Data'!$C$6:$DR$366,50,FALSE)</f>
        <v>45520</v>
      </c>
      <c r="H217" s="231" t="str">
        <f>VLOOKUP($A217,'[1]Proj Data'!$C$6:$DR$366,6,FALSE)</f>
        <v>Yes</v>
      </c>
      <c r="I217" s="231">
        <f>VLOOKUP($A217,'[1]Proj Data'!$C$6:$DR$366,7,FALSE)</f>
        <v>0</v>
      </c>
      <c r="J217" s="233">
        <f>VLOOKUP($A217,'[1]Proj Data'!$C$6:$DR$366,15,FALSE)</f>
        <v>2193</v>
      </c>
      <c r="K217" s="234">
        <f>VLOOKUP($A217,'[1]Proj Data'!$C$6:$DR$366,36,FALSE)</f>
        <v>2888723</v>
      </c>
      <c r="L217" s="235">
        <f>VLOOKUP($A217,'[1]Proj Data'!$C$6:$DR$366,59,FALSE)</f>
        <v>2310978.4</v>
      </c>
    </row>
    <row r="218" spans="1:12" s="185" customFormat="1" ht="50.45" customHeight="1" x14ac:dyDescent="0.25">
      <c r="A218" s="228">
        <v>264.10000000000002</v>
      </c>
      <c r="B218" s="228" t="s">
        <v>1197</v>
      </c>
      <c r="C218" s="228" t="s">
        <v>1008</v>
      </c>
      <c r="D218" s="229" t="str">
        <f t="shared" si="5"/>
        <v>PPL Rank: 264.1     
Pequot Lakes                                      
Rehab collection, main LS, forcemain</v>
      </c>
      <c r="E218" s="230" t="str">
        <f>VLOOKUP($A218,'[1]Proj Data'!$C$6:$DR$366,11,FALSE)</f>
        <v>Schultz</v>
      </c>
      <c r="F218" s="231">
        <f>VLOOKUP($A218,'[1]Proj Data'!$C$6:$DR$366,118,FALSE)</f>
        <v>5</v>
      </c>
      <c r="G218" s="232">
        <f>VLOOKUP($A218,'[1]Proj Data'!$C$6:$DR$366,50,FALSE)</f>
        <v>0</v>
      </c>
      <c r="H218" s="231" t="str">
        <f>VLOOKUP($A218,'[1]Proj Data'!$C$6:$DR$366,6,FALSE)</f>
        <v/>
      </c>
      <c r="I218" s="231" t="str">
        <f>VLOOKUP($A218,'[1]Proj Data'!$C$6:$DR$366,7,FALSE)</f>
        <v/>
      </c>
      <c r="J218" s="233">
        <f>VLOOKUP($A218,'[1]Proj Data'!$C$6:$DR$366,15,FALSE)</f>
        <v>2431</v>
      </c>
      <c r="K218" s="234">
        <f>VLOOKUP($A218,'[1]Proj Data'!$C$6:$DR$366,36,FALSE)</f>
        <v>1500000</v>
      </c>
      <c r="L218" s="235">
        <f>VLOOKUP($A218,'[1]Proj Data'!$C$6:$DR$366,59,FALSE)</f>
        <v>0</v>
      </c>
    </row>
    <row r="219" spans="1:12" s="185" customFormat="1" ht="50.45" customHeight="1" x14ac:dyDescent="0.25">
      <c r="A219" s="228">
        <v>264.2</v>
      </c>
      <c r="B219" s="228" t="s">
        <v>1197</v>
      </c>
      <c r="C219" s="228" t="s">
        <v>1009</v>
      </c>
      <c r="D219" s="229" t="str">
        <f t="shared" si="5"/>
        <v>PPL Rank: 264.2     
Pequot Lakes                                      
Rehab treatment, 3rd pond cell</v>
      </c>
      <c r="E219" s="230" t="str">
        <f>VLOOKUP($A219,'[1]Proj Data'!$C$6:$DR$366,11,FALSE)</f>
        <v>Schultz</v>
      </c>
      <c r="F219" s="231">
        <f>VLOOKUP($A219,'[1]Proj Data'!$C$6:$DR$366,118,FALSE)</f>
        <v>5</v>
      </c>
      <c r="G219" s="232">
        <f>VLOOKUP($A219,'[1]Proj Data'!$C$6:$DR$366,50,FALSE)</f>
        <v>0</v>
      </c>
      <c r="H219" s="231" t="str">
        <f>VLOOKUP($A219,'[1]Proj Data'!$C$6:$DR$366,6,FALSE)</f>
        <v/>
      </c>
      <c r="I219" s="231" t="str">
        <f>VLOOKUP($A219,'[1]Proj Data'!$C$6:$DR$366,7,FALSE)</f>
        <v/>
      </c>
      <c r="J219" s="233">
        <f>VLOOKUP($A219,'[1]Proj Data'!$C$6:$DR$366,15,FALSE)</f>
        <v>2431</v>
      </c>
      <c r="K219" s="234">
        <f>VLOOKUP($A219,'[1]Proj Data'!$C$6:$DR$366,36,FALSE)</f>
        <v>2250000</v>
      </c>
      <c r="L219" s="235">
        <f>VLOOKUP($A219,'[1]Proj Data'!$C$6:$DR$366,59,FALSE)</f>
        <v>0</v>
      </c>
    </row>
    <row r="220" spans="1:12" s="185" customFormat="1" ht="50.45" customHeight="1" x14ac:dyDescent="0.25">
      <c r="A220" s="228">
        <v>238</v>
      </c>
      <c r="B220" s="228" t="s">
        <v>132</v>
      </c>
      <c r="C220" s="228" t="s">
        <v>1010</v>
      </c>
      <c r="D220" s="229" t="str">
        <f t="shared" si="5"/>
        <v>PPL Rank: 238       
Perham                                            
Rehab collection, Main St/CSAH 80</v>
      </c>
      <c r="E220" s="230" t="str">
        <f>VLOOKUP($A220,'[1]Proj Data'!$C$6:$DR$366,11,FALSE)</f>
        <v>Bradshaw</v>
      </c>
      <c r="F220" s="231">
        <f>VLOOKUP($A220,'[1]Proj Data'!$C$6:$DR$366,118,FALSE)</f>
        <v>4</v>
      </c>
      <c r="G220" s="232">
        <f>VLOOKUP($A220,'[1]Proj Data'!$C$6:$DR$366,50,FALSE)</f>
        <v>0</v>
      </c>
      <c r="H220" s="231" t="str">
        <f>VLOOKUP($A220,'[1]Proj Data'!$C$6:$DR$366,6,FALSE)</f>
        <v/>
      </c>
      <c r="I220" s="231" t="str">
        <f>VLOOKUP($A220,'[1]Proj Data'!$C$6:$DR$366,7,FALSE)</f>
        <v/>
      </c>
      <c r="J220" s="233">
        <f>VLOOKUP($A220,'[1]Proj Data'!$C$6:$DR$366,15,FALSE)</f>
        <v>3512</v>
      </c>
      <c r="K220" s="234">
        <f>VLOOKUP($A220,'[1]Proj Data'!$C$6:$DR$366,36,FALSE)</f>
        <v>1448250</v>
      </c>
      <c r="L220" s="235">
        <f>VLOOKUP($A220,'[1]Proj Data'!$C$6:$DR$366,59,FALSE)</f>
        <v>0</v>
      </c>
    </row>
    <row r="221" spans="1:12" s="185" customFormat="1" ht="50.45" customHeight="1" x14ac:dyDescent="0.25">
      <c r="A221" s="228">
        <v>303</v>
      </c>
      <c r="B221" s="228" t="s">
        <v>132</v>
      </c>
      <c r="C221" s="228" t="s">
        <v>1011</v>
      </c>
      <c r="D221" s="229" t="str">
        <f t="shared" si="5"/>
        <v>PPL Rank: 303       
Perham                                            
New mechanical WWTP</v>
      </c>
      <c r="E221" s="230" t="str">
        <f>VLOOKUP($A221,'[1]Proj Data'!$C$6:$DR$366,11,FALSE)</f>
        <v>Bradshaw</v>
      </c>
      <c r="F221" s="231">
        <f>VLOOKUP($A221,'[1]Proj Data'!$C$6:$DR$366,118,FALSE)</f>
        <v>4</v>
      </c>
      <c r="G221" s="232">
        <f>VLOOKUP($A221,'[1]Proj Data'!$C$6:$DR$366,50,FALSE)</f>
        <v>0</v>
      </c>
      <c r="H221" s="231" t="str">
        <f>VLOOKUP($A221,'[1]Proj Data'!$C$6:$DR$366,6,FALSE)</f>
        <v/>
      </c>
      <c r="I221" s="231" t="str">
        <f>VLOOKUP($A221,'[1]Proj Data'!$C$6:$DR$366,7,FALSE)</f>
        <v/>
      </c>
      <c r="J221" s="233">
        <f>VLOOKUP($A221,'[1]Proj Data'!$C$6:$DR$366,15,FALSE)</f>
        <v>3572</v>
      </c>
      <c r="K221" s="234">
        <f>VLOOKUP($A221,'[1]Proj Data'!$C$6:$DR$366,36,FALSE)</f>
        <v>93112500</v>
      </c>
      <c r="L221" s="235">
        <f>VLOOKUP($A221,'[1]Proj Data'!$C$6:$DR$366,59,FALSE)</f>
        <v>0</v>
      </c>
    </row>
    <row r="222" spans="1:12" s="185" customFormat="1" ht="50.45" customHeight="1" x14ac:dyDescent="0.25">
      <c r="A222" s="228">
        <v>246</v>
      </c>
      <c r="B222" s="228" t="s">
        <v>508</v>
      </c>
      <c r="C222" s="228" t="s">
        <v>67</v>
      </c>
      <c r="D222" s="229" t="str">
        <f t="shared" si="5"/>
        <v>PPL Rank: 246       
Pine City                                         
Rehab treatment</v>
      </c>
      <c r="E222" s="230" t="str">
        <f>VLOOKUP($A222,'[1]Proj Data'!$C$6:$DR$366,11,FALSE)</f>
        <v>Montoya</v>
      </c>
      <c r="F222" s="231" t="str">
        <f>VLOOKUP($A222,'[1]Proj Data'!$C$6:$DR$366,118,FALSE)</f>
        <v>7E</v>
      </c>
      <c r="G222" s="232">
        <f>VLOOKUP($A222,'[1]Proj Data'!$C$6:$DR$366,50,FALSE)</f>
        <v>0</v>
      </c>
      <c r="H222" s="231" t="str">
        <f>VLOOKUP($A222,'[1]Proj Data'!$C$6:$DR$366,6,FALSE)</f>
        <v/>
      </c>
      <c r="I222" s="231" t="str">
        <f>VLOOKUP($A222,'[1]Proj Data'!$C$6:$DR$366,7,FALSE)</f>
        <v/>
      </c>
      <c r="J222" s="233">
        <f>VLOOKUP($A222,'[1]Proj Data'!$C$6:$DR$366,15,FALSE)</f>
        <v>3230</v>
      </c>
      <c r="K222" s="234">
        <f>VLOOKUP($A222,'[1]Proj Data'!$C$6:$DR$366,36,FALSE)</f>
        <v>5000000</v>
      </c>
      <c r="L222" s="235">
        <f>VLOOKUP($A222,'[1]Proj Data'!$C$6:$DR$366,59,FALSE)</f>
        <v>0</v>
      </c>
    </row>
    <row r="223" spans="1:12" s="185" customFormat="1" ht="50.45" customHeight="1" x14ac:dyDescent="0.25">
      <c r="A223" s="228">
        <v>71</v>
      </c>
      <c r="B223" s="228" t="s">
        <v>133</v>
      </c>
      <c r="C223" s="228" t="s">
        <v>751</v>
      </c>
      <c r="D223" s="229" t="str">
        <f t="shared" si="5"/>
        <v>PPL Rank: 71        
Pine Island                                       
Regionalize, connect to North Zumbro SD</v>
      </c>
      <c r="E223" s="230" t="str">
        <f>VLOOKUP($A223,'[1]Proj Data'!$C$6:$DR$366,11,FALSE)</f>
        <v>Brooksbank</v>
      </c>
      <c r="F223" s="231">
        <f>VLOOKUP($A223,'[1]Proj Data'!$C$6:$DR$366,118,FALSE)</f>
        <v>10</v>
      </c>
      <c r="G223" s="232">
        <f>VLOOKUP($A223,'[1]Proj Data'!$C$6:$DR$366,50,FALSE)</f>
        <v>0</v>
      </c>
      <c r="H223" s="231" t="str">
        <f>VLOOKUP($A223,'[1]Proj Data'!$C$6:$DR$366,6,FALSE)</f>
        <v/>
      </c>
      <c r="I223" s="231" t="str">
        <f>VLOOKUP($A223,'[1]Proj Data'!$C$6:$DR$366,7,FALSE)</f>
        <v/>
      </c>
      <c r="J223" s="233">
        <f>VLOOKUP($A223,'[1]Proj Data'!$C$6:$DR$366,15,FALSE)</f>
        <v>3500</v>
      </c>
      <c r="K223" s="234">
        <f>VLOOKUP($A223,'[1]Proj Data'!$C$6:$DR$366,36,FALSE)</f>
        <v>39803800</v>
      </c>
      <c r="L223" s="235">
        <f>VLOOKUP($A223,'[1]Proj Data'!$C$6:$DR$366,59,FALSE)</f>
        <v>0</v>
      </c>
    </row>
    <row r="224" spans="1:12" s="185" customFormat="1" ht="50.45" customHeight="1" x14ac:dyDescent="0.25">
      <c r="A224" s="228">
        <v>108</v>
      </c>
      <c r="B224" s="228" t="s">
        <v>133</v>
      </c>
      <c r="C224" s="228" t="s">
        <v>68</v>
      </c>
      <c r="D224" s="229" t="str">
        <f t="shared" si="5"/>
        <v>PPL Rank: 108       
Pine Island                                       
Rehab collection</v>
      </c>
      <c r="E224" s="230" t="str">
        <f>VLOOKUP($A224,'[1]Proj Data'!$C$6:$DR$366,11,FALSE)</f>
        <v>Brooksbank</v>
      </c>
      <c r="F224" s="231">
        <f>VLOOKUP($A224,'[1]Proj Data'!$C$6:$DR$366,118,FALSE)</f>
        <v>10</v>
      </c>
      <c r="G224" s="232">
        <f>VLOOKUP($A224,'[1]Proj Data'!$C$6:$DR$366,50,FALSE)</f>
        <v>0</v>
      </c>
      <c r="H224" s="231" t="str">
        <f>VLOOKUP($A224,'[1]Proj Data'!$C$6:$DR$366,6,FALSE)</f>
        <v/>
      </c>
      <c r="I224" s="231" t="str">
        <f>VLOOKUP($A224,'[1]Proj Data'!$C$6:$DR$366,7,FALSE)</f>
        <v/>
      </c>
      <c r="J224" s="233">
        <f>VLOOKUP($A224,'[1]Proj Data'!$C$6:$DR$366,15,FALSE)</f>
        <v>3337</v>
      </c>
      <c r="K224" s="234">
        <f>VLOOKUP($A224,'[1]Proj Data'!$C$6:$DR$366,36,FALSE)</f>
        <v>1268000</v>
      </c>
      <c r="L224" s="235">
        <f>VLOOKUP($A224,'[1]Proj Data'!$C$6:$DR$366,59,FALSE)</f>
        <v>0</v>
      </c>
    </row>
    <row r="225" spans="1:12" s="185" customFormat="1" ht="50.45" customHeight="1" x14ac:dyDescent="0.25">
      <c r="A225" s="228">
        <v>73</v>
      </c>
      <c r="B225" s="228" t="s">
        <v>167</v>
      </c>
      <c r="C225" s="228" t="s">
        <v>968</v>
      </c>
      <c r="D225" s="229" t="str">
        <f t="shared" si="5"/>
        <v>PPL Rank: 73        
Pipestone                                         
Rehab collection - NE Area, ph 3</v>
      </c>
      <c r="E225" s="230" t="str">
        <f>VLOOKUP($A225,'[1]Proj Data'!$C$6:$DR$366,11,FALSE)</f>
        <v>Berrens</v>
      </c>
      <c r="F225" s="231">
        <f>VLOOKUP($A225,'[1]Proj Data'!$C$6:$DR$366,118,FALSE)</f>
        <v>8</v>
      </c>
      <c r="G225" s="232">
        <f>VLOOKUP($A225,'[1]Proj Data'!$C$6:$DR$366,50,FALSE)</f>
        <v>0</v>
      </c>
      <c r="H225" s="231" t="str">
        <f>VLOOKUP($A225,'[1]Proj Data'!$C$6:$DR$366,6,FALSE)</f>
        <v/>
      </c>
      <c r="I225" s="231" t="str">
        <f>VLOOKUP($A225,'[1]Proj Data'!$C$6:$DR$366,7,FALSE)</f>
        <v/>
      </c>
      <c r="J225" s="233">
        <f>VLOOKUP($A225,'[1]Proj Data'!$C$6:$DR$366,15,FALSE)</f>
        <v>4150</v>
      </c>
      <c r="K225" s="234">
        <f>VLOOKUP($A225,'[1]Proj Data'!$C$6:$DR$366,36,FALSE)</f>
        <v>1800000</v>
      </c>
      <c r="L225" s="235">
        <f>VLOOKUP($A225,'[1]Proj Data'!$C$6:$DR$366,59,FALSE)</f>
        <v>0</v>
      </c>
    </row>
    <row r="226" spans="1:12" s="185" customFormat="1" ht="50.45" customHeight="1" x14ac:dyDescent="0.25">
      <c r="A226" s="228">
        <v>276</v>
      </c>
      <c r="B226" s="228" t="s">
        <v>216</v>
      </c>
      <c r="C226" s="228" t="s">
        <v>68</v>
      </c>
      <c r="D226" s="229" t="str">
        <f t="shared" si="5"/>
        <v>PPL Rank: 276       
Plummer                                           
Rehab collection</v>
      </c>
      <c r="E226" s="230" t="str">
        <f>VLOOKUP($A226,'[1]Proj Data'!$C$6:$DR$366,11,FALSE)</f>
        <v>Perez</v>
      </c>
      <c r="F226" s="231">
        <f>VLOOKUP($A226,'[1]Proj Data'!$C$6:$DR$366,118,FALSE)</f>
        <v>1</v>
      </c>
      <c r="G226" s="232">
        <f>VLOOKUP($A226,'[1]Proj Data'!$C$6:$DR$366,50,FALSE)</f>
        <v>0</v>
      </c>
      <c r="H226" s="231" t="str">
        <f>VLOOKUP($A226,'[1]Proj Data'!$C$6:$DR$366,6,FALSE)</f>
        <v/>
      </c>
      <c r="I226" s="231" t="str">
        <f>VLOOKUP($A226,'[1]Proj Data'!$C$6:$DR$366,7,FALSE)</f>
        <v/>
      </c>
      <c r="J226" s="233">
        <f>VLOOKUP($A226,'[1]Proj Data'!$C$6:$DR$366,15,FALSE)</f>
        <v>292</v>
      </c>
      <c r="K226" s="234">
        <f>VLOOKUP($A226,'[1]Proj Data'!$C$6:$DR$366,36,FALSE)</f>
        <v>2586500</v>
      </c>
      <c r="L226" s="235">
        <f>VLOOKUP($A226,'[1]Proj Data'!$C$6:$DR$366,59,FALSE)</f>
        <v>0</v>
      </c>
    </row>
    <row r="227" spans="1:12" s="185" customFormat="1" ht="50.45" customHeight="1" x14ac:dyDescent="0.25">
      <c r="A227" s="228">
        <v>222</v>
      </c>
      <c r="B227" s="228" t="s">
        <v>775</v>
      </c>
      <c r="C227" s="228" t="s">
        <v>68</v>
      </c>
      <c r="D227" s="229" t="str">
        <f t="shared" si="5"/>
        <v>PPL Rank: 222       
Porter                                            
Rehab collection</v>
      </c>
      <c r="E227" s="230" t="str">
        <f>VLOOKUP($A227,'[1]Proj Data'!$C$6:$DR$366,11,FALSE)</f>
        <v>Berrens</v>
      </c>
      <c r="F227" s="231" t="str">
        <f>VLOOKUP($A227,'[1]Proj Data'!$C$6:$DR$366,118,FALSE)</f>
        <v>6W</v>
      </c>
      <c r="G227" s="232">
        <f>VLOOKUP($A227,'[1]Proj Data'!$C$6:$DR$366,50,FALSE)</f>
        <v>0</v>
      </c>
      <c r="H227" s="231" t="str">
        <f>VLOOKUP($A227,'[1]Proj Data'!$C$6:$DR$366,6,FALSE)</f>
        <v/>
      </c>
      <c r="I227" s="231" t="str">
        <f>VLOOKUP($A227,'[1]Proj Data'!$C$6:$DR$366,7,FALSE)</f>
        <v/>
      </c>
      <c r="J227" s="233">
        <f>VLOOKUP($A227,'[1]Proj Data'!$C$6:$DR$366,15,FALSE)</f>
        <v>173</v>
      </c>
      <c r="K227" s="234">
        <f>VLOOKUP($A227,'[1]Proj Data'!$C$6:$DR$366,36,FALSE)</f>
        <v>1115000</v>
      </c>
      <c r="L227" s="235">
        <f>VLOOKUP($A227,'[1]Proj Data'!$C$6:$DR$366,59,FALSE)</f>
        <v>0</v>
      </c>
    </row>
    <row r="228" spans="1:12" s="185" customFormat="1" ht="50.45" customHeight="1" x14ac:dyDescent="0.25">
      <c r="A228" s="228">
        <v>18</v>
      </c>
      <c r="B228" s="228" t="s">
        <v>1198</v>
      </c>
      <c r="C228" s="228" t="s">
        <v>1230</v>
      </c>
      <c r="D228" s="229" t="str">
        <f t="shared" si="5"/>
        <v>PPL Rank: 18        
Preston                                           
Adv trmt - nitrate-nitrite, expand treatment</v>
      </c>
      <c r="E228" s="230" t="str">
        <f>VLOOKUP($A228,'[1]Proj Data'!$C$6:$DR$366,11,FALSE)</f>
        <v>Brooksbank</v>
      </c>
      <c r="F228" s="231">
        <f>VLOOKUP($A228,'[1]Proj Data'!$C$6:$DR$366,118,FALSE)</f>
        <v>10</v>
      </c>
      <c r="G228" s="232">
        <f>VLOOKUP($A228,'[1]Proj Data'!$C$6:$DR$366,50,FALSE)</f>
        <v>0</v>
      </c>
      <c r="H228" s="231" t="str">
        <f>VLOOKUP($A228,'[1]Proj Data'!$C$6:$DR$366,6,FALSE)</f>
        <v/>
      </c>
      <c r="I228" s="231" t="str">
        <f>VLOOKUP($A228,'[1]Proj Data'!$C$6:$DR$366,7,FALSE)</f>
        <v/>
      </c>
      <c r="J228" s="233">
        <f>VLOOKUP($A228,'[1]Proj Data'!$C$6:$DR$366,15,FALSE)</f>
        <v>1375</v>
      </c>
      <c r="K228" s="234">
        <f>VLOOKUP($A228,'[1]Proj Data'!$C$6:$DR$366,36,FALSE)</f>
        <v>12000000</v>
      </c>
      <c r="L228" s="235">
        <f>VLOOKUP($A228,'[1]Proj Data'!$C$6:$DR$366,59,FALSE)</f>
        <v>0</v>
      </c>
    </row>
    <row r="229" spans="1:12" s="185" customFormat="1" ht="50.45" customHeight="1" x14ac:dyDescent="0.25">
      <c r="A229" s="228">
        <v>41</v>
      </c>
      <c r="B229" s="228" t="s">
        <v>134</v>
      </c>
      <c r="C229" s="228" t="s">
        <v>1012</v>
      </c>
      <c r="D229" s="229" t="str">
        <f t="shared" si="5"/>
        <v>PPL Rank: 41        
Proctor                                           
Rehab collection, replace VCP forcemain</v>
      </c>
      <c r="E229" s="230" t="str">
        <f>VLOOKUP($A229,'[1]Proj Data'!$C$6:$DR$366,11,FALSE)</f>
        <v>Bradshaw</v>
      </c>
      <c r="F229" s="231" t="str">
        <f>VLOOKUP($A229,'[1]Proj Data'!$C$6:$DR$366,118,FALSE)</f>
        <v>3c</v>
      </c>
      <c r="G229" s="232">
        <f>VLOOKUP($A229,'[1]Proj Data'!$C$6:$DR$366,50,FALSE)</f>
        <v>0</v>
      </c>
      <c r="H229" s="231" t="str">
        <f>VLOOKUP($A229,'[1]Proj Data'!$C$6:$DR$366,6,FALSE)</f>
        <v/>
      </c>
      <c r="I229" s="231" t="str">
        <f>VLOOKUP($A229,'[1]Proj Data'!$C$6:$DR$366,7,FALSE)</f>
        <v/>
      </c>
      <c r="J229" s="233">
        <f>VLOOKUP($A229,'[1]Proj Data'!$C$6:$DR$366,15,FALSE)</f>
        <v>3088</v>
      </c>
      <c r="K229" s="234">
        <f>VLOOKUP($A229,'[1]Proj Data'!$C$6:$DR$366,36,FALSE)</f>
        <v>3200000</v>
      </c>
      <c r="L229" s="235">
        <f>VLOOKUP($A229,'[1]Proj Data'!$C$6:$DR$366,59,FALSE)</f>
        <v>0</v>
      </c>
    </row>
    <row r="230" spans="1:12" s="185" customFormat="1" ht="50.45" customHeight="1" x14ac:dyDescent="0.25">
      <c r="A230" s="228">
        <v>163.1</v>
      </c>
      <c r="B230" s="228" t="s">
        <v>631</v>
      </c>
      <c r="C230" s="228" t="s">
        <v>68</v>
      </c>
      <c r="D230" s="229" t="str">
        <f t="shared" si="5"/>
        <v>PPL Rank: 163.1     
Randall                                           
Rehab collection</v>
      </c>
      <c r="E230" s="230" t="str">
        <f>VLOOKUP($A230,'[1]Proj Data'!$C$6:$DR$366,11,FALSE)</f>
        <v>Schultz</v>
      </c>
      <c r="F230" s="231">
        <f>VLOOKUP($A230,'[1]Proj Data'!$C$6:$DR$366,118,FALSE)</f>
        <v>5</v>
      </c>
      <c r="G230" s="232">
        <f>VLOOKUP($A230,'[1]Proj Data'!$C$6:$DR$366,50,FALSE)</f>
        <v>0</v>
      </c>
      <c r="H230" s="231" t="str">
        <f>VLOOKUP($A230,'[1]Proj Data'!$C$6:$DR$366,6,FALSE)</f>
        <v>Yes</v>
      </c>
      <c r="I230" s="231" t="str">
        <f>VLOOKUP($A230,'[1]Proj Data'!$C$6:$DR$366,7,FALSE)</f>
        <v/>
      </c>
      <c r="J230" s="233">
        <f>VLOOKUP($A230,'[1]Proj Data'!$C$6:$DR$366,15,FALSE)</f>
        <v>628</v>
      </c>
      <c r="K230" s="234">
        <f>VLOOKUP($A230,'[1]Proj Data'!$C$6:$DR$366,36,FALSE)</f>
        <v>3582234</v>
      </c>
      <c r="L230" s="235">
        <f>VLOOKUP($A230,'[1]Proj Data'!$C$6:$DR$366,59,FALSE)</f>
        <v>566704.95410313201</v>
      </c>
    </row>
    <row r="231" spans="1:12" s="185" customFormat="1" ht="50.45" customHeight="1" x14ac:dyDescent="0.25">
      <c r="A231" s="228">
        <v>163.19999999999999</v>
      </c>
      <c r="B231" s="228" t="s">
        <v>631</v>
      </c>
      <c r="C231" s="228" t="s">
        <v>1231</v>
      </c>
      <c r="D231" s="229" t="str">
        <f t="shared" si="5"/>
        <v>PPL Rank: 163.2     
Randall                                           
Rehab treatment &amp; lift stations</v>
      </c>
      <c r="E231" s="230" t="str">
        <f>VLOOKUP($A231,'[1]Proj Data'!$C$6:$DR$366,11,FALSE)</f>
        <v>Schultz</v>
      </c>
      <c r="F231" s="231">
        <f>VLOOKUP($A231,'[1]Proj Data'!$C$6:$DR$366,118,FALSE)</f>
        <v>5</v>
      </c>
      <c r="G231" s="232">
        <f>VLOOKUP($A231,'[1]Proj Data'!$C$6:$DR$366,50,FALSE)</f>
        <v>0</v>
      </c>
      <c r="H231" s="231" t="str">
        <f>VLOOKUP($A231,'[1]Proj Data'!$C$6:$DR$366,6,FALSE)</f>
        <v/>
      </c>
      <c r="I231" s="231" t="str">
        <f>VLOOKUP($A231,'[1]Proj Data'!$C$6:$DR$366,7,FALSE)</f>
        <v>Yes</v>
      </c>
      <c r="J231" s="233">
        <f>VLOOKUP($A231,'[1]Proj Data'!$C$6:$DR$366,15,FALSE)</f>
        <v>628</v>
      </c>
      <c r="K231" s="234">
        <f>VLOOKUP($A231,'[1]Proj Data'!$C$6:$DR$366,36,FALSE)</f>
        <v>5600000</v>
      </c>
      <c r="L231" s="235">
        <f>VLOOKUP($A231,'[1]Proj Data'!$C$6:$DR$366,59,FALSE)</f>
        <v>4480000</v>
      </c>
    </row>
    <row r="232" spans="1:12" s="185" customFormat="1" ht="50.45" customHeight="1" x14ac:dyDescent="0.25">
      <c r="A232" s="228">
        <v>226</v>
      </c>
      <c r="B232" s="228" t="s">
        <v>518</v>
      </c>
      <c r="C232" s="228" t="s">
        <v>68</v>
      </c>
      <c r="D232" s="229" t="str">
        <f t="shared" si="5"/>
        <v>PPL Rank: 226       
Red Lake Falls                                    
Rehab collection</v>
      </c>
      <c r="E232" s="230" t="str">
        <f>VLOOKUP($A232,'[1]Proj Data'!$C$6:$DR$366,11,FALSE)</f>
        <v>Perez</v>
      </c>
      <c r="F232" s="231">
        <f>VLOOKUP($A232,'[1]Proj Data'!$C$6:$DR$366,118,FALSE)</f>
        <v>1</v>
      </c>
      <c r="G232" s="232">
        <f>VLOOKUP($A232,'[1]Proj Data'!$C$6:$DR$366,50,FALSE)</f>
        <v>0</v>
      </c>
      <c r="H232" s="231" t="str">
        <f>VLOOKUP($A232,'[1]Proj Data'!$C$6:$DR$366,6,FALSE)</f>
        <v/>
      </c>
      <c r="I232" s="231" t="str">
        <f>VLOOKUP($A232,'[1]Proj Data'!$C$6:$DR$366,7,FALSE)</f>
        <v/>
      </c>
      <c r="J232" s="233">
        <f>VLOOKUP($A232,'[1]Proj Data'!$C$6:$DR$366,15,FALSE)</f>
        <v>326</v>
      </c>
      <c r="K232" s="234">
        <f>VLOOKUP($A232,'[1]Proj Data'!$C$6:$DR$366,36,FALSE)</f>
        <v>3315000</v>
      </c>
      <c r="L232" s="235">
        <f>VLOOKUP($A232,'[1]Proj Data'!$C$6:$DR$366,59,FALSE)</f>
        <v>0</v>
      </c>
    </row>
    <row r="233" spans="1:12" s="185" customFormat="1" ht="50.45" customHeight="1" x14ac:dyDescent="0.25">
      <c r="A233" s="228">
        <v>155</v>
      </c>
      <c r="B233" s="228" t="s">
        <v>136</v>
      </c>
      <c r="C233" s="228" t="s">
        <v>189</v>
      </c>
      <c r="D233" s="229" t="str">
        <f t="shared" si="5"/>
        <v>PPL Rank: 155       
Redwood Falls                                     
Adv trmt - phos, rehab WWTP</v>
      </c>
      <c r="E233" s="230" t="str">
        <f>VLOOKUP($A233,'[1]Proj Data'!$C$6:$DR$366,11,FALSE)</f>
        <v>Berrens</v>
      </c>
      <c r="F233" s="231">
        <f>VLOOKUP($A233,'[1]Proj Data'!$C$6:$DR$366,118,FALSE)</f>
        <v>8</v>
      </c>
      <c r="G233" s="232">
        <f>VLOOKUP($A233,'[1]Proj Data'!$C$6:$DR$366,50,FALSE)</f>
        <v>45492</v>
      </c>
      <c r="H233" s="231" t="str">
        <f>VLOOKUP($A233,'[1]Proj Data'!$C$6:$DR$366,6,FALSE)</f>
        <v>Yes</v>
      </c>
      <c r="I233" s="231">
        <f>VLOOKUP($A233,'[1]Proj Data'!$C$6:$DR$366,7,FALSE)</f>
        <v>0</v>
      </c>
      <c r="J233" s="233">
        <f>VLOOKUP($A233,'[1]Proj Data'!$C$6:$DR$366,15,FALSE)</f>
        <v>5210</v>
      </c>
      <c r="K233" s="234">
        <f>VLOOKUP($A233,'[1]Proj Data'!$C$6:$DR$366,36,FALSE)</f>
        <v>9450010</v>
      </c>
      <c r="L233" s="235">
        <f>VLOOKUP($A233,'[1]Proj Data'!$C$6:$DR$366,59,FALSE)</f>
        <v>0</v>
      </c>
    </row>
    <row r="234" spans="1:12" s="185" customFormat="1" ht="50.45" customHeight="1" x14ac:dyDescent="0.25">
      <c r="A234" s="228">
        <v>293</v>
      </c>
      <c r="B234" s="228" t="s">
        <v>190</v>
      </c>
      <c r="C234" s="228" t="s">
        <v>191</v>
      </c>
      <c r="D234" s="229" t="str">
        <f t="shared" si="5"/>
        <v>PPL Rank: 293       
Rice County - Cedar Lake                          
Unsewered, collection and LSTS</v>
      </c>
      <c r="E234" s="230" t="str">
        <f>VLOOKUP($A234,'[1]Proj Data'!$C$6:$DR$366,11,FALSE)</f>
        <v>Brooksbank</v>
      </c>
      <c r="F234" s="231">
        <f>VLOOKUP($A234,'[1]Proj Data'!$C$6:$DR$366,118,FALSE)</f>
        <v>10</v>
      </c>
      <c r="G234" s="232">
        <f>VLOOKUP($A234,'[1]Proj Data'!$C$6:$DR$366,50,FALSE)</f>
        <v>0</v>
      </c>
      <c r="H234" s="231" t="str">
        <f>VLOOKUP($A234,'[1]Proj Data'!$C$6:$DR$366,6,FALSE)</f>
        <v/>
      </c>
      <c r="I234" s="231" t="str">
        <f>VLOOKUP($A234,'[1]Proj Data'!$C$6:$DR$366,7,FALSE)</f>
        <v/>
      </c>
      <c r="J234" s="233">
        <f>VLOOKUP($A234,'[1]Proj Data'!$C$6:$DR$366,15,FALSE)</f>
        <v>250</v>
      </c>
      <c r="K234" s="234">
        <f>VLOOKUP($A234,'[1]Proj Data'!$C$6:$DR$366,36,FALSE)</f>
        <v>13555000</v>
      </c>
      <c r="L234" s="235">
        <f>VLOOKUP($A234,'[1]Proj Data'!$C$6:$DR$366,59,FALSE)</f>
        <v>0</v>
      </c>
    </row>
    <row r="235" spans="1:12" s="185" customFormat="1" ht="50.45" customHeight="1" x14ac:dyDescent="0.25">
      <c r="A235" s="228">
        <v>312</v>
      </c>
      <c r="B235" s="228" t="s">
        <v>137</v>
      </c>
      <c r="C235" s="228" t="s">
        <v>1232</v>
      </c>
      <c r="D235" s="229" t="str">
        <f t="shared" si="5"/>
        <v>PPL Rank: 312       
Rice Lake                                         
Unsewered - connect to WLSSD</v>
      </c>
      <c r="E235" s="230" t="str">
        <f>VLOOKUP($A235,'[1]Proj Data'!$C$6:$DR$366,11,FALSE)</f>
        <v>Bradshaw</v>
      </c>
      <c r="F235" s="231" t="str">
        <f>VLOOKUP($A235,'[1]Proj Data'!$C$6:$DR$366,118,FALSE)</f>
        <v>3c</v>
      </c>
      <c r="G235" s="232">
        <f>VLOOKUP($A235,'[1]Proj Data'!$C$6:$DR$366,50,FALSE)</f>
        <v>0</v>
      </c>
      <c r="H235" s="231" t="str">
        <f>VLOOKUP($A235,'[1]Proj Data'!$C$6:$DR$366,6,FALSE)</f>
        <v/>
      </c>
      <c r="I235" s="231" t="str">
        <f>VLOOKUP($A235,'[1]Proj Data'!$C$6:$DR$366,7,FALSE)</f>
        <v/>
      </c>
      <c r="J235" s="233">
        <f>VLOOKUP($A235,'[1]Proj Data'!$C$6:$DR$366,15,FALSE)</f>
        <v>4112</v>
      </c>
      <c r="K235" s="234">
        <f>VLOOKUP($A235,'[1]Proj Data'!$C$6:$DR$366,36,FALSE)</f>
        <v>1500000</v>
      </c>
      <c r="L235" s="235">
        <f>VLOOKUP($A235,'[1]Proj Data'!$C$6:$DR$366,59,FALSE)</f>
        <v>0</v>
      </c>
    </row>
    <row r="236" spans="1:12" s="185" customFormat="1" ht="50.45" customHeight="1" x14ac:dyDescent="0.25">
      <c r="A236" s="228">
        <v>247</v>
      </c>
      <c r="B236" s="228" t="s">
        <v>138</v>
      </c>
      <c r="C236" s="228" t="s">
        <v>68</v>
      </c>
      <c r="D236" s="229" t="str">
        <f t="shared" si="5"/>
        <v>PPL Rank: 247       
Richmond                                          
Rehab collection</v>
      </c>
      <c r="E236" s="230" t="str">
        <f>VLOOKUP($A236,'[1]Proj Data'!$C$6:$DR$366,11,FALSE)</f>
        <v>Barrett</v>
      </c>
      <c r="F236" s="231" t="str">
        <f>VLOOKUP($A236,'[1]Proj Data'!$C$6:$DR$366,118,FALSE)</f>
        <v>7W</v>
      </c>
      <c r="G236" s="232">
        <f>VLOOKUP($A236,'[1]Proj Data'!$C$6:$DR$366,50,FALSE)</f>
        <v>0</v>
      </c>
      <c r="H236" s="231" t="str">
        <f>VLOOKUP($A236,'[1]Proj Data'!$C$6:$DR$366,6,FALSE)</f>
        <v/>
      </c>
      <c r="I236" s="231" t="str">
        <f>VLOOKUP($A236,'[1]Proj Data'!$C$6:$DR$366,7,FALSE)</f>
        <v/>
      </c>
      <c r="J236" s="233">
        <f>VLOOKUP($A236,'[1]Proj Data'!$C$6:$DR$366,15,FALSE)</f>
        <v>1463</v>
      </c>
      <c r="K236" s="234">
        <f>VLOOKUP($A236,'[1]Proj Data'!$C$6:$DR$366,36,FALSE)</f>
        <v>1500000</v>
      </c>
      <c r="L236" s="235">
        <f>VLOOKUP($A236,'[1]Proj Data'!$C$6:$DR$366,59,FALSE)</f>
        <v>0</v>
      </c>
    </row>
    <row r="237" spans="1:12" s="185" customFormat="1" ht="50.45" customHeight="1" x14ac:dyDescent="0.25">
      <c r="A237" s="228">
        <v>46.1</v>
      </c>
      <c r="B237" s="228" t="s">
        <v>264</v>
      </c>
      <c r="C237" s="228" t="s">
        <v>1013</v>
      </c>
      <c r="D237" s="229" t="str">
        <f t="shared" si="5"/>
        <v>PPL Rank: 46.1      
Rochester                                         
Rehab treatment, liquid &amp; solids upgrade</v>
      </c>
      <c r="E237" s="230" t="str">
        <f>VLOOKUP($A237,'[1]Proj Data'!$C$6:$DR$366,11,FALSE)</f>
        <v>Brooksbank</v>
      </c>
      <c r="F237" s="231">
        <f>VLOOKUP($A237,'[1]Proj Data'!$C$6:$DR$366,118,FALSE)</f>
        <v>10</v>
      </c>
      <c r="G237" s="232">
        <f>VLOOKUP($A237,'[1]Proj Data'!$C$6:$DR$366,50,FALSE)</f>
        <v>45562</v>
      </c>
      <c r="H237" s="231" t="str">
        <f>VLOOKUP($A237,'[1]Proj Data'!$C$6:$DR$366,6,FALSE)</f>
        <v>Yes</v>
      </c>
      <c r="I237" s="231" t="str">
        <f>VLOOKUP($A237,'[1]Proj Data'!$C$6:$DR$366,7,FALSE)</f>
        <v/>
      </c>
      <c r="J237" s="233">
        <f>VLOOKUP($A237,'[1]Proj Data'!$C$6:$DR$366,15,FALSE)</f>
        <v>116961</v>
      </c>
      <c r="K237" s="234">
        <f>VLOOKUP($A237,'[1]Proj Data'!$C$6:$DR$366,36,FALSE)</f>
        <v>80000000</v>
      </c>
      <c r="L237" s="235">
        <f>VLOOKUP($A237,'[1]Proj Data'!$C$6:$DR$366,59,FALSE)</f>
        <v>0</v>
      </c>
    </row>
    <row r="238" spans="1:12" s="185" customFormat="1" ht="50.45" customHeight="1" x14ac:dyDescent="0.25">
      <c r="A238" s="228">
        <v>46.2</v>
      </c>
      <c r="B238" s="228" t="s">
        <v>264</v>
      </c>
      <c r="C238" s="228" t="s">
        <v>1013</v>
      </c>
      <c r="D238" s="229" t="str">
        <f t="shared" si="5"/>
        <v>PPL Rank: 46.2      
Rochester                                         
Rehab treatment, liquid &amp; solids upgrade</v>
      </c>
      <c r="E238" s="230" t="str">
        <f>VLOOKUP($A238,'[1]Proj Data'!$C$6:$DR$366,11,FALSE)</f>
        <v>Brooksbank</v>
      </c>
      <c r="F238" s="231">
        <f>VLOOKUP($A238,'[1]Proj Data'!$C$6:$DR$366,118,FALSE)</f>
        <v>10</v>
      </c>
      <c r="G238" s="232">
        <f>VLOOKUP($A238,'[1]Proj Data'!$C$6:$DR$366,50,FALSE)</f>
        <v>0</v>
      </c>
      <c r="H238" s="231">
        <f>VLOOKUP($A238,'[1]Proj Data'!$C$6:$DR$366,6,FALSE)</f>
        <v>0</v>
      </c>
      <c r="I238" s="231" t="str">
        <f>VLOOKUP($A238,'[1]Proj Data'!$C$6:$DR$366,7,FALSE)</f>
        <v/>
      </c>
      <c r="J238" s="233">
        <f>VLOOKUP($A238,'[1]Proj Data'!$C$6:$DR$366,15,FALSE)</f>
        <v>116961</v>
      </c>
      <c r="K238" s="234">
        <f>VLOOKUP($A238,'[1]Proj Data'!$C$6:$DR$366,36,FALSE)</f>
        <v>19095066</v>
      </c>
      <c r="L238" s="235">
        <f>VLOOKUP($A238,'[1]Proj Data'!$C$6:$DR$366,59,FALSE)</f>
        <v>0</v>
      </c>
    </row>
    <row r="239" spans="1:12" s="185" customFormat="1" ht="50.45" customHeight="1" x14ac:dyDescent="0.25">
      <c r="A239" s="228">
        <v>272</v>
      </c>
      <c r="B239" s="228" t="s">
        <v>1199</v>
      </c>
      <c r="C239" s="228" t="s">
        <v>67</v>
      </c>
      <c r="D239" s="229" t="str">
        <f t="shared" si="5"/>
        <v>PPL Rank: 272       
Rockford                                          
Rehab treatment</v>
      </c>
      <c r="E239" s="230" t="str">
        <f>VLOOKUP($A239,'[1]Proj Data'!$C$6:$DR$366,11,FALSE)</f>
        <v>Barrett</v>
      </c>
      <c r="F239" s="231" t="str">
        <f>VLOOKUP($A239,'[1]Proj Data'!$C$6:$DR$366,118,FALSE)</f>
        <v>7W</v>
      </c>
      <c r="G239" s="232">
        <f>VLOOKUP($A239,'[1]Proj Data'!$C$6:$DR$366,50,FALSE)</f>
        <v>0</v>
      </c>
      <c r="H239" s="231" t="str">
        <f>VLOOKUP($A239,'[1]Proj Data'!$C$6:$DR$366,6,FALSE)</f>
        <v/>
      </c>
      <c r="I239" s="231" t="str">
        <f>VLOOKUP($A239,'[1]Proj Data'!$C$6:$DR$366,7,FALSE)</f>
        <v/>
      </c>
      <c r="J239" s="233">
        <f>VLOOKUP($A239,'[1]Proj Data'!$C$6:$DR$366,15,FALSE)</f>
        <v>4505</v>
      </c>
      <c r="K239" s="234">
        <f>VLOOKUP($A239,'[1]Proj Data'!$C$6:$DR$366,36,FALSE)</f>
        <v>4500000</v>
      </c>
      <c r="L239" s="235">
        <f>VLOOKUP($A239,'[1]Proj Data'!$C$6:$DR$366,59,FALSE)</f>
        <v>0</v>
      </c>
    </row>
    <row r="240" spans="1:12" s="185" customFormat="1" ht="50.45" customHeight="1" x14ac:dyDescent="0.25">
      <c r="A240" s="228">
        <v>294</v>
      </c>
      <c r="B240" s="228" t="s">
        <v>139</v>
      </c>
      <c r="C240" s="228" t="s">
        <v>140</v>
      </c>
      <c r="D240" s="229" t="str">
        <f t="shared" si="5"/>
        <v>PPL Rank: 294       
Roscoe                                            
Adv trmt - nitrogen, recirculating gravel filter</v>
      </c>
      <c r="E240" s="230" t="str">
        <f>VLOOKUP($A240,'[1]Proj Data'!$C$6:$DR$366,11,FALSE)</f>
        <v>Barrett</v>
      </c>
      <c r="F240" s="231" t="str">
        <f>VLOOKUP($A240,'[1]Proj Data'!$C$6:$DR$366,118,FALSE)</f>
        <v>7W</v>
      </c>
      <c r="G240" s="232">
        <f>VLOOKUP($A240,'[1]Proj Data'!$C$6:$DR$366,50,FALSE)</f>
        <v>0</v>
      </c>
      <c r="H240" s="231" t="str">
        <f>VLOOKUP($A240,'[1]Proj Data'!$C$6:$DR$366,6,FALSE)</f>
        <v/>
      </c>
      <c r="I240" s="231" t="str">
        <f>VLOOKUP($A240,'[1]Proj Data'!$C$6:$DR$366,7,FALSE)</f>
        <v/>
      </c>
      <c r="J240" s="233">
        <f>VLOOKUP($A240,'[1]Proj Data'!$C$6:$DR$366,15,FALSE)</f>
        <v>102</v>
      </c>
      <c r="K240" s="234">
        <f>VLOOKUP($A240,'[1]Proj Data'!$C$6:$DR$366,36,FALSE)</f>
        <v>2022000</v>
      </c>
      <c r="L240" s="235">
        <f>VLOOKUP($A240,'[1]Proj Data'!$C$6:$DR$366,59,FALSE)</f>
        <v>0</v>
      </c>
    </row>
    <row r="241" spans="1:12" s="185" customFormat="1" ht="50.45" customHeight="1" x14ac:dyDescent="0.25">
      <c r="A241" s="228">
        <v>45</v>
      </c>
      <c r="B241" s="228" t="s">
        <v>1014</v>
      </c>
      <c r="C241" s="228" t="s">
        <v>1015</v>
      </c>
      <c r="D241" s="229" t="str">
        <f t="shared" si="5"/>
        <v>PPL Rank: 45        
Rose Creek                                        
Rehab collection and treatment, LS and pond</v>
      </c>
      <c r="E241" s="230" t="str">
        <f>VLOOKUP($A241,'[1]Proj Data'!$C$6:$DR$366,11,FALSE)</f>
        <v>Brooksbank</v>
      </c>
      <c r="F241" s="231">
        <f>VLOOKUP($A241,'[1]Proj Data'!$C$6:$DR$366,118,FALSE)</f>
        <v>10</v>
      </c>
      <c r="G241" s="232">
        <f>VLOOKUP($A241,'[1]Proj Data'!$C$6:$DR$366,50,FALSE)</f>
        <v>0</v>
      </c>
      <c r="H241" s="231" t="str">
        <f>VLOOKUP($A241,'[1]Proj Data'!$C$6:$DR$366,6,FALSE)</f>
        <v/>
      </c>
      <c r="I241" s="231" t="str">
        <f>VLOOKUP($A241,'[1]Proj Data'!$C$6:$DR$366,7,FALSE)</f>
        <v/>
      </c>
      <c r="J241" s="233">
        <f>VLOOKUP($A241,'[1]Proj Data'!$C$6:$DR$366,15,FALSE)</f>
        <v>397</v>
      </c>
      <c r="K241" s="234">
        <f>VLOOKUP($A241,'[1]Proj Data'!$C$6:$DR$366,36,FALSE)</f>
        <v>5148000</v>
      </c>
      <c r="L241" s="235">
        <f>VLOOKUP($A241,'[1]Proj Data'!$C$6:$DR$366,59,FALSE)</f>
        <v>0</v>
      </c>
    </row>
    <row r="242" spans="1:12" s="185" customFormat="1" ht="50.45" customHeight="1" x14ac:dyDescent="0.25">
      <c r="A242" s="228">
        <v>119</v>
      </c>
      <c r="B242" s="228" t="s">
        <v>1016</v>
      </c>
      <c r="C242" s="228" t="s">
        <v>1017</v>
      </c>
      <c r="D242" s="229" t="str">
        <f t="shared" si="5"/>
        <v>PPL Rank: 119       
Roseau                                            
Rehab treatment, phos removal</v>
      </c>
      <c r="E242" s="230" t="str">
        <f>VLOOKUP($A242,'[1]Proj Data'!$C$6:$DR$366,11,FALSE)</f>
        <v>Perez</v>
      </c>
      <c r="F242" s="231">
        <f>VLOOKUP($A242,'[1]Proj Data'!$C$6:$DR$366,118,FALSE)</f>
        <v>1</v>
      </c>
      <c r="G242" s="232">
        <f>VLOOKUP($A242,'[1]Proj Data'!$C$6:$DR$366,50,FALSE)</f>
        <v>0</v>
      </c>
      <c r="H242" s="231" t="str">
        <f>VLOOKUP($A242,'[1]Proj Data'!$C$6:$DR$366,6,FALSE)</f>
        <v/>
      </c>
      <c r="I242" s="231" t="str">
        <f>VLOOKUP($A242,'[1]Proj Data'!$C$6:$DR$366,7,FALSE)</f>
        <v/>
      </c>
      <c r="J242" s="233">
        <f>VLOOKUP($A242,'[1]Proj Data'!$C$6:$DR$366,15,FALSE)</f>
        <v>2744</v>
      </c>
      <c r="K242" s="234">
        <f>VLOOKUP($A242,'[1]Proj Data'!$C$6:$DR$366,36,FALSE)</f>
        <v>5400000</v>
      </c>
      <c r="L242" s="235">
        <f>VLOOKUP($A242,'[1]Proj Data'!$C$6:$DR$366,59,FALSE)</f>
        <v>0</v>
      </c>
    </row>
    <row r="243" spans="1:12" s="185" customFormat="1" ht="50.45" customHeight="1" x14ac:dyDescent="0.25">
      <c r="A243" s="228">
        <v>308</v>
      </c>
      <c r="B243" s="228" t="s">
        <v>532</v>
      </c>
      <c r="C243" s="228" t="s">
        <v>68</v>
      </c>
      <c r="D243" s="229" t="str">
        <f t="shared" si="5"/>
        <v>PPL Rank: 308       
Royalton                                          
Rehab collection</v>
      </c>
      <c r="E243" s="230" t="str">
        <f>VLOOKUP($A243,'[1]Proj Data'!$C$6:$DR$366,11,FALSE)</f>
        <v>Schultz</v>
      </c>
      <c r="F243" s="231">
        <f>VLOOKUP($A243,'[1]Proj Data'!$C$6:$DR$366,118,FALSE)</f>
        <v>5</v>
      </c>
      <c r="G243" s="232">
        <f>VLOOKUP($A243,'[1]Proj Data'!$C$6:$DR$366,50,FALSE)</f>
        <v>0</v>
      </c>
      <c r="H243" s="231" t="str">
        <f>VLOOKUP($A243,'[1]Proj Data'!$C$6:$DR$366,6,FALSE)</f>
        <v/>
      </c>
      <c r="I243" s="231" t="str">
        <f>VLOOKUP($A243,'[1]Proj Data'!$C$6:$DR$366,7,FALSE)</f>
        <v/>
      </c>
      <c r="J243" s="233">
        <f>VLOOKUP($A243,'[1]Proj Data'!$C$6:$DR$366,15,FALSE)</f>
        <v>1281</v>
      </c>
      <c r="K243" s="234">
        <f>VLOOKUP($A243,'[1]Proj Data'!$C$6:$DR$366,36,FALSE)</f>
        <v>1850900</v>
      </c>
      <c r="L243" s="235">
        <f>VLOOKUP($A243,'[1]Proj Data'!$C$6:$DR$366,59,FALSE)</f>
        <v>0</v>
      </c>
    </row>
    <row r="244" spans="1:12" s="185" customFormat="1" ht="50.45" customHeight="1" x14ac:dyDescent="0.25">
      <c r="A244" s="228">
        <v>86</v>
      </c>
      <c r="B244" s="228" t="s">
        <v>200</v>
      </c>
      <c r="C244" s="228" t="s">
        <v>72</v>
      </c>
      <c r="D244" s="229" t="str">
        <f t="shared" si="5"/>
        <v>PPL Rank: 86        
Russell                                           
Rehab collection and treatment</v>
      </c>
      <c r="E244" s="230" t="str">
        <f>VLOOKUP($A244,'[1]Proj Data'!$C$6:$DR$366,11,FALSE)</f>
        <v>Berrens</v>
      </c>
      <c r="F244" s="231">
        <f>VLOOKUP($A244,'[1]Proj Data'!$C$6:$DR$366,118,FALSE)</f>
        <v>8</v>
      </c>
      <c r="G244" s="232">
        <f>VLOOKUP($A244,'[1]Proj Data'!$C$6:$DR$366,50,FALSE)</f>
        <v>0</v>
      </c>
      <c r="H244" s="231" t="str">
        <f>VLOOKUP($A244,'[1]Proj Data'!$C$6:$DR$366,6,FALSE)</f>
        <v/>
      </c>
      <c r="I244" s="231" t="str">
        <f>VLOOKUP($A244,'[1]Proj Data'!$C$6:$DR$366,7,FALSE)</f>
        <v/>
      </c>
      <c r="J244" s="233">
        <f>VLOOKUP($A244,'[1]Proj Data'!$C$6:$DR$366,15,FALSE)</f>
        <v>338</v>
      </c>
      <c r="K244" s="234">
        <f>VLOOKUP($A244,'[1]Proj Data'!$C$6:$DR$366,36,FALSE)</f>
        <v>4100000</v>
      </c>
      <c r="L244" s="235">
        <f>VLOOKUP($A244,'[1]Proj Data'!$C$6:$DR$366,59,FALSE)</f>
        <v>1770809.5280358528</v>
      </c>
    </row>
    <row r="245" spans="1:12" s="185" customFormat="1" ht="50.45" customHeight="1" x14ac:dyDescent="0.25">
      <c r="A245" s="228">
        <v>125</v>
      </c>
      <c r="B245" s="228" t="s">
        <v>1138</v>
      </c>
      <c r="C245" s="228" t="s">
        <v>72</v>
      </c>
      <c r="D245" s="229" t="str">
        <f t="shared" si="5"/>
        <v>PPL Rank: 125       
Ruthton                                           
Rehab collection and treatment</v>
      </c>
      <c r="E245" s="230" t="str">
        <f>VLOOKUP($A245,'[1]Proj Data'!$C$6:$DR$366,11,FALSE)</f>
        <v>Berrens</v>
      </c>
      <c r="F245" s="231">
        <f>VLOOKUP($A245,'[1]Proj Data'!$C$6:$DR$366,118,FALSE)</f>
        <v>8</v>
      </c>
      <c r="G245" s="232">
        <f>VLOOKUP($A245,'[1]Proj Data'!$C$6:$DR$366,50,FALSE)</f>
        <v>0</v>
      </c>
      <c r="H245" s="231" t="str">
        <f>VLOOKUP($A245,'[1]Proj Data'!$C$6:$DR$366,6,FALSE)</f>
        <v/>
      </c>
      <c r="I245" s="231" t="str">
        <f>VLOOKUP($A245,'[1]Proj Data'!$C$6:$DR$366,7,FALSE)</f>
        <v/>
      </c>
      <c r="J245" s="233">
        <f>VLOOKUP($A245,'[1]Proj Data'!$C$6:$DR$366,15,FALSE)</f>
        <v>226</v>
      </c>
      <c r="K245" s="234">
        <f>VLOOKUP($A245,'[1]Proj Data'!$C$6:$DR$366,36,FALSE)</f>
        <v>615000</v>
      </c>
      <c r="L245" s="235">
        <f>VLOOKUP($A245,'[1]Proj Data'!$C$6:$DR$366,59,FALSE)</f>
        <v>0</v>
      </c>
    </row>
    <row r="246" spans="1:12" s="185" customFormat="1" ht="50.45" customHeight="1" x14ac:dyDescent="0.25">
      <c r="A246" s="228">
        <v>144</v>
      </c>
      <c r="B246" s="228" t="s">
        <v>537</v>
      </c>
      <c r="C246" s="228" t="s">
        <v>768</v>
      </c>
      <c r="D246" s="229" t="str">
        <f t="shared" si="5"/>
        <v>PPL Rank: 144       
Sacred Heart                                      
Biosolids improvements</v>
      </c>
      <c r="E246" s="230" t="str">
        <f>VLOOKUP($A246,'[1]Proj Data'!$C$6:$DR$366,11,FALSE)</f>
        <v>Barrett</v>
      </c>
      <c r="F246" s="231" t="str">
        <f>VLOOKUP($A246,'[1]Proj Data'!$C$6:$DR$366,118,FALSE)</f>
        <v>6E</v>
      </c>
      <c r="G246" s="232">
        <f>VLOOKUP($A246,'[1]Proj Data'!$C$6:$DR$366,50,FALSE)</f>
        <v>0</v>
      </c>
      <c r="H246" s="231" t="str">
        <f>VLOOKUP($A246,'[1]Proj Data'!$C$6:$DR$366,6,FALSE)</f>
        <v/>
      </c>
      <c r="I246" s="231" t="str">
        <f>VLOOKUP($A246,'[1]Proj Data'!$C$6:$DR$366,7,FALSE)</f>
        <v/>
      </c>
      <c r="J246" s="233">
        <f>VLOOKUP($A246,'[1]Proj Data'!$C$6:$DR$366,15,FALSE)</f>
        <v>548</v>
      </c>
      <c r="K246" s="234">
        <f>VLOOKUP($A246,'[1]Proj Data'!$C$6:$DR$366,36,FALSE)</f>
        <v>2850138</v>
      </c>
      <c r="L246" s="235">
        <f>VLOOKUP($A246,'[1]Proj Data'!$C$6:$DR$366,59,FALSE)</f>
        <v>0</v>
      </c>
    </row>
    <row r="247" spans="1:12" s="185" customFormat="1" ht="50.45" customHeight="1" x14ac:dyDescent="0.25">
      <c r="A247" s="228">
        <v>290</v>
      </c>
      <c r="B247" s="228" t="s">
        <v>217</v>
      </c>
      <c r="C247" s="228" t="s">
        <v>1018</v>
      </c>
      <c r="D247" s="229" t="str">
        <f t="shared" si="5"/>
        <v>PPL Rank: 290       
Sacred Heart WTP                                  
Adv trmt - chlorides, install RO</v>
      </c>
      <c r="E247" s="230" t="str">
        <f>VLOOKUP($A247,'[1]Proj Data'!$C$6:$DR$366,11,FALSE)</f>
        <v>Barrett</v>
      </c>
      <c r="F247" s="231" t="str">
        <f>VLOOKUP($A247,'[1]Proj Data'!$C$6:$DR$366,118,FALSE)</f>
        <v>6E</v>
      </c>
      <c r="G247" s="232">
        <f>VLOOKUP($A247,'[1]Proj Data'!$C$6:$DR$366,50,FALSE)</f>
        <v>0</v>
      </c>
      <c r="H247" s="231" t="str">
        <f>VLOOKUP($A247,'[1]Proj Data'!$C$6:$DR$366,6,FALSE)</f>
        <v/>
      </c>
      <c r="I247" s="231" t="str">
        <f>VLOOKUP($A247,'[1]Proj Data'!$C$6:$DR$366,7,FALSE)</f>
        <v/>
      </c>
      <c r="J247" s="233">
        <f>VLOOKUP($A247,'[1]Proj Data'!$C$6:$DR$366,15,FALSE)</f>
        <v>548</v>
      </c>
      <c r="K247" s="234">
        <f>VLOOKUP($A247,'[1]Proj Data'!$C$6:$DR$366,36,FALSE)</f>
        <v>8617000</v>
      </c>
      <c r="L247" s="235">
        <f>VLOOKUP($A247,'[1]Proj Data'!$C$6:$DR$366,59,FALSE)</f>
        <v>0</v>
      </c>
    </row>
    <row r="248" spans="1:12" s="185" customFormat="1" ht="50.45" customHeight="1" x14ac:dyDescent="0.25">
      <c r="A248" s="228">
        <v>91.1</v>
      </c>
      <c r="B248" s="228" t="s">
        <v>1200</v>
      </c>
      <c r="C248" s="228" t="s">
        <v>1019</v>
      </c>
      <c r="D248" s="229" t="str">
        <f t="shared" si="5"/>
        <v>PPL Rank: 91.1      
Saint Cloud - Metro Sewer System Imp              
Rehab collection, Metro forcemain replacement</v>
      </c>
      <c r="E248" s="230" t="str">
        <f>VLOOKUP($A248,'[1]Proj Data'!$C$6:$DR$366,11,FALSE)</f>
        <v>Barrett</v>
      </c>
      <c r="F248" s="231" t="str">
        <f>VLOOKUP($A248,'[1]Proj Data'!$C$6:$DR$366,118,FALSE)</f>
        <v>7W</v>
      </c>
      <c r="G248" s="232">
        <f>VLOOKUP($A248,'[1]Proj Data'!$C$6:$DR$366,50,FALSE)</f>
        <v>45546</v>
      </c>
      <c r="H248" s="231" t="str">
        <f>VLOOKUP($A248,'[1]Proj Data'!$C$6:$DR$366,6,FALSE)</f>
        <v>Yes</v>
      </c>
      <c r="I248" s="231">
        <f>VLOOKUP($A248,'[1]Proj Data'!$C$6:$DR$366,7,FALSE)</f>
        <v>0</v>
      </c>
      <c r="J248" s="233">
        <f>VLOOKUP($A248,'[1]Proj Data'!$C$6:$DR$366,15,FALSE)</f>
        <v>68881</v>
      </c>
      <c r="K248" s="234">
        <f>VLOOKUP($A248,'[1]Proj Data'!$C$6:$DR$366,36,FALSE)</f>
        <v>22443079</v>
      </c>
      <c r="L248" s="235">
        <f>VLOOKUP($A248,'[1]Proj Data'!$C$6:$DR$366,59,FALSE)</f>
        <v>0</v>
      </c>
    </row>
    <row r="249" spans="1:12" s="185" customFormat="1" ht="50.45" customHeight="1" x14ac:dyDescent="0.25">
      <c r="A249" s="228">
        <v>91.2</v>
      </c>
      <c r="B249" s="228" t="s">
        <v>1200</v>
      </c>
      <c r="C249" s="228" t="s">
        <v>1020</v>
      </c>
      <c r="D249" s="229" t="str">
        <f t="shared" si="5"/>
        <v>PPL Rank: 91.2      
Saint Cloud - Metro Sewer System Imp              
Rehab collection, Main lift station</v>
      </c>
      <c r="E249" s="230" t="str">
        <f>VLOOKUP($A249,'[1]Proj Data'!$C$6:$DR$366,11,FALSE)</f>
        <v>Barrett</v>
      </c>
      <c r="F249" s="231" t="str">
        <f>VLOOKUP($A249,'[1]Proj Data'!$C$6:$DR$366,118,FALSE)</f>
        <v>7W</v>
      </c>
      <c r="G249" s="232">
        <f>VLOOKUP($A249,'[1]Proj Data'!$C$6:$DR$366,50,FALSE)</f>
        <v>0</v>
      </c>
      <c r="H249" s="231" t="str">
        <f>VLOOKUP($A249,'[1]Proj Data'!$C$6:$DR$366,6,FALSE)</f>
        <v/>
      </c>
      <c r="I249" s="231" t="str">
        <f>VLOOKUP($A249,'[1]Proj Data'!$C$6:$DR$366,7,FALSE)</f>
        <v/>
      </c>
      <c r="J249" s="233">
        <f>VLOOKUP($A249,'[1]Proj Data'!$C$6:$DR$366,15,FALSE)</f>
        <v>68881</v>
      </c>
      <c r="K249" s="234">
        <f>VLOOKUP($A249,'[1]Proj Data'!$C$6:$DR$366,36,FALSE)</f>
        <v>7400000</v>
      </c>
      <c r="L249" s="235">
        <f>VLOOKUP($A249,'[1]Proj Data'!$C$6:$DR$366,59,FALSE)</f>
        <v>0</v>
      </c>
    </row>
    <row r="250" spans="1:12" s="185" customFormat="1" ht="50.45" customHeight="1" x14ac:dyDescent="0.25">
      <c r="A250" s="228">
        <v>91.3</v>
      </c>
      <c r="B250" s="228" t="s">
        <v>1200</v>
      </c>
      <c r="C250" s="228" t="s">
        <v>1021</v>
      </c>
      <c r="D250" s="229" t="str">
        <f t="shared" si="5"/>
        <v>PPL Rank: 91.3      
Saint Cloud - Metro Sewer System Imp              
Rehab collection, Metro interceptor rehab</v>
      </c>
      <c r="E250" s="230" t="str">
        <f>VLOOKUP($A250,'[1]Proj Data'!$C$6:$DR$366,11,FALSE)</f>
        <v>Barrett</v>
      </c>
      <c r="F250" s="231" t="str">
        <f>VLOOKUP($A250,'[1]Proj Data'!$C$6:$DR$366,118,FALSE)</f>
        <v>7W</v>
      </c>
      <c r="G250" s="232">
        <f>VLOOKUP($A250,'[1]Proj Data'!$C$6:$DR$366,50,FALSE)</f>
        <v>0</v>
      </c>
      <c r="H250" s="231" t="str">
        <f>VLOOKUP($A250,'[1]Proj Data'!$C$6:$DR$366,6,FALSE)</f>
        <v/>
      </c>
      <c r="I250" s="231" t="str">
        <f>VLOOKUP($A250,'[1]Proj Data'!$C$6:$DR$366,7,FALSE)</f>
        <v/>
      </c>
      <c r="J250" s="233">
        <f>VLOOKUP($A250,'[1]Proj Data'!$C$6:$DR$366,15,FALSE)</f>
        <v>68881</v>
      </c>
      <c r="K250" s="234">
        <f>VLOOKUP($A250,'[1]Proj Data'!$C$6:$DR$366,36,FALSE)</f>
        <v>7000000</v>
      </c>
      <c r="L250" s="235">
        <f>VLOOKUP($A250,'[1]Proj Data'!$C$6:$DR$366,59,FALSE)</f>
        <v>0</v>
      </c>
    </row>
    <row r="251" spans="1:12" s="185" customFormat="1" ht="50.45" customHeight="1" x14ac:dyDescent="0.25">
      <c r="A251" s="228">
        <v>134</v>
      </c>
      <c r="B251" s="228" t="s">
        <v>1201</v>
      </c>
      <c r="C251" s="228" t="s">
        <v>776</v>
      </c>
      <c r="D251" s="229" t="str">
        <f t="shared" si="5"/>
        <v>PPL Rank: 134       
Saint Cloud - Reuse                               
Rehab treatment, water reuse</v>
      </c>
      <c r="E251" s="230" t="str">
        <f>VLOOKUP($A251,'[1]Proj Data'!$C$6:$DR$366,11,FALSE)</f>
        <v>Barrett</v>
      </c>
      <c r="F251" s="231" t="str">
        <f>VLOOKUP($A251,'[1]Proj Data'!$C$6:$DR$366,118,FALSE)</f>
        <v>7W</v>
      </c>
      <c r="G251" s="232">
        <f>VLOOKUP($A251,'[1]Proj Data'!$C$6:$DR$366,50,FALSE)</f>
        <v>0</v>
      </c>
      <c r="H251" s="231" t="str">
        <f>VLOOKUP($A251,'[1]Proj Data'!$C$6:$DR$366,6,FALSE)</f>
        <v/>
      </c>
      <c r="I251" s="231" t="str">
        <f>VLOOKUP($A251,'[1]Proj Data'!$C$6:$DR$366,7,FALSE)</f>
        <v/>
      </c>
      <c r="J251" s="233">
        <f>VLOOKUP($A251,'[1]Proj Data'!$C$6:$DR$366,15,FALSE)</f>
        <v>120000</v>
      </c>
      <c r="K251" s="234">
        <f>VLOOKUP($A251,'[1]Proj Data'!$C$6:$DR$366,36,FALSE)</f>
        <v>2900000</v>
      </c>
      <c r="L251" s="235">
        <f>VLOOKUP($A251,'[1]Proj Data'!$C$6:$DR$366,59,FALSE)</f>
        <v>0</v>
      </c>
    </row>
    <row r="252" spans="1:12" s="185" customFormat="1" ht="50.45" customHeight="1" x14ac:dyDescent="0.25">
      <c r="A252" s="228">
        <v>215</v>
      </c>
      <c r="B252" s="228" t="s">
        <v>1202</v>
      </c>
      <c r="C252" s="228" t="s">
        <v>1233</v>
      </c>
      <c r="D252" s="229" t="str">
        <f t="shared" si="5"/>
        <v>PPL Rank: 215       
Saint Cloud - Treatment                           
Equip and Energy Improvements</v>
      </c>
      <c r="E252" s="230" t="str">
        <f>VLOOKUP($A252,'[1]Proj Data'!$C$6:$DR$366,11,FALSE)</f>
        <v>Barrett</v>
      </c>
      <c r="F252" s="231" t="str">
        <f>VLOOKUP($A252,'[1]Proj Data'!$C$6:$DR$366,118,FALSE)</f>
        <v>7W</v>
      </c>
      <c r="G252" s="232">
        <f>VLOOKUP($A252,'[1]Proj Data'!$C$6:$DR$366,50,FALSE)</f>
        <v>45546</v>
      </c>
      <c r="H252" s="231" t="str">
        <f>VLOOKUP($A252,'[1]Proj Data'!$C$6:$DR$366,6,FALSE)</f>
        <v>Yes</v>
      </c>
      <c r="I252" s="231">
        <f>VLOOKUP($A252,'[1]Proj Data'!$C$6:$DR$366,7,FALSE)</f>
        <v>0</v>
      </c>
      <c r="J252" s="233">
        <f>VLOOKUP($A252,'[1]Proj Data'!$C$6:$DR$366,15,FALSE)</f>
        <v>123029</v>
      </c>
      <c r="K252" s="234">
        <f>VLOOKUP($A252,'[1]Proj Data'!$C$6:$DR$366,36,FALSE)</f>
        <v>222625</v>
      </c>
      <c r="L252" s="235">
        <f>VLOOKUP($A252,'[1]Proj Data'!$C$6:$DR$366,59,FALSE)</f>
        <v>0</v>
      </c>
    </row>
    <row r="253" spans="1:12" s="185" customFormat="1" ht="50.45" customHeight="1" x14ac:dyDescent="0.25">
      <c r="A253" s="228">
        <v>215.1</v>
      </c>
      <c r="B253" s="228" t="s">
        <v>1202</v>
      </c>
      <c r="C253" s="228" t="s">
        <v>810</v>
      </c>
      <c r="D253" s="229" t="str">
        <f t="shared" si="5"/>
        <v>PPL Rank: 215.1     
Saint Cloud - Treatment                           
Treatment -Aeration system rehab/upgrade</v>
      </c>
      <c r="E253" s="230" t="str">
        <f>VLOOKUP($A253,'[1]Proj Data'!$C$6:$DR$366,11,FALSE)</f>
        <v>Barrett</v>
      </c>
      <c r="F253" s="231" t="str">
        <f>VLOOKUP($A253,'[1]Proj Data'!$C$6:$DR$366,118,FALSE)</f>
        <v>7W</v>
      </c>
      <c r="G253" s="232">
        <f>VLOOKUP($A253,'[1]Proj Data'!$C$6:$DR$366,50,FALSE)</f>
        <v>0</v>
      </c>
      <c r="H253" s="231" t="str">
        <f>VLOOKUP($A253,'[1]Proj Data'!$C$6:$DR$366,6,FALSE)</f>
        <v/>
      </c>
      <c r="I253" s="231" t="str">
        <f>VLOOKUP($A253,'[1]Proj Data'!$C$6:$DR$366,7,FALSE)</f>
        <v>Yes</v>
      </c>
      <c r="J253" s="233">
        <f>VLOOKUP($A253,'[1]Proj Data'!$C$6:$DR$366,15,FALSE)</f>
        <v>123029</v>
      </c>
      <c r="K253" s="234">
        <f>VLOOKUP($A253,'[1]Proj Data'!$C$6:$DR$366,36,FALSE)</f>
        <v>1700000</v>
      </c>
      <c r="L253" s="235">
        <f>VLOOKUP($A253,'[1]Proj Data'!$C$6:$DR$366,59,FALSE)</f>
        <v>0</v>
      </c>
    </row>
    <row r="254" spans="1:12" s="185" customFormat="1" ht="50.45" customHeight="1" x14ac:dyDescent="0.25">
      <c r="A254" s="228">
        <v>215.2</v>
      </c>
      <c r="B254" s="228" t="s">
        <v>1202</v>
      </c>
      <c r="C254" s="228" t="s">
        <v>813</v>
      </c>
      <c r="D254" s="229" t="str">
        <f t="shared" ref="D254:D277" si="6">"PPL Rank: "&amp;A254&amp;REPT(" ",10-LEN(A254))&amp;CHAR(10)&amp;B254&amp;REPT(" ",50-LEN(B254))&amp;CHAR(10)&amp;C254</f>
        <v>PPL Rank: 215.2     
Saint Cloud - Treatment                           
Treatment -Renewable energy improv</v>
      </c>
      <c r="E254" s="230" t="str">
        <f>VLOOKUP($A254,'[1]Proj Data'!$C$6:$DR$366,11,FALSE)</f>
        <v>Barrett</v>
      </c>
      <c r="F254" s="231" t="str">
        <f>VLOOKUP($A254,'[1]Proj Data'!$C$6:$DR$366,118,FALSE)</f>
        <v>7W</v>
      </c>
      <c r="G254" s="232">
        <f>VLOOKUP($A254,'[1]Proj Data'!$C$6:$DR$366,50,FALSE)</f>
        <v>0</v>
      </c>
      <c r="H254" s="231">
        <f>VLOOKUP($A254,'[1]Proj Data'!$C$6:$DR$366,6,FALSE)</f>
        <v>0</v>
      </c>
      <c r="I254" s="231">
        <f>VLOOKUP($A254,'[1]Proj Data'!$C$6:$DR$366,7,FALSE)</f>
        <v>0</v>
      </c>
      <c r="J254" s="233">
        <f>VLOOKUP($A254,'[1]Proj Data'!$C$6:$DR$366,15,FALSE)</f>
        <v>123029</v>
      </c>
      <c r="K254" s="234">
        <f>VLOOKUP($A254,'[1]Proj Data'!$C$6:$DR$366,36,FALSE)</f>
        <v>27900000</v>
      </c>
      <c r="L254" s="235">
        <f>VLOOKUP($A254,'[1]Proj Data'!$C$6:$DR$366,59,FALSE)</f>
        <v>0</v>
      </c>
    </row>
    <row r="255" spans="1:12" s="185" customFormat="1" ht="50.45" customHeight="1" x14ac:dyDescent="0.25">
      <c r="A255" s="228">
        <v>215.3</v>
      </c>
      <c r="B255" s="228" t="s">
        <v>1202</v>
      </c>
      <c r="C255" s="228" t="s">
        <v>814</v>
      </c>
      <c r="D255" s="229" t="str">
        <f t="shared" si="6"/>
        <v>PPL Rank: 215.3     
Saint Cloud - Treatment                           
Treatment -Plant Heating/cooling rehab</v>
      </c>
      <c r="E255" s="230" t="str">
        <f>VLOOKUP($A255,'[1]Proj Data'!$C$6:$DR$366,11,FALSE)</f>
        <v>Barrett</v>
      </c>
      <c r="F255" s="231" t="str">
        <f>VLOOKUP($A255,'[1]Proj Data'!$C$6:$DR$366,118,FALSE)</f>
        <v>7W</v>
      </c>
      <c r="G255" s="232">
        <f>VLOOKUP($A255,'[1]Proj Data'!$C$6:$DR$366,50,FALSE)</f>
        <v>0</v>
      </c>
      <c r="H255" s="231" t="str">
        <f>VLOOKUP($A255,'[1]Proj Data'!$C$6:$DR$366,6,FALSE)</f>
        <v/>
      </c>
      <c r="I255" s="231" t="str">
        <f>VLOOKUP($A255,'[1]Proj Data'!$C$6:$DR$366,7,FALSE)</f>
        <v/>
      </c>
      <c r="J255" s="233">
        <f>VLOOKUP($A255,'[1]Proj Data'!$C$6:$DR$366,15,FALSE)</f>
        <v>123029</v>
      </c>
      <c r="K255" s="234">
        <f>VLOOKUP($A255,'[1]Proj Data'!$C$6:$DR$366,36,FALSE)</f>
        <v>2100000</v>
      </c>
      <c r="L255" s="235">
        <f>VLOOKUP($A255,'[1]Proj Data'!$C$6:$DR$366,59,FALSE)</f>
        <v>0</v>
      </c>
    </row>
    <row r="256" spans="1:12" s="185" customFormat="1" ht="50.45" customHeight="1" x14ac:dyDescent="0.25">
      <c r="A256" s="228">
        <v>215.4</v>
      </c>
      <c r="B256" s="228" t="s">
        <v>1202</v>
      </c>
      <c r="C256" s="228" t="s">
        <v>811</v>
      </c>
      <c r="D256" s="229" t="str">
        <f t="shared" si="6"/>
        <v>PPL Rank: 215.4     
Saint Cloud - Treatment                           
Treatment -Anaerobic Digestion sytem rehab</v>
      </c>
      <c r="E256" s="230" t="str">
        <f>VLOOKUP($A256,'[1]Proj Data'!$C$6:$DR$366,11,FALSE)</f>
        <v>Barrett</v>
      </c>
      <c r="F256" s="231" t="str">
        <f>VLOOKUP($A256,'[1]Proj Data'!$C$6:$DR$366,118,FALSE)</f>
        <v>7W</v>
      </c>
      <c r="G256" s="232">
        <f>VLOOKUP($A256,'[1]Proj Data'!$C$6:$DR$366,50,FALSE)</f>
        <v>0</v>
      </c>
      <c r="H256" s="231" t="str">
        <f>VLOOKUP($A256,'[1]Proj Data'!$C$6:$DR$366,6,FALSE)</f>
        <v/>
      </c>
      <c r="I256" s="231" t="str">
        <f>VLOOKUP($A256,'[1]Proj Data'!$C$6:$DR$366,7,FALSE)</f>
        <v>Yes</v>
      </c>
      <c r="J256" s="233">
        <f>VLOOKUP($A256,'[1]Proj Data'!$C$6:$DR$366,15,FALSE)</f>
        <v>123029</v>
      </c>
      <c r="K256" s="234">
        <f>VLOOKUP($A256,'[1]Proj Data'!$C$6:$DR$366,36,FALSE)</f>
        <v>8100000</v>
      </c>
      <c r="L256" s="235">
        <f>VLOOKUP($A256,'[1]Proj Data'!$C$6:$DR$366,59,FALSE)</f>
        <v>0</v>
      </c>
    </row>
    <row r="257" spans="1:12" s="185" customFormat="1" ht="50.45" customHeight="1" x14ac:dyDescent="0.25">
      <c r="A257" s="228">
        <v>215.5</v>
      </c>
      <c r="B257" s="228" t="s">
        <v>1202</v>
      </c>
      <c r="C257" s="228" t="s">
        <v>812</v>
      </c>
      <c r="D257" s="229" t="str">
        <f t="shared" si="6"/>
        <v>PPL Rank: 215.5     
Saint Cloud - Treatment                           
Treatment -Waste to Energy Improv</v>
      </c>
      <c r="E257" s="230" t="str">
        <f>VLOOKUP($A257,'[1]Proj Data'!$C$6:$DR$366,11,FALSE)</f>
        <v>Barrett</v>
      </c>
      <c r="F257" s="231" t="str">
        <f>VLOOKUP($A257,'[1]Proj Data'!$C$6:$DR$366,118,FALSE)</f>
        <v>7W</v>
      </c>
      <c r="G257" s="232">
        <f>VLOOKUP($A257,'[1]Proj Data'!$C$6:$DR$366,50,FALSE)</f>
        <v>0</v>
      </c>
      <c r="H257" s="231" t="str">
        <f>VLOOKUP($A257,'[1]Proj Data'!$C$6:$DR$366,6,FALSE)</f>
        <v/>
      </c>
      <c r="I257" s="231" t="str">
        <f>VLOOKUP($A257,'[1]Proj Data'!$C$6:$DR$366,7,FALSE)</f>
        <v/>
      </c>
      <c r="J257" s="233">
        <f>VLOOKUP($A257,'[1]Proj Data'!$C$6:$DR$366,15,FALSE)</f>
        <v>123029</v>
      </c>
      <c r="K257" s="234">
        <f>VLOOKUP($A257,'[1]Proj Data'!$C$6:$DR$366,36,FALSE)</f>
        <v>10500000</v>
      </c>
      <c r="L257" s="235">
        <f>VLOOKUP($A257,'[1]Proj Data'!$C$6:$DR$366,59,FALSE)</f>
        <v>0</v>
      </c>
    </row>
    <row r="258" spans="1:12" s="185" customFormat="1" ht="50.45" customHeight="1" x14ac:dyDescent="0.25">
      <c r="A258" s="228">
        <v>165</v>
      </c>
      <c r="B258" s="228" t="s">
        <v>142</v>
      </c>
      <c r="C258" s="228" t="s">
        <v>68</v>
      </c>
      <c r="D258" s="229" t="str">
        <f t="shared" si="6"/>
        <v>PPL Rank: 165       
Saint Leo                                         
Rehab collection</v>
      </c>
      <c r="E258" s="230" t="str">
        <f>VLOOKUP($A258,'[1]Proj Data'!$C$6:$DR$366,11,FALSE)</f>
        <v>Berrens</v>
      </c>
      <c r="F258" s="231" t="str">
        <f>VLOOKUP($A258,'[1]Proj Data'!$C$6:$DR$366,118,FALSE)</f>
        <v>6W</v>
      </c>
      <c r="G258" s="232">
        <f>VLOOKUP($A258,'[1]Proj Data'!$C$6:$DR$366,50,FALSE)</f>
        <v>0</v>
      </c>
      <c r="H258" s="231" t="str">
        <f>VLOOKUP($A258,'[1]Proj Data'!$C$6:$DR$366,6,FALSE)</f>
        <v/>
      </c>
      <c r="I258" s="231" t="str">
        <f>VLOOKUP($A258,'[1]Proj Data'!$C$6:$DR$366,7,FALSE)</f>
        <v/>
      </c>
      <c r="J258" s="233">
        <f>VLOOKUP($A258,'[1]Proj Data'!$C$6:$DR$366,15,FALSE)</f>
        <v>97</v>
      </c>
      <c r="K258" s="234">
        <f>VLOOKUP($A258,'[1]Proj Data'!$C$6:$DR$366,36,FALSE)</f>
        <v>824000</v>
      </c>
      <c r="L258" s="235">
        <f>VLOOKUP($A258,'[1]Proj Data'!$C$6:$DR$366,59,FALSE)</f>
        <v>0</v>
      </c>
    </row>
    <row r="259" spans="1:12" s="185" customFormat="1" ht="50.45" customHeight="1" x14ac:dyDescent="0.25">
      <c r="A259" s="228">
        <v>27</v>
      </c>
      <c r="B259" s="228" t="s">
        <v>632</v>
      </c>
      <c r="C259" s="228" t="s">
        <v>777</v>
      </c>
      <c r="D259" s="229" t="str">
        <f t="shared" si="6"/>
        <v>PPL Rank: 27        
Saint Michael                                     
Adv trmt - phos, replace reed beds</v>
      </c>
      <c r="E259" s="230" t="str">
        <f>VLOOKUP($A259,'[1]Proj Data'!$C$6:$DR$366,11,FALSE)</f>
        <v>Barrett</v>
      </c>
      <c r="F259" s="231" t="str">
        <f>VLOOKUP($A259,'[1]Proj Data'!$C$6:$DR$366,118,FALSE)</f>
        <v>7W</v>
      </c>
      <c r="G259" s="232">
        <f>VLOOKUP($A259,'[1]Proj Data'!$C$6:$DR$366,50,FALSE)</f>
        <v>0</v>
      </c>
      <c r="H259" s="231" t="str">
        <f>VLOOKUP($A259,'[1]Proj Data'!$C$6:$DR$366,6,FALSE)</f>
        <v/>
      </c>
      <c r="I259" s="231" t="str">
        <f>VLOOKUP($A259,'[1]Proj Data'!$C$6:$DR$366,7,FALSE)</f>
        <v>Yes</v>
      </c>
      <c r="J259" s="233">
        <f>VLOOKUP($A259,'[1]Proj Data'!$C$6:$DR$366,15,FALSE)</f>
        <v>18157</v>
      </c>
      <c r="K259" s="234">
        <f>VLOOKUP($A259,'[1]Proj Data'!$C$6:$DR$366,36,FALSE)</f>
        <v>18000000</v>
      </c>
      <c r="L259" s="235">
        <f>VLOOKUP($A259,'[1]Proj Data'!$C$6:$DR$366,59,FALSE)</f>
        <v>0</v>
      </c>
    </row>
    <row r="260" spans="1:12" s="185" customFormat="1" ht="50.45" customHeight="1" x14ac:dyDescent="0.25">
      <c r="A260" s="228">
        <v>107</v>
      </c>
      <c r="B260" s="228" t="s">
        <v>1203</v>
      </c>
      <c r="C260" s="228" t="s">
        <v>67</v>
      </c>
      <c r="D260" s="229" t="str">
        <f t="shared" si="6"/>
        <v>PPL Rank: 107       
Saint Peter                                       
Rehab treatment</v>
      </c>
      <c r="E260" s="230" t="str">
        <f>VLOOKUP($A260,'[1]Proj Data'!$C$6:$DR$366,11,FALSE)</f>
        <v>Brooksbank</v>
      </c>
      <c r="F260" s="231">
        <f>VLOOKUP($A260,'[1]Proj Data'!$C$6:$DR$366,118,FALSE)</f>
        <v>9</v>
      </c>
      <c r="G260" s="232">
        <f>VLOOKUP($A260,'[1]Proj Data'!$C$6:$DR$366,50,FALSE)</f>
        <v>0</v>
      </c>
      <c r="H260" s="231" t="str">
        <f>VLOOKUP($A260,'[1]Proj Data'!$C$6:$DR$366,6,FALSE)</f>
        <v/>
      </c>
      <c r="I260" s="231" t="str">
        <f>VLOOKUP($A260,'[1]Proj Data'!$C$6:$DR$366,7,FALSE)</f>
        <v>Yes</v>
      </c>
      <c r="J260" s="233">
        <f>VLOOKUP($A260,'[1]Proj Data'!$C$6:$DR$366,15,FALSE)</f>
        <v>12066</v>
      </c>
      <c r="K260" s="234">
        <f>VLOOKUP($A260,'[1]Proj Data'!$C$6:$DR$366,36,FALSE)</f>
        <v>30000000</v>
      </c>
      <c r="L260" s="235">
        <f>VLOOKUP($A260,'[1]Proj Data'!$C$6:$DR$366,59,FALSE)</f>
        <v>0</v>
      </c>
    </row>
    <row r="261" spans="1:12" s="185" customFormat="1" ht="50.45" customHeight="1" x14ac:dyDescent="0.25">
      <c r="A261" s="228">
        <v>237</v>
      </c>
      <c r="B261" s="228" t="s">
        <v>633</v>
      </c>
      <c r="C261" s="228" t="s">
        <v>1234</v>
      </c>
      <c r="D261" s="229" t="str">
        <f t="shared" si="6"/>
        <v>PPL Rank: 237       
Sanborn                                           
Rehab collection and treatment, ph 1</v>
      </c>
      <c r="E261" s="230" t="str">
        <f>VLOOKUP($A261,'[1]Proj Data'!$C$6:$DR$366,11,FALSE)</f>
        <v>Berrens</v>
      </c>
      <c r="F261" s="231">
        <f>VLOOKUP($A261,'[1]Proj Data'!$C$6:$DR$366,118,FALSE)</f>
        <v>8</v>
      </c>
      <c r="G261" s="232">
        <f>VLOOKUP($A261,'[1]Proj Data'!$C$6:$DR$366,50,FALSE)</f>
        <v>0</v>
      </c>
      <c r="H261" s="231" t="str">
        <f>VLOOKUP($A261,'[1]Proj Data'!$C$6:$DR$366,6,FALSE)</f>
        <v/>
      </c>
      <c r="I261" s="231" t="str">
        <f>VLOOKUP($A261,'[1]Proj Data'!$C$6:$DR$366,7,FALSE)</f>
        <v/>
      </c>
      <c r="J261" s="233">
        <f>VLOOKUP($A261,'[1]Proj Data'!$C$6:$DR$366,15,FALSE)</f>
        <v>339</v>
      </c>
      <c r="K261" s="234">
        <f>VLOOKUP($A261,'[1]Proj Data'!$C$6:$DR$366,36,FALSE)</f>
        <v>4852000</v>
      </c>
      <c r="L261" s="235">
        <f>VLOOKUP($A261,'[1]Proj Data'!$C$6:$DR$366,59,FALSE)</f>
        <v>0</v>
      </c>
    </row>
    <row r="262" spans="1:12" s="185" customFormat="1" ht="50.45" customHeight="1" x14ac:dyDescent="0.25">
      <c r="A262" s="228">
        <v>32</v>
      </c>
      <c r="B262" s="228" t="s">
        <v>544</v>
      </c>
      <c r="C262" s="228" t="s">
        <v>643</v>
      </c>
      <c r="D262" s="229" t="str">
        <f t="shared" si="6"/>
        <v>PPL Rank: 32        
Sandstone                                         
Adv trmt - phos</v>
      </c>
      <c r="E262" s="230" t="str">
        <f>VLOOKUP($A262,'[1]Proj Data'!$C$6:$DR$366,11,FALSE)</f>
        <v>Montoya</v>
      </c>
      <c r="F262" s="231" t="str">
        <f>VLOOKUP($A262,'[1]Proj Data'!$C$6:$DR$366,118,FALSE)</f>
        <v>7E</v>
      </c>
      <c r="G262" s="232">
        <f>VLOOKUP($A262,'[1]Proj Data'!$C$6:$DR$366,50,FALSE)</f>
        <v>0</v>
      </c>
      <c r="H262" s="231" t="str">
        <f>VLOOKUP($A262,'[1]Proj Data'!$C$6:$DR$366,6,FALSE)</f>
        <v>Yes</v>
      </c>
      <c r="I262" s="231" t="str">
        <f>VLOOKUP($A262,'[1]Proj Data'!$C$6:$DR$366,7,FALSE)</f>
        <v/>
      </c>
      <c r="J262" s="233">
        <f>VLOOKUP($A262,'[1]Proj Data'!$C$6:$DR$366,15,FALSE)</f>
        <v>2624</v>
      </c>
      <c r="K262" s="234">
        <f>VLOOKUP($A262,'[1]Proj Data'!$C$6:$DR$366,36,FALSE)</f>
        <v>560000</v>
      </c>
      <c r="L262" s="235">
        <f>VLOOKUP($A262,'[1]Proj Data'!$C$6:$DR$366,59,FALSE)</f>
        <v>0</v>
      </c>
    </row>
    <row r="263" spans="1:12" s="185" customFormat="1" ht="50.45" customHeight="1" x14ac:dyDescent="0.25">
      <c r="A263" s="228">
        <v>216</v>
      </c>
      <c r="B263" s="228" t="s">
        <v>1022</v>
      </c>
      <c r="C263" s="228" t="s">
        <v>68</v>
      </c>
      <c r="D263" s="229" t="str">
        <f t="shared" si="6"/>
        <v>PPL Rank: 216       
Sartell                                           
Rehab collection</v>
      </c>
      <c r="E263" s="230" t="str">
        <f>VLOOKUP($A263,'[1]Proj Data'!$C$6:$DR$366,11,FALSE)</f>
        <v>Barrett</v>
      </c>
      <c r="F263" s="231" t="str">
        <f>VLOOKUP($A263,'[1]Proj Data'!$C$6:$DR$366,118,FALSE)</f>
        <v>7W</v>
      </c>
      <c r="G263" s="232">
        <f>VLOOKUP($A263,'[1]Proj Data'!$C$6:$DR$366,50,FALSE)</f>
        <v>0</v>
      </c>
      <c r="H263" s="231" t="str">
        <f>VLOOKUP($A263,'[1]Proj Data'!$C$6:$DR$366,6,FALSE)</f>
        <v/>
      </c>
      <c r="I263" s="231" t="str">
        <f>VLOOKUP($A263,'[1]Proj Data'!$C$6:$DR$366,7,FALSE)</f>
        <v/>
      </c>
      <c r="J263" s="233">
        <f>VLOOKUP($A263,'[1]Proj Data'!$C$6:$DR$366,15,FALSE)</f>
        <v>20000</v>
      </c>
      <c r="K263" s="234">
        <f>VLOOKUP($A263,'[1]Proj Data'!$C$6:$DR$366,36,FALSE)</f>
        <v>4216000</v>
      </c>
      <c r="L263" s="235">
        <f>VLOOKUP($A263,'[1]Proj Data'!$C$6:$DR$366,59,FALSE)</f>
        <v>0</v>
      </c>
    </row>
    <row r="264" spans="1:12" s="185" customFormat="1" ht="50.45" customHeight="1" x14ac:dyDescent="0.25">
      <c r="A264" s="228">
        <v>189</v>
      </c>
      <c r="B264" s="228" t="s">
        <v>1023</v>
      </c>
      <c r="C264" s="228" t="s">
        <v>778</v>
      </c>
      <c r="D264" s="229" t="str">
        <f t="shared" si="6"/>
        <v>PPL Rank: 189       
Scandia - Bliss                                   
Adv trmt - nitrogen, rehab LSTS</v>
      </c>
      <c r="E264" s="230" t="str">
        <f>VLOOKUP($A264,'[1]Proj Data'!$C$6:$DR$366,11,FALSE)</f>
        <v>Montoya</v>
      </c>
      <c r="F264" s="231">
        <f>VLOOKUP($A264,'[1]Proj Data'!$C$6:$DR$366,118,FALSE)</f>
        <v>11</v>
      </c>
      <c r="G264" s="232">
        <f>VLOOKUP($A264,'[1]Proj Data'!$C$6:$DR$366,50,FALSE)</f>
        <v>0</v>
      </c>
      <c r="H264" s="231" t="str">
        <f>VLOOKUP($A264,'[1]Proj Data'!$C$6:$DR$366,6,FALSE)</f>
        <v>Yes</v>
      </c>
      <c r="I264" s="231" t="str">
        <f>VLOOKUP($A264,'[1]Proj Data'!$C$6:$DR$366,7,FALSE)</f>
        <v/>
      </c>
      <c r="J264" s="233">
        <f>VLOOKUP($A264,'[1]Proj Data'!$C$6:$DR$366,15,FALSE)</f>
        <v>3963</v>
      </c>
      <c r="K264" s="234">
        <f>VLOOKUP($A264,'[1]Proj Data'!$C$6:$DR$366,36,FALSE)</f>
        <v>1600900</v>
      </c>
      <c r="L264" s="235">
        <f>VLOOKUP($A264,'[1]Proj Data'!$C$6:$DR$366,59,FALSE)</f>
        <v>0</v>
      </c>
    </row>
    <row r="265" spans="1:12" s="185" customFormat="1" ht="50.45" customHeight="1" x14ac:dyDescent="0.25">
      <c r="A265" s="228">
        <v>13</v>
      </c>
      <c r="B265" s="228" t="s">
        <v>143</v>
      </c>
      <c r="C265" s="228" t="s">
        <v>68</v>
      </c>
      <c r="D265" s="229" t="str">
        <f t="shared" si="6"/>
        <v>PPL Rank: 13        
Scanlon                                           
Rehab collection</v>
      </c>
      <c r="E265" s="230" t="str">
        <f>VLOOKUP($A265,'[1]Proj Data'!$C$6:$DR$366,11,FALSE)</f>
        <v>Perez</v>
      </c>
      <c r="F265" s="231" t="str">
        <f>VLOOKUP($A265,'[1]Proj Data'!$C$6:$DR$366,118,FALSE)</f>
        <v>3b</v>
      </c>
      <c r="G265" s="232">
        <f>VLOOKUP($A265,'[1]Proj Data'!$C$6:$DR$366,50,FALSE)</f>
        <v>0</v>
      </c>
      <c r="H265" s="231" t="str">
        <f>VLOOKUP($A265,'[1]Proj Data'!$C$6:$DR$366,6,FALSE)</f>
        <v/>
      </c>
      <c r="I265" s="231" t="str">
        <f>VLOOKUP($A265,'[1]Proj Data'!$C$6:$DR$366,7,FALSE)</f>
        <v/>
      </c>
      <c r="J265" s="233">
        <f>VLOOKUP($A265,'[1]Proj Data'!$C$6:$DR$366,15,FALSE)</f>
        <v>2525</v>
      </c>
      <c r="K265" s="234">
        <f>VLOOKUP($A265,'[1]Proj Data'!$C$6:$DR$366,36,FALSE)</f>
        <v>276988</v>
      </c>
      <c r="L265" s="235">
        <f>VLOOKUP($A265,'[1]Proj Data'!$C$6:$DR$366,59,FALSE)</f>
        <v>0</v>
      </c>
    </row>
    <row r="266" spans="1:12" s="185" customFormat="1" ht="50.45" customHeight="1" x14ac:dyDescent="0.25">
      <c r="A266" s="228">
        <v>196</v>
      </c>
      <c r="B266" s="228" t="s">
        <v>144</v>
      </c>
      <c r="C266" s="228" t="s">
        <v>67</v>
      </c>
      <c r="D266" s="229" t="str">
        <f t="shared" si="6"/>
        <v>PPL Rank: 196       
Sebeka                                            
Rehab treatment</v>
      </c>
      <c r="E266" s="230" t="str">
        <f>VLOOKUP($A266,'[1]Proj Data'!$C$6:$DR$366,11,FALSE)</f>
        <v>Schultz</v>
      </c>
      <c r="F266" s="231">
        <f>VLOOKUP($A266,'[1]Proj Data'!$C$6:$DR$366,118,FALSE)</f>
        <v>5</v>
      </c>
      <c r="G266" s="232">
        <f>VLOOKUP($A266,'[1]Proj Data'!$C$6:$DR$366,50,FALSE)</f>
        <v>0</v>
      </c>
      <c r="H266" s="231" t="str">
        <f>VLOOKUP($A266,'[1]Proj Data'!$C$6:$DR$366,6,FALSE)</f>
        <v/>
      </c>
      <c r="I266" s="231" t="str">
        <f>VLOOKUP($A266,'[1]Proj Data'!$C$6:$DR$366,7,FALSE)</f>
        <v/>
      </c>
      <c r="J266" s="233">
        <f>VLOOKUP($A266,'[1]Proj Data'!$C$6:$DR$366,15,FALSE)</f>
        <v>717</v>
      </c>
      <c r="K266" s="234">
        <f>VLOOKUP($A266,'[1]Proj Data'!$C$6:$DR$366,36,FALSE)</f>
        <v>4249350</v>
      </c>
      <c r="L266" s="235">
        <f>VLOOKUP($A266,'[1]Proj Data'!$C$6:$DR$366,59,FALSE)</f>
        <v>3321342.4127058005</v>
      </c>
    </row>
    <row r="267" spans="1:12" s="185" customFormat="1" ht="50.45" customHeight="1" x14ac:dyDescent="0.25">
      <c r="A267" s="228">
        <v>292</v>
      </c>
      <c r="B267" s="228" t="s">
        <v>144</v>
      </c>
      <c r="C267" s="228" t="s">
        <v>68</v>
      </c>
      <c r="D267" s="229" t="str">
        <f t="shared" si="6"/>
        <v>PPL Rank: 292       
Sebeka                                            
Rehab collection</v>
      </c>
      <c r="E267" s="230" t="str">
        <f>VLOOKUP($A267,'[1]Proj Data'!$C$6:$DR$366,11,FALSE)</f>
        <v>Schultz</v>
      </c>
      <c r="F267" s="231">
        <f>VLOOKUP($A267,'[1]Proj Data'!$C$6:$DR$366,118,FALSE)</f>
        <v>5</v>
      </c>
      <c r="G267" s="232">
        <f>VLOOKUP($A267,'[1]Proj Data'!$C$6:$DR$366,50,FALSE)</f>
        <v>0</v>
      </c>
      <c r="H267" s="231" t="str">
        <f>VLOOKUP($A267,'[1]Proj Data'!$C$6:$DR$366,6,FALSE)</f>
        <v/>
      </c>
      <c r="I267" s="231" t="str">
        <f>VLOOKUP($A267,'[1]Proj Data'!$C$6:$DR$366,7,FALSE)</f>
        <v/>
      </c>
      <c r="J267" s="233">
        <f>VLOOKUP($A267,'[1]Proj Data'!$C$6:$DR$366,15,FALSE)</f>
        <v>663</v>
      </c>
      <c r="K267" s="234">
        <f>VLOOKUP($A267,'[1]Proj Data'!$C$6:$DR$366,36,FALSE)</f>
        <v>889950</v>
      </c>
      <c r="L267" s="235">
        <f>VLOOKUP($A267,'[1]Proj Data'!$C$6:$DR$366,59,FALSE)</f>
        <v>0</v>
      </c>
    </row>
    <row r="268" spans="1:12" s="185" customFormat="1" ht="50.45" customHeight="1" x14ac:dyDescent="0.25">
      <c r="A268" s="228">
        <v>64</v>
      </c>
      <c r="B268" s="228" t="s">
        <v>265</v>
      </c>
      <c r="C268" s="228" t="s">
        <v>815</v>
      </c>
      <c r="D268" s="229" t="str">
        <f t="shared" si="6"/>
        <v>PPL Rank: 64        
Sherburn                                          
Rehab collection Ph 2, Osborn St.</v>
      </c>
      <c r="E268" s="230" t="str">
        <f>VLOOKUP($A268,'[1]Proj Data'!$C$6:$DR$366,11,FALSE)</f>
        <v>Brooksbank</v>
      </c>
      <c r="F268" s="231">
        <f>VLOOKUP($A268,'[1]Proj Data'!$C$6:$DR$366,118,FALSE)</f>
        <v>9</v>
      </c>
      <c r="G268" s="232">
        <f>VLOOKUP($A268,'[1]Proj Data'!$C$6:$DR$366,50,FALSE)</f>
        <v>0</v>
      </c>
      <c r="H268" s="231" t="str">
        <f>VLOOKUP($A268,'[1]Proj Data'!$C$6:$DR$366,6,FALSE)</f>
        <v/>
      </c>
      <c r="I268" s="231" t="str">
        <f>VLOOKUP($A268,'[1]Proj Data'!$C$6:$DR$366,7,FALSE)</f>
        <v/>
      </c>
      <c r="J268" s="233">
        <f>VLOOKUP($A268,'[1]Proj Data'!$C$6:$DR$366,15,FALSE)</f>
        <v>1095</v>
      </c>
      <c r="K268" s="234">
        <f>VLOOKUP($A268,'[1]Proj Data'!$C$6:$DR$366,36,FALSE)</f>
        <v>2745000</v>
      </c>
      <c r="L268" s="235">
        <f>VLOOKUP($A268,'[1]Proj Data'!$C$6:$DR$366,59,FALSE)</f>
        <v>0</v>
      </c>
    </row>
    <row r="269" spans="1:12" s="185" customFormat="1" ht="50.45" customHeight="1" x14ac:dyDescent="0.25">
      <c r="A269" s="228">
        <v>58</v>
      </c>
      <c r="B269" s="228" t="s">
        <v>791</v>
      </c>
      <c r="C269" s="228" t="s">
        <v>258</v>
      </c>
      <c r="D269" s="229" t="str">
        <f t="shared" si="6"/>
        <v>PPL Rank: 58        
Shorewood Park San Dist                           
Adv trmt - phos, add pond</v>
      </c>
      <c r="E269" s="230" t="str">
        <f>VLOOKUP($A269,'[1]Proj Data'!$C$6:$DR$366,11,FALSE)</f>
        <v>Montoya</v>
      </c>
      <c r="F269" s="231" t="str">
        <f>VLOOKUP($A269,'[1]Proj Data'!$C$6:$DR$366,118,FALSE)</f>
        <v>7E</v>
      </c>
      <c r="G269" s="232">
        <f>VLOOKUP($A269,'[1]Proj Data'!$C$6:$DR$366,50,FALSE)</f>
        <v>0</v>
      </c>
      <c r="H269" s="231" t="str">
        <f>VLOOKUP($A269,'[1]Proj Data'!$C$6:$DR$366,6,FALSE)</f>
        <v/>
      </c>
      <c r="I269" s="231" t="str">
        <f>VLOOKUP($A269,'[1]Proj Data'!$C$6:$DR$366,7,FALSE)</f>
        <v>Yes</v>
      </c>
      <c r="J269" s="233">
        <f>VLOOKUP($A269,'[1]Proj Data'!$C$6:$DR$366,15,FALSE)</f>
        <v>306</v>
      </c>
      <c r="K269" s="234">
        <f>VLOOKUP($A269,'[1]Proj Data'!$C$6:$DR$366,36,FALSE)</f>
        <v>2305000</v>
      </c>
      <c r="L269" s="235">
        <f>VLOOKUP($A269,'[1]Proj Data'!$C$6:$DR$366,59,FALSE)</f>
        <v>0</v>
      </c>
    </row>
    <row r="270" spans="1:12" s="185" customFormat="1" ht="50.45" customHeight="1" x14ac:dyDescent="0.25">
      <c r="A270" s="228">
        <v>296</v>
      </c>
      <c r="B270" s="228" t="s">
        <v>145</v>
      </c>
      <c r="C270" s="228" t="s">
        <v>641</v>
      </c>
      <c r="D270" s="229" t="str">
        <f t="shared" si="6"/>
        <v>PPL Rank: 296       
Silver Creek Twp - Stewart River                  
Unsewered, connect to Two Harbors</v>
      </c>
      <c r="E270" s="230" t="str">
        <f>VLOOKUP($A270,'[1]Proj Data'!$C$6:$DR$366,11,FALSE)</f>
        <v>Bradshaw</v>
      </c>
      <c r="F270" s="231" t="str">
        <f>VLOOKUP($A270,'[1]Proj Data'!$C$6:$DR$366,118,FALSE)</f>
        <v>3c</v>
      </c>
      <c r="G270" s="232">
        <f>VLOOKUP($A270,'[1]Proj Data'!$C$6:$DR$366,50,FALSE)</f>
        <v>0</v>
      </c>
      <c r="H270" s="231" t="str">
        <f>VLOOKUP($A270,'[1]Proj Data'!$C$6:$DR$366,6,FALSE)</f>
        <v/>
      </c>
      <c r="I270" s="231" t="str">
        <f>VLOOKUP($A270,'[1]Proj Data'!$C$6:$DR$366,7,FALSE)</f>
        <v/>
      </c>
      <c r="J270" s="233">
        <f>VLOOKUP($A270,'[1]Proj Data'!$C$6:$DR$366,15,FALSE)</f>
        <v>1088</v>
      </c>
      <c r="K270" s="234">
        <f>VLOOKUP($A270,'[1]Proj Data'!$C$6:$DR$366,36,FALSE)</f>
        <v>20525000</v>
      </c>
      <c r="L270" s="235">
        <f>VLOOKUP($A270,'[1]Proj Data'!$C$6:$DR$366,59,FALSE)</f>
        <v>0</v>
      </c>
    </row>
    <row r="271" spans="1:12" s="185" customFormat="1" ht="50.45" customHeight="1" x14ac:dyDescent="0.25">
      <c r="A271" s="228">
        <v>9</v>
      </c>
      <c r="B271" s="228" t="s">
        <v>168</v>
      </c>
      <c r="C271" s="228" t="s">
        <v>1024</v>
      </c>
      <c r="D271" s="229" t="str">
        <f t="shared" si="6"/>
        <v>PPL Rank: 9         
Silver Lake                                       
Adv trmt - phos, rehab collection and ponds</v>
      </c>
      <c r="E271" s="230" t="str">
        <f>VLOOKUP($A271,'[1]Proj Data'!$C$6:$DR$366,11,FALSE)</f>
        <v>Barrett</v>
      </c>
      <c r="F271" s="231" t="str">
        <f>VLOOKUP($A271,'[1]Proj Data'!$C$6:$DR$366,118,FALSE)</f>
        <v>6E</v>
      </c>
      <c r="G271" s="232">
        <f>VLOOKUP($A271,'[1]Proj Data'!$C$6:$DR$366,50,FALSE)</f>
        <v>0</v>
      </c>
      <c r="H271" s="231" t="str">
        <f>VLOOKUP($A271,'[1]Proj Data'!$C$6:$DR$366,6,FALSE)</f>
        <v/>
      </c>
      <c r="I271" s="231" t="str">
        <f>VLOOKUP($A271,'[1]Proj Data'!$C$6:$DR$366,7,FALSE)</f>
        <v/>
      </c>
      <c r="J271" s="233">
        <f>VLOOKUP($A271,'[1]Proj Data'!$C$6:$DR$366,15,FALSE)</f>
        <v>837</v>
      </c>
      <c r="K271" s="234">
        <f>VLOOKUP($A271,'[1]Proj Data'!$C$6:$DR$366,36,FALSE)</f>
        <v>10960804</v>
      </c>
      <c r="L271" s="235">
        <f>VLOOKUP($A271,'[1]Proj Data'!$C$6:$DR$366,59,FALSE)</f>
        <v>2894340.6095429957</v>
      </c>
    </row>
    <row r="272" spans="1:12" s="185" customFormat="1" ht="50.45" customHeight="1" x14ac:dyDescent="0.25">
      <c r="A272" s="228">
        <v>307</v>
      </c>
      <c r="B272" s="228" t="s">
        <v>558</v>
      </c>
      <c r="C272" s="228" t="s">
        <v>68</v>
      </c>
      <c r="D272" s="229" t="str">
        <f t="shared" si="6"/>
        <v>PPL Rank: 307       
South Haven                                       
Rehab collection</v>
      </c>
      <c r="E272" s="230" t="str">
        <f>VLOOKUP($A272,'[1]Proj Data'!$C$6:$DR$366,11,FALSE)</f>
        <v>Barrett</v>
      </c>
      <c r="F272" s="231" t="str">
        <f>VLOOKUP($A272,'[1]Proj Data'!$C$6:$DR$366,118,FALSE)</f>
        <v>7W</v>
      </c>
      <c r="G272" s="232">
        <f>VLOOKUP($A272,'[1]Proj Data'!$C$6:$DR$366,50,FALSE)</f>
        <v>0</v>
      </c>
      <c r="H272" s="231" t="str">
        <f>VLOOKUP($A272,'[1]Proj Data'!$C$6:$DR$366,6,FALSE)</f>
        <v/>
      </c>
      <c r="I272" s="231" t="str">
        <f>VLOOKUP($A272,'[1]Proj Data'!$C$6:$DR$366,7,FALSE)</f>
        <v/>
      </c>
      <c r="J272" s="233">
        <f>VLOOKUP($A272,'[1]Proj Data'!$C$6:$DR$366,15,FALSE)</f>
        <v>187</v>
      </c>
      <c r="K272" s="234">
        <f>VLOOKUP($A272,'[1]Proj Data'!$C$6:$DR$366,36,FALSE)</f>
        <v>1147000</v>
      </c>
      <c r="L272" s="235">
        <f>VLOOKUP($A272,'[1]Proj Data'!$C$6:$DR$366,59,FALSE)</f>
        <v>0</v>
      </c>
    </row>
    <row r="273" spans="1:12" s="185" customFormat="1" ht="50.45" customHeight="1" x14ac:dyDescent="0.25">
      <c r="A273" s="228">
        <v>93</v>
      </c>
      <c r="B273" s="228" t="s">
        <v>218</v>
      </c>
      <c r="C273" s="228" t="s">
        <v>68</v>
      </c>
      <c r="D273" s="229" t="str">
        <f t="shared" si="6"/>
        <v>PPL Rank: 93        
Spring Park                                       
Rehab collection</v>
      </c>
      <c r="E273" s="230" t="str">
        <f>VLOOKUP($A273,'[1]Proj Data'!$C$6:$DR$366,11,FALSE)</f>
        <v>Montoya</v>
      </c>
      <c r="F273" s="231">
        <f>VLOOKUP($A273,'[1]Proj Data'!$C$6:$DR$366,118,FALSE)</f>
        <v>11</v>
      </c>
      <c r="G273" s="232">
        <f>VLOOKUP($A273,'[1]Proj Data'!$C$6:$DR$366,50,FALSE)</f>
        <v>0</v>
      </c>
      <c r="H273" s="231" t="str">
        <f>VLOOKUP($A273,'[1]Proj Data'!$C$6:$DR$366,6,FALSE)</f>
        <v/>
      </c>
      <c r="I273" s="231" t="str">
        <f>VLOOKUP($A273,'[1]Proj Data'!$C$6:$DR$366,7,FALSE)</f>
        <v/>
      </c>
      <c r="J273" s="233">
        <f>VLOOKUP($A273,'[1]Proj Data'!$C$6:$DR$366,15,FALSE)</f>
        <v>1673</v>
      </c>
      <c r="K273" s="234">
        <f>VLOOKUP($A273,'[1]Proj Data'!$C$6:$DR$366,36,FALSE)</f>
        <v>4194500</v>
      </c>
      <c r="L273" s="235">
        <f>VLOOKUP($A273,'[1]Proj Data'!$C$6:$DR$366,59,FALSE)</f>
        <v>0</v>
      </c>
    </row>
    <row r="274" spans="1:12" s="185" customFormat="1" ht="50.45" customHeight="1" x14ac:dyDescent="0.25">
      <c r="A274" s="228">
        <v>40.1</v>
      </c>
      <c r="B274" s="228" t="s">
        <v>266</v>
      </c>
      <c r="C274" s="228" t="s">
        <v>68</v>
      </c>
      <c r="D274" s="229" t="str">
        <f t="shared" si="6"/>
        <v>PPL Rank: 40.1      
Spring Valley                                     
Rehab collection</v>
      </c>
      <c r="E274" s="230" t="str">
        <f>VLOOKUP($A274,'[1]Proj Data'!$C$6:$DR$366,11,FALSE)</f>
        <v>Brooksbank</v>
      </c>
      <c r="F274" s="231">
        <f>VLOOKUP($A274,'[1]Proj Data'!$C$6:$DR$366,118,FALSE)</f>
        <v>10</v>
      </c>
      <c r="G274" s="232">
        <f>VLOOKUP($A274,'[1]Proj Data'!$C$6:$DR$366,50,FALSE)</f>
        <v>0</v>
      </c>
      <c r="H274" s="231" t="str">
        <f>VLOOKUP($A274,'[1]Proj Data'!$C$6:$DR$366,6,FALSE)</f>
        <v/>
      </c>
      <c r="I274" s="231" t="str">
        <f>VLOOKUP($A274,'[1]Proj Data'!$C$6:$DR$366,7,FALSE)</f>
        <v/>
      </c>
      <c r="J274" s="233">
        <f>VLOOKUP($A274,'[1]Proj Data'!$C$6:$DR$366,15,FALSE)</f>
        <v>2479</v>
      </c>
      <c r="K274" s="234">
        <f>VLOOKUP($A274,'[1]Proj Data'!$C$6:$DR$366,36,FALSE)</f>
        <v>1060000</v>
      </c>
      <c r="L274" s="235">
        <f>VLOOKUP($A274,'[1]Proj Data'!$C$6:$DR$366,59,FALSE)</f>
        <v>0</v>
      </c>
    </row>
    <row r="275" spans="1:12" s="185" customFormat="1" ht="50.45" customHeight="1" x14ac:dyDescent="0.25">
      <c r="A275" s="228">
        <v>40.200000000000003</v>
      </c>
      <c r="B275" s="228" t="s">
        <v>266</v>
      </c>
      <c r="C275" s="228" t="s">
        <v>67</v>
      </c>
      <c r="D275" s="229" t="str">
        <f t="shared" si="6"/>
        <v>PPL Rank: 40.2      
Spring Valley                                     
Rehab treatment</v>
      </c>
      <c r="E275" s="230" t="str">
        <f>VLOOKUP($A275,'[1]Proj Data'!$C$6:$DR$366,11,FALSE)</f>
        <v>Brooksbank</v>
      </c>
      <c r="F275" s="231">
        <f>VLOOKUP($A275,'[1]Proj Data'!$C$6:$DR$366,118,FALSE)</f>
        <v>10</v>
      </c>
      <c r="G275" s="232">
        <f>VLOOKUP($A275,'[1]Proj Data'!$C$6:$DR$366,50,FALSE)</f>
        <v>0</v>
      </c>
      <c r="H275" s="231" t="str">
        <f>VLOOKUP($A275,'[1]Proj Data'!$C$6:$DR$366,6,FALSE)</f>
        <v/>
      </c>
      <c r="I275" s="231" t="str">
        <f>VLOOKUP($A275,'[1]Proj Data'!$C$6:$DR$366,7,FALSE)</f>
        <v/>
      </c>
      <c r="J275" s="233">
        <f>VLOOKUP($A275,'[1]Proj Data'!$C$6:$DR$366,15,FALSE)</f>
        <v>2479</v>
      </c>
      <c r="K275" s="234">
        <f>VLOOKUP($A275,'[1]Proj Data'!$C$6:$DR$366,36,FALSE)</f>
        <v>13580000</v>
      </c>
      <c r="L275" s="235">
        <f>VLOOKUP($A275,'[1]Proj Data'!$C$6:$DR$366,59,FALSE)</f>
        <v>0</v>
      </c>
    </row>
    <row r="276" spans="1:12" s="185" customFormat="1" ht="50.45" customHeight="1" x14ac:dyDescent="0.25">
      <c r="A276" s="228">
        <v>158</v>
      </c>
      <c r="B276" s="228" t="s">
        <v>1025</v>
      </c>
      <c r="C276" s="228" t="s">
        <v>1026</v>
      </c>
      <c r="D276" s="229" t="str">
        <f t="shared" si="6"/>
        <v>PPL Rank: 158       
Springsteel Island SD                             
Regionalize, connect to Warroad</v>
      </c>
      <c r="E276" s="230" t="str">
        <f>VLOOKUP($A276,'[1]Proj Data'!$C$6:$DR$366,11,FALSE)</f>
        <v>Perez</v>
      </c>
      <c r="F276" s="231">
        <f>VLOOKUP($A276,'[1]Proj Data'!$C$6:$DR$366,118,FALSE)</f>
        <v>1</v>
      </c>
      <c r="G276" s="232">
        <f>VLOOKUP($A276,'[1]Proj Data'!$C$6:$DR$366,50,FALSE)</f>
        <v>0</v>
      </c>
      <c r="H276" s="231" t="str">
        <f>VLOOKUP($A276,'[1]Proj Data'!$C$6:$DR$366,6,FALSE)</f>
        <v/>
      </c>
      <c r="I276" s="231" t="str">
        <f>VLOOKUP($A276,'[1]Proj Data'!$C$6:$DR$366,7,FALSE)</f>
        <v>Yes</v>
      </c>
      <c r="J276" s="233">
        <f>VLOOKUP($A276,'[1]Proj Data'!$C$6:$DR$366,15,FALSE)</f>
        <v>1820</v>
      </c>
      <c r="K276" s="234">
        <f>VLOOKUP($A276,'[1]Proj Data'!$C$6:$DR$366,36,FALSE)</f>
        <v>2086000</v>
      </c>
      <c r="L276" s="235">
        <f>VLOOKUP($A276,'[1]Proj Data'!$C$6:$DR$366,59,FALSE)</f>
        <v>0</v>
      </c>
    </row>
    <row r="277" spans="1:12" s="185" customFormat="1" ht="50.45" customHeight="1" x14ac:dyDescent="0.25">
      <c r="A277" s="228">
        <v>230</v>
      </c>
      <c r="B277" s="228" t="s">
        <v>1027</v>
      </c>
      <c r="C277" s="228" t="s">
        <v>68</v>
      </c>
      <c r="D277" s="229" t="str">
        <f t="shared" si="6"/>
        <v>PPL Rank: 230       
Staples                                           
Rehab collection</v>
      </c>
      <c r="E277" s="230" t="str">
        <f>VLOOKUP($A277,'[1]Proj Data'!$C$6:$DR$366,11,FALSE)</f>
        <v>Schultz</v>
      </c>
      <c r="F277" s="231">
        <f>VLOOKUP($A277,'[1]Proj Data'!$C$6:$DR$366,118,FALSE)</f>
        <v>5</v>
      </c>
      <c r="G277" s="232">
        <f>VLOOKUP($A277,'[1]Proj Data'!$C$6:$DR$366,50,FALSE)</f>
        <v>0</v>
      </c>
      <c r="H277" s="231" t="str">
        <f>VLOOKUP($A277,'[1]Proj Data'!$C$6:$DR$366,6,FALSE)</f>
        <v/>
      </c>
      <c r="I277" s="231" t="str">
        <f>VLOOKUP($A277,'[1]Proj Data'!$C$6:$DR$366,7,FALSE)</f>
        <v>Yes</v>
      </c>
      <c r="J277" s="233">
        <f>VLOOKUP($A277,'[1]Proj Data'!$C$6:$DR$366,15,FALSE)</f>
        <v>2989</v>
      </c>
      <c r="K277" s="234">
        <f>VLOOKUP($A277,'[1]Proj Data'!$C$6:$DR$366,36,FALSE)</f>
        <v>6055300</v>
      </c>
      <c r="L277" s="235">
        <f>VLOOKUP($A277,'[1]Proj Data'!$C$6:$DR$366,59,FALSE)</f>
        <v>0</v>
      </c>
    </row>
    <row r="278" spans="1:12" s="185" customFormat="1" ht="50.45" customHeight="1" x14ac:dyDescent="0.25">
      <c r="A278" s="228">
        <v>117</v>
      </c>
      <c r="B278" s="228" t="s">
        <v>146</v>
      </c>
      <c r="C278" s="228" t="s">
        <v>971</v>
      </c>
      <c r="D278" s="229" t="str">
        <f t="shared" ref="D278:D322" si="7">"PPL Rank: "&amp;A278&amp;REPT(" ",10-LEN(A278))&amp;CHAR(10)&amp;B278&amp;REPT(" ",50-LEN(B278))&amp;CHAR(10)&amp;C278</f>
        <v>PPL Rank: 117       
Stephen                                           
Rehab collection citywide</v>
      </c>
      <c r="E278" s="230" t="str">
        <f>VLOOKUP($A278,'[1]Proj Data'!$C$6:$DR$366,11,FALSE)</f>
        <v>Perez</v>
      </c>
      <c r="F278" s="231">
        <f>VLOOKUP($A278,'[1]Proj Data'!$C$6:$DR$366,118,FALSE)</f>
        <v>1</v>
      </c>
      <c r="G278" s="232">
        <f>VLOOKUP($A278,'[1]Proj Data'!$C$6:$DR$366,50,FALSE)</f>
        <v>0</v>
      </c>
      <c r="H278" s="231" t="str">
        <f>VLOOKUP($A278,'[1]Proj Data'!$C$6:$DR$366,6,FALSE)</f>
        <v/>
      </c>
      <c r="I278" s="231" t="str">
        <f>VLOOKUP($A278,'[1]Proj Data'!$C$6:$DR$366,7,FALSE)</f>
        <v/>
      </c>
      <c r="J278" s="233">
        <f>VLOOKUP($A278,'[1]Proj Data'!$C$6:$DR$366,15,FALSE)</f>
        <v>592</v>
      </c>
      <c r="K278" s="234">
        <f>VLOOKUP($A278,'[1]Proj Data'!$C$6:$DR$366,36,FALSE)</f>
        <v>2016000</v>
      </c>
      <c r="L278" s="235">
        <f>VLOOKUP($A278,'[1]Proj Data'!$C$6:$DR$366,59,FALSE)</f>
        <v>0</v>
      </c>
    </row>
    <row r="279" spans="1:12" s="185" customFormat="1" ht="50.45" customHeight="1" x14ac:dyDescent="0.25">
      <c r="A279" s="228">
        <v>281</v>
      </c>
      <c r="B279" s="228" t="s">
        <v>146</v>
      </c>
      <c r="C279" s="228" t="s">
        <v>267</v>
      </c>
      <c r="D279" s="229" t="str">
        <f t="shared" si="7"/>
        <v>PPL Rank: 281       
Stephen                                           
Rehab pond</v>
      </c>
      <c r="E279" s="230" t="str">
        <f>VLOOKUP($A279,'[1]Proj Data'!$C$6:$DR$366,11,FALSE)</f>
        <v>Perez</v>
      </c>
      <c r="F279" s="231">
        <f>VLOOKUP($A279,'[1]Proj Data'!$C$6:$DR$366,118,FALSE)</f>
        <v>1</v>
      </c>
      <c r="G279" s="232">
        <f>VLOOKUP($A279,'[1]Proj Data'!$C$6:$DR$366,50,FALSE)</f>
        <v>0</v>
      </c>
      <c r="H279" s="231" t="str">
        <f>VLOOKUP($A279,'[1]Proj Data'!$C$6:$DR$366,6,FALSE)</f>
        <v/>
      </c>
      <c r="I279" s="231" t="str">
        <f>VLOOKUP($A279,'[1]Proj Data'!$C$6:$DR$366,7,FALSE)</f>
        <v/>
      </c>
      <c r="J279" s="233">
        <f>VLOOKUP($A279,'[1]Proj Data'!$C$6:$DR$366,15,FALSE)</f>
        <v>658</v>
      </c>
      <c r="K279" s="234">
        <f>VLOOKUP($A279,'[1]Proj Data'!$C$6:$DR$366,36,FALSE)</f>
        <v>881000</v>
      </c>
      <c r="L279" s="235">
        <f>VLOOKUP($A279,'[1]Proj Data'!$C$6:$DR$366,59,FALSE)</f>
        <v>0</v>
      </c>
    </row>
    <row r="280" spans="1:12" s="185" customFormat="1" ht="50.45" customHeight="1" x14ac:dyDescent="0.25">
      <c r="A280" s="228">
        <v>36</v>
      </c>
      <c r="B280" s="228" t="s">
        <v>853</v>
      </c>
      <c r="C280" s="228" t="s">
        <v>1028</v>
      </c>
      <c r="D280" s="229" t="str">
        <f t="shared" si="7"/>
        <v xml:space="preserve">PPL Rank: 36        
Stewart                                           
Rehab collection </v>
      </c>
      <c r="E280" s="230" t="str">
        <f>VLOOKUP($A280,'[1]Proj Data'!$C$6:$DR$366,11,FALSE)</f>
        <v>Barrett</v>
      </c>
      <c r="F280" s="231" t="str">
        <f>VLOOKUP($A280,'[1]Proj Data'!$C$6:$DR$366,118,FALSE)</f>
        <v>6E</v>
      </c>
      <c r="G280" s="232">
        <f>VLOOKUP($A280,'[1]Proj Data'!$C$6:$DR$366,50,FALSE)</f>
        <v>0</v>
      </c>
      <c r="H280" s="231" t="str">
        <f>VLOOKUP($A280,'[1]Proj Data'!$C$6:$DR$366,6,FALSE)</f>
        <v>Yes</v>
      </c>
      <c r="I280" s="231" t="str">
        <f>VLOOKUP($A280,'[1]Proj Data'!$C$6:$DR$366,7,FALSE)</f>
        <v/>
      </c>
      <c r="J280" s="233">
        <f>VLOOKUP($A280,'[1]Proj Data'!$C$6:$DR$366,15,FALSE)</f>
        <v>610</v>
      </c>
      <c r="K280" s="234">
        <f>VLOOKUP($A280,'[1]Proj Data'!$C$6:$DR$366,36,FALSE)</f>
        <v>2078899</v>
      </c>
      <c r="L280" s="235">
        <f>VLOOKUP($A280,'[1]Proj Data'!$C$6:$DR$366,59,FALSE)</f>
        <v>1425044.9945556801</v>
      </c>
    </row>
    <row r="281" spans="1:12" s="185" customFormat="1" ht="50.45" customHeight="1" x14ac:dyDescent="0.25">
      <c r="A281" s="228">
        <v>263</v>
      </c>
      <c r="B281" s="228" t="s">
        <v>192</v>
      </c>
      <c r="C281" s="228" t="s">
        <v>68</v>
      </c>
      <c r="D281" s="229" t="str">
        <f t="shared" si="7"/>
        <v>PPL Rank: 263       
Thief River Falls                                 
Rehab collection</v>
      </c>
      <c r="E281" s="230" t="str">
        <f>VLOOKUP($A281,'[1]Proj Data'!$C$6:$DR$366,11,FALSE)</f>
        <v>Perez</v>
      </c>
      <c r="F281" s="231">
        <f>VLOOKUP($A281,'[1]Proj Data'!$C$6:$DR$366,118,FALSE)</f>
        <v>1</v>
      </c>
      <c r="G281" s="232">
        <f>VLOOKUP($A281,'[1]Proj Data'!$C$6:$DR$366,50,FALSE)</f>
        <v>0</v>
      </c>
      <c r="H281" s="231" t="str">
        <f>VLOOKUP($A281,'[1]Proj Data'!$C$6:$DR$366,6,FALSE)</f>
        <v/>
      </c>
      <c r="I281" s="231" t="str">
        <f>VLOOKUP($A281,'[1]Proj Data'!$C$6:$DR$366,7,FALSE)</f>
        <v/>
      </c>
      <c r="J281" s="233">
        <f>VLOOKUP($A281,'[1]Proj Data'!$C$6:$DR$366,15,FALSE)</f>
        <v>8776</v>
      </c>
      <c r="K281" s="234">
        <f>VLOOKUP($A281,'[1]Proj Data'!$C$6:$DR$366,36,FALSE)</f>
        <v>3150000</v>
      </c>
      <c r="L281" s="235">
        <f>VLOOKUP($A281,'[1]Proj Data'!$C$6:$DR$366,59,FALSE)</f>
        <v>0</v>
      </c>
    </row>
    <row r="282" spans="1:12" s="185" customFormat="1" ht="50.45" customHeight="1" x14ac:dyDescent="0.25">
      <c r="A282" s="228">
        <v>174</v>
      </c>
      <c r="B282" s="228" t="s">
        <v>147</v>
      </c>
      <c r="C282" s="228" t="s">
        <v>779</v>
      </c>
      <c r="D282" s="229" t="str">
        <f t="shared" si="7"/>
        <v>PPL Rank: 174       
Tintah                                            
Unsewered, connect to Campbell</v>
      </c>
      <c r="E282" s="230" t="str">
        <f>VLOOKUP($A282,'[1]Proj Data'!$C$6:$DR$366,11,FALSE)</f>
        <v>Bradshaw</v>
      </c>
      <c r="F282" s="231">
        <f>VLOOKUP($A282,'[1]Proj Data'!$C$6:$DR$366,118,FALSE)</f>
        <v>4</v>
      </c>
      <c r="G282" s="232">
        <f>VLOOKUP($A282,'[1]Proj Data'!$C$6:$DR$366,50,FALSE)</f>
        <v>0</v>
      </c>
      <c r="H282" s="231" t="str">
        <f>VLOOKUP($A282,'[1]Proj Data'!$C$6:$DR$366,6,FALSE)</f>
        <v/>
      </c>
      <c r="I282" s="231" t="str">
        <f>VLOOKUP($A282,'[1]Proj Data'!$C$6:$DR$366,7,FALSE)</f>
        <v/>
      </c>
      <c r="J282" s="233">
        <f>VLOOKUP($A282,'[1]Proj Data'!$C$6:$DR$366,15,FALSE)</f>
        <v>58</v>
      </c>
      <c r="K282" s="234">
        <f>VLOOKUP($A282,'[1]Proj Data'!$C$6:$DR$366,36,FALSE)</f>
        <v>2700000</v>
      </c>
      <c r="L282" s="235">
        <f>VLOOKUP($A282,'[1]Proj Data'!$C$6:$DR$366,59,FALSE)</f>
        <v>0</v>
      </c>
    </row>
    <row r="283" spans="1:12" s="185" customFormat="1" ht="50.45" customHeight="1" x14ac:dyDescent="0.25">
      <c r="A283" s="228">
        <v>8</v>
      </c>
      <c r="B283" s="228" t="s">
        <v>148</v>
      </c>
      <c r="C283" s="228" t="s">
        <v>1235</v>
      </c>
      <c r="D283" s="229" t="str">
        <f t="shared" si="7"/>
        <v xml:space="preserve">PPL Rank: 8         
Tracy                                             
Rehab collection, 1st St and Morgan St E. </v>
      </c>
      <c r="E283" s="230" t="str">
        <f>VLOOKUP($A283,'[1]Proj Data'!$C$6:$DR$366,11,FALSE)</f>
        <v>Berrens</v>
      </c>
      <c r="F283" s="231">
        <f>VLOOKUP($A283,'[1]Proj Data'!$C$6:$DR$366,118,FALSE)</f>
        <v>8</v>
      </c>
      <c r="G283" s="232">
        <f>VLOOKUP($A283,'[1]Proj Data'!$C$6:$DR$366,50,FALSE)</f>
        <v>0</v>
      </c>
      <c r="H283" s="231" t="str">
        <f>VLOOKUP($A283,'[1]Proj Data'!$C$6:$DR$366,6,FALSE)</f>
        <v/>
      </c>
      <c r="I283" s="231" t="str">
        <f>VLOOKUP($A283,'[1]Proj Data'!$C$6:$DR$366,7,FALSE)</f>
        <v>Yes</v>
      </c>
      <c r="J283" s="233">
        <f>VLOOKUP($A283,'[1]Proj Data'!$C$6:$DR$366,15,FALSE)</f>
        <v>2179</v>
      </c>
      <c r="K283" s="234">
        <f>VLOOKUP($A283,'[1]Proj Data'!$C$6:$DR$366,36,FALSE)</f>
        <v>3477000</v>
      </c>
      <c r="L283" s="235">
        <f>VLOOKUP($A283,'[1]Proj Data'!$C$6:$DR$366,59,FALSE)</f>
        <v>0</v>
      </c>
    </row>
    <row r="284" spans="1:12" s="185" customFormat="1" ht="50.45" customHeight="1" x14ac:dyDescent="0.25">
      <c r="A284" s="228">
        <v>2</v>
      </c>
      <c r="B284" s="228" t="s">
        <v>780</v>
      </c>
      <c r="C284" s="228" t="s">
        <v>72</v>
      </c>
      <c r="D284" s="229" t="str">
        <f t="shared" si="7"/>
        <v>PPL Rank: 2         
Trimont                                           
Rehab collection and treatment</v>
      </c>
      <c r="E284" s="230" t="str">
        <f>VLOOKUP($A284,'[1]Proj Data'!$C$6:$DR$366,11,FALSE)</f>
        <v>Brooksbank</v>
      </c>
      <c r="F284" s="231">
        <f>VLOOKUP($A284,'[1]Proj Data'!$C$6:$DR$366,118,FALSE)</f>
        <v>9</v>
      </c>
      <c r="G284" s="232">
        <f>VLOOKUP($A284,'[1]Proj Data'!$C$6:$DR$366,50,FALSE)</f>
        <v>0</v>
      </c>
      <c r="H284" s="231" t="str">
        <f>VLOOKUP($A284,'[1]Proj Data'!$C$6:$DR$366,6,FALSE)</f>
        <v/>
      </c>
      <c r="I284" s="231" t="str">
        <f>VLOOKUP($A284,'[1]Proj Data'!$C$6:$DR$366,7,FALSE)</f>
        <v/>
      </c>
      <c r="J284" s="233">
        <f>VLOOKUP($A284,'[1]Proj Data'!$C$6:$DR$366,15,FALSE)</f>
        <v>747</v>
      </c>
      <c r="K284" s="234">
        <f>VLOOKUP($A284,'[1]Proj Data'!$C$6:$DR$366,36,FALSE)</f>
        <v>0</v>
      </c>
      <c r="L284" s="235">
        <f>VLOOKUP($A284,'[1]Proj Data'!$C$6:$DR$366,59,FALSE)</f>
        <v>0</v>
      </c>
    </row>
    <row r="285" spans="1:12" s="185" customFormat="1" ht="50.45" customHeight="1" x14ac:dyDescent="0.25">
      <c r="A285" s="228">
        <v>35</v>
      </c>
      <c r="B285" s="228" t="s">
        <v>149</v>
      </c>
      <c r="C285" s="228" t="s">
        <v>45</v>
      </c>
      <c r="D285" s="229" t="str">
        <f t="shared" si="7"/>
        <v>PPL Rank: 35        
Trosky                                            
Unsewered, collection and treatment</v>
      </c>
      <c r="E285" s="230" t="str">
        <f>VLOOKUP($A285,'[1]Proj Data'!$C$6:$DR$366,11,FALSE)</f>
        <v>Berrens</v>
      </c>
      <c r="F285" s="231">
        <f>VLOOKUP($A285,'[1]Proj Data'!$C$6:$DR$366,118,FALSE)</f>
        <v>8</v>
      </c>
      <c r="G285" s="232">
        <f>VLOOKUP($A285,'[1]Proj Data'!$C$6:$DR$366,50,FALSE)</f>
        <v>45484</v>
      </c>
      <c r="H285" s="231">
        <f>VLOOKUP($A285,'[1]Proj Data'!$C$6:$DR$366,6,FALSE)</f>
        <v>0</v>
      </c>
      <c r="I285" s="231">
        <f>VLOOKUP($A285,'[1]Proj Data'!$C$6:$DR$366,7,FALSE)</f>
        <v>0</v>
      </c>
      <c r="J285" s="233">
        <f>VLOOKUP($A285,'[1]Proj Data'!$C$6:$DR$366,15,FALSE)</f>
        <v>754</v>
      </c>
      <c r="K285" s="234">
        <f>VLOOKUP($A285,'[1]Proj Data'!$C$6:$DR$366,36,FALSE)</f>
        <v>5358800</v>
      </c>
      <c r="L285" s="235">
        <f>VLOOKUP($A285,'[1]Proj Data'!$C$6:$DR$366,59,FALSE)</f>
        <v>0</v>
      </c>
    </row>
    <row r="286" spans="1:12" s="185" customFormat="1" ht="50.45" customHeight="1" x14ac:dyDescent="0.25">
      <c r="A286" s="228">
        <v>300</v>
      </c>
      <c r="B286" s="228" t="s">
        <v>1029</v>
      </c>
      <c r="C286" s="228" t="s">
        <v>193</v>
      </c>
      <c r="D286" s="229" t="str">
        <f t="shared" si="7"/>
        <v>PPL Rank: 300       
Truman - WTP                                      
Adv trmt - chlorides, WTP</v>
      </c>
      <c r="E286" s="230" t="str">
        <f>VLOOKUP($A286,'[1]Proj Data'!$C$6:$DR$366,11,FALSE)</f>
        <v>Brooksbank</v>
      </c>
      <c r="F286" s="231">
        <f>VLOOKUP($A286,'[1]Proj Data'!$C$6:$DR$366,118,FALSE)</f>
        <v>9</v>
      </c>
      <c r="G286" s="232">
        <f>VLOOKUP($A286,'[1]Proj Data'!$C$6:$DR$366,50,FALSE)</f>
        <v>0</v>
      </c>
      <c r="H286" s="231" t="str">
        <f>VLOOKUP($A286,'[1]Proj Data'!$C$6:$DR$366,6,FALSE)</f>
        <v/>
      </c>
      <c r="I286" s="231" t="str">
        <f>VLOOKUP($A286,'[1]Proj Data'!$C$6:$DR$366,7,FALSE)</f>
        <v/>
      </c>
      <c r="J286" s="233">
        <f>VLOOKUP($A286,'[1]Proj Data'!$C$6:$DR$366,15,FALSE)</f>
        <v>1115</v>
      </c>
      <c r="K286" s="234">
        <f>VLOOKUP($A286,'[1]Proj Data'!$C$6:$DR$366,36,FALSE)</f>
        <v>0</v>
      </c>
      <c r="L286" s="235">
        <f>VLOOKUP($A286,'[1]Proj Data'!$C$6:$DR$366,59,FALSE)</f>
        <v>0</v>
      </c>
    </row>
    <row r="287" spans="1:12" s="185" customFormat="1" ht="50.45" customHeight="1" x14ac:dyDescent="0.25">
      <c r="A287" s="228">
        <v>280</v>
      </c>
      <c r="B287" s="228" t="s">
        <v>150</v>
      </c>
      <c r="C287" s="228" t="s">
        <v>72</v>
      </c>
      <c r="D287" s="229" t="str">
        <f t="shared" si="7"/>
        <v>PPL Rank: 280       
Twin Valley                                       
Rehab collection and treatment</v>
      </c>
      <c r="E287" s="230" t="str">
        <f>VLOOKUP($A287,'[1]Proj Data'!$C$6:$DR$366,11,FALSE)</f>
        <v>Perez</v>
      </c>
      <c r="F287" s="231">
        <f>VLOOKUP($A287,'[1]Proj Data'!$C$6:$DR$366,118,FALSE)</f>
        <v>1</v>
      </c>
      <c r="G287" s="232">
        <f>VLOOKUP($A287,'[1]Proj Data'!$C$6:$DR$366,50,FALSE)</f>
        <v>0</v>
      </c>
      <c r="H287" s="231" t="str">
        <f>VLOOKUP($A287,'[1]Proj Data'!$C$6:$DR$366,6,FALSE)</f>
        <v/>
      </c>
      <c r="I287" s="231" t="str">
        <f>VLOOKUP($A287,'[1]Proj Data'!$C$6:$DR$366,7,FALSE)</f>
        <v/>
      </c>
      <c r="J287" s="233">
        <f>VLOOKUP($A287,'[1]Proj Data'!$C$6:$DR$366,15,FALSE)</f>
        <v>823</v>
      </c>
      <c r="K287" s="234">
        <f>VLOOKUP($A287,'[1]Proj Data'!$C$6:$DR$366,36,FALSE)</f>
        <v>460000</v>
      </c>
      <c r="L287" s="235">
        <f>VLOOKUP($A287,'[1]Proj Data'!$C$6:$DR$366,59,FALSE)</f>
        <v>0</v>
      </c>
    </row>
    <row r="288" spans="1:12" s="185" customFormat="1" ht="50.45" customHeight="1" x14ac:dyDescent="0.25">
      <c r="A288" s="228">
        <v>170</v>
      </c>
      <c r="B288" s="228" t="s">
        <v>634</v>
      </c>
      <c r="C288" s="228" t="s">
        <v>72</v>
      </c>
      <c r="D288" s="229" t="str">
        <f t="shared" si="7"/>
        <v>PPL Rank: 170       
Utica                                             
Rehab collection and treatment</v>
      </c>
      <c r="E288" s="230" t="str">
        <f>VLOOKUP($A288,'[1]Proj Data'!$C$6:$DR$366,11,FALSE)</f>
        <v>Brooksbank</v>
      </c>
      <c r="F288" s="231">
        <f>VLOOKUP($A288,'[1]Proj Data'!$C$6:$DR$366,118,FALSE)</f>
        <v>10</v>
      </c>
      <c r="G288" s="232">
        <f>VLOOKUP($A288,'[1]Proj Data'!$C$6:$DR$366,50,FALSE)</f>
        <v>0</v>
      </c>
      <c r="H288" s="231" t="str">
        <f>VLOOKUP($A288,'[1]Proj Data'!$C$6:$DR$366,6,FALSE)</f>
        <v/>
      </c>
      <c r="I288" s="231" t="str">
        <f>VLOOKUP($A288,'[1]Proj Data'!$C$6:$DR$366,7,FALSE)</f>
        <v/>
      </c>
      <c r="J288" s="233">
        <f>VLOOKUP($A288,'[1]Proj Data'!$C$6:$DR$366,15,FALSE)</f>
        <v>277</v>
      </c>
      <c r="K288" s="234">
        <f>VLOOKUP($A288,'[1]Proj Data'!$C$6:$DR$366,36,FALSE)</f>
        <v>5855000</v>
      </c>
      <c r="L288" s="235">
        <f>VLOOKUP($A288,'[1]Proj Data'!$C$6:$DR$366,59,FALSE)</f>
        <v>0</v>
      </c>
    </row>
    <row r="289" spans="1:12" s="185" customFormat="1" ht="50.45" customHeight="1" x14ac:dyDescent="0.25">
      <c r="A289" s="228">
        <v>315</v>
      </c>
      <c r="B289" s="228" t="s">
        <v>171</v>
      </c>
      <c r="C289" s="228" t="s">
        <v>67</v>
      </c>
      <c r="D289" s="229" t="str">
        <f t="shared" si="7"/>
        <v>PPL Rank: 315       
Vernon Center                                     
Rehab treatment</v>
      </c>
      <c r="E289" s="230" t="str">
        <f>VLOOKUP($A289,'[1]Proj Data'!$C$6:$DR$366,11,FALSE)</f>
        <v>Brooksbank</v>
      </c>
      <c r="F289" s="231">
        <f>VLOOKUP($A289,'[1]Proj Data'!$C$6:$DR$366,118,FALSE)</f>
        <v>9</v>
      </c>
      <c r="G289" s="232">
        <f>VLOOKUP($A289,'[1]Proj Data'!$C$6:$DR$366,50,FALSE)</f>
        <v>0</v>
      </c>
      <c r="H289" s="231" t="str">
        <f>VLOOKUP($A289,'[1]Proj Data'!$C$6:$DR$366,6,FALSE)</f>
        <v/>
      </c>
      <c r="I289" s="231" t="str">
        <f>VLOOKUP($A289,'[1]Proj Data'!$C$6:$DR$366,7,FALSE)</f>
        <v/>
      </c>
      <c r="J289" s="233">
        <f>VLOOKUP($A289,'[1]Proj Data'!$C$6:$DR$366,15,FALSE)</f>
        <v>362</v>
      </c>
      <c r="K289" s="234">
        <f>VLOOKUP($A289,'[1]Proj Data'!$C$6:$DR$366,36,FALSE)</f>
        <v>1234500</v>
      </c>
      <c r="L289" s="235">
        <f>VLOOKUP($A289,'[1]Proj Data'!$C$6:$DR$366,59,FALSE)</f>
        <v>0</v>
      </c>
    </row>
    <row r="290" spans="1:12" s="185" customFormat="1" ht="50.45" customHeight="1" x14ac:dyDescent="0.25">
      <c r="A290" s="228">
        <v>161</v>
      </c>
      <c r="B290" s="228" t="s">
        <v>781</v>
      </c>
      <c r="C290" s="228" t="s">
        <v>744</v>
      </c>
      <c r="D290" s="229" t="str">
        <f t="shared" si="7"/>
        <v>PPL Rank: 161       
Wabasha                                           
Rehab collection and treatment, LS</v>
      </c>
      <c r="E290" s="230" t="str">
        <f>VLOOKUP($A290,'[1]Proj Data'!$C$6:$DR$366,11,FALSE)</f>
        <v>Gallentine</v>
      </c>
      <c r="F290" s="231">
        <f>VLOOKUP($A290,'[1]Proj Data'!$C$6:$DR$366,118,FALSE)</f>
        <v>10</v>
      </c>
      <c r="G290" s="232">
        <f>VLOOKUP($A290,'[1]Proj Data'!$C$6:$DR$366,50,FALSE)</f>
        <v>0</v>
      </c>
      <c r="H290" s="231" t="str">
        <f>VLOOKUP($A290,'[1]Proj Data'!$C$6:$DR$366,6,FALSE)</f>
        <v/>
      </c>
      <c r="I290" s="231" t="str">
        <f>VLOOKUP($A290,'[1]Proj Data'!$C$6:$DR$366,7,FALSE)</f>
        <v/>
      </c>
      <c r="J290" s="233">
        <f>VLOOKUP($A290,'[1]Proj Data'!$C$6:$DR$366,15,FALSE)</f>
        <v>2475</v>
      </c>
      <c r="K290" s="234">
        <f>VLOOKUP($A290,'[1]Proj Data'!$C$6:$DR$366,36,FALSE)</f>
        <v>23366600</v>
      </c>
      <c r="L290" s="235">
        <f>VLOOKUP($A290,'[1]Proj Data'!$C$6:$DR$366,59,FALSE)</f>
        <v>0</v>
      </c>
    </row>
    <row r="291" spans="1:12" s="185" customFormat="1" ht="50.45" customHeight="1" x14ac:dyDescent="0.25">
      <c r="A291" s="228">
        <v>23</v>
      </c>
      <c r="B291" s="228" t="s">
        <v>268</v>
      </c>
      <c r="C291" s="228" t="s">
        <v>1236</v>
      </c>
      <c r="D291" s="229" t="str">
        <f t="shared" si="7"/>
        <v>PPL Rank: 23        
Wabasso                                           
Rehab collection and treatment, construct ponds</v>
      </c>
      <c r="E291" s="230" t="str">
        <f>VLOOKUP($A291,'[1]Proj Data'!$C$6:$DR$366,11,FALSE)</f>
        <v>Berrens</v>
      </c>
      <c r="F291" s="231">
        <f>VLOOKUP($A291,'[1]Proj Data'!$C$6:$DR$366,118,FALSE)</f>
        <v>8</v>
      </c>
      <c r="G291" s="232">
        <f>VLOOKUP($A291,'[1]Proj Data'!$C$6:$DR$366,50,FALSE)</f>
        <v>0</v>
      </c>
      <c r="H291" s="231" t="str">
        <f>VLOOKUP($A291,'[1]Proj Data'!$C$6:$DR$366,6,FALSE)</f>
        <v/>
      </c>
      <c r="I291" s="231" t="str">
        <f>VLOOKUP($A291,'[1]Proj Data'!$C$6:$DR$366,7,FALSE)</f>
        <v/>
      </c>
      <c r="J291" s="233">
        <f>VLOOKUP($A291,'[1]Proj Data'!$C$6:$DR$366,15,FALSE)</f>
        <v>693</v>
      </c>
      <c r="K291" s="234">
        <f>VLOOKUP($A291,'[1]Proj Data'!$C$6:$DR$366,36,FALSE)</f>
        <v>15670000</v>
      </c>
      <c r="L291" s="235">
        <f>VLOOKUP($A291,'[1]Proj Data'!$C$6:$DR$366,59,FALSE)</f>
        <v>0</v>
      </c>
    </row>
    <row r="292" spans="1:12" s="185" customFormat="1" ht="50.45" customHeight="1" x14ac:dyDescent="0.25">
      <c r="A292" s="228">
        <v>62</v>
      </c>
      <c r="B292" s="228" t="s">
        <v>172</v>
      </c>
      <c r="C292" s="228" t="s">
        <v>1237</v>
      </c>
      <c r="D292" s="229" t="str">
        <f t="shared" si="7"/>
        <v>PPL Rank: 62        
Wadena                                            
Rehab collection, Hwy 10 improvements</v>
      </c>
      <c r="E292" s="230" t="str">
        <f>VLOOKUP($A292,'[1]Proj Data'!$C$6:$DR$366,11,FALSE)</f>
        <v>Schultz</v>
      </c>
      <c r="F292" s="231">
        <f>VLOOKUP($A292,'[1]Proj Data'!$C$6:$DR$366,118,FALSE)</f>
        <v>5</v>
      </c>
      <c r="G292" s="232">
        <f>VLOOKUP($A292,'[1]Proj Data'!$C$6:$DR$366,50,FALSE)</f>
        <v>0</v>
      </c>
      <c r="H292" s="231" t="str">
        <f>VLOOKUP($A292,'[1]Proj Data'!$C$6:$DR$366,6,FALSE)</f>
        <v/>
      </c>
      <c r="I292" s="231" t="str">
        <f>VLOOKUP($A292,'[1]Proj Data'!$C$6:$DR$366,7,FALSE)</f>
        <v/>
      </c>
      <c r="J292" s="233">
        <f>VLOOKUP($A292,'[1]Proj Data'!$C$6:$DR$366,15,FALSE)</f>
        <v>4335</v>
      </c>
      <c r="K292" s="234">
        <f>VLOOKUP($A292,'[1]Proj Data'!$C$6:$DR$366,36,FALSE)</f>
        <v>3264000</v>
      </c>
      <c r="L292" s="235">
        <f>VLOOKUP($A292,'[1]Proj Data'!$C$6:$DR$366,59,FALSE)</f>
        <v>0</v>
      </c>
    </row>
    <row r="293" spans="1:12" s="185" customFormat="1" ht="50.45" customHeight="1" x14ac:dyDescent="0.25">
      <c r="A293" s="228">
        <v>63</v>
      </c>
      <c r="B293" s="228" t="s">
        <v>172</v>
      </c>
      <c r="C293" s="228" t="s">
        <v>68</v>
      </c>
      <c r="D293" s="229" t="str">
        <f t="shared" si="7"/>
        <v>PPL Rank: 63        
Wadena                                            
Rehab collection</v>
      </c>
      <c r="E293" s="230" t="str">
        <f>VLOOKUP($A293,'[1]Proj Data'!$C$6:$DR$366,11,FALSE)</f>
        <v>Schultz</v>
      </c>
      <c r="F293" s="231">
        <f>VLOOKUP($A293,'[1]Proj Data'!$C$6:$DR$366,118,FALSE)</f>
        <v>5</v>
      </c>
      <c r="G293" s="232">
        <f>VLOOKUP($A293,'[1]Proj Data'!$C$6:$DR$366,50,FALSE)</f>
        <v>0</v>
      </c>
      <c r="H293" s="231" t="str">
        <f>VLOOKUP($A293,'[1]Proj Data'!$C$6:$DR$366,6,FALSE)</f>
        <v/>
      </c>
      <c r="I293" s="231" t="str">
        <f>VLOOKUP($A293,'[1]Proj Data'!$C$6:$DR$366,7,FALSE)</f>
        <v/>
      </c>
      <c r="J293" s="233">
        <f>VLOOKUP($A293,'[1]Proj Data'!$C$6:$DR$366,15,FALSE)</f>
        <v>4088</v>
      </c>
      <c r="K293" s="234">
        <f>VLOOKUP($A293,'[1]Proj Data'!$C$6:$DR$366,36,FALSE)</f>
        <v>732400</v>
      </c>
      <c r="L293" s="235">
        <f>VLOOKUP($A293,'[1]Proj Data'!$C$6:$DR$366,59,FALSE)</f>
        <v>0</v>
      </c>
    </row>
    <row r="294" spans="1:12" s="185" customFormat="1" ht="50.45" customHeight="1" x14ac:dyDescent="0.25">
      <c r="A294" s="228">
        <v>205</v>
      </c>
      <c r="B294" s="228" t="s">
        <v>194</v>
      </c>
      <c r="C294" s="228" t="s">
        <v>68</v>
      </c>
      <c r="D294" s="229" t="str">
        <f t="shared" si="7"/>
        <v>PPL Rank: 205       
Wahkon                                            
Rehab collection</v>
      </c>
      <c r="E294" s="230" t="str">
        <f>VLOOKUP($A294,'[1]Proj Data'!$C$6:$DR$366,11,FALSE)</f>
        <v>Montoya</v>
      </c>
      <c r="F294" s="231" t="str">
        <f>VLOOKUP($A294,'[1]Proj Data'!$C$6:$DR$366,118,FALSE)</f>
        <v>7E</v>
      </c>
      <c r="G294" s="232">
        <f>VLOOKUP($A294,'[1]Proj Data'!$C$6:$DR$366,50,FALSE)</f>
        <v>0</v>
      </c>
      <c r="H294" s="231" t="str">
        <f>VLOOKUP($A294,'[1]Proj Data'!$C$6:$DR$366,6,FALSE)</f>
        <v/>
      </c>
      <c r="I294" s="231" t="str">
        <f>VLOOKUP($A294,'[1]Proj Data'!$C$6:$DR$366,7,FALSE)</f>
        <v/>
      </c>
      <c r="J294" s="233">
        <f>VLOOKUP($A294,'[1]Proj Data'!$C$6:$DR$366,15,FALSE)</f>
        <v>206</v>
      </c>
      <c r="K294" s="234">
        <f>VLOOKUP($A294,'[1]Proj Data'!$C$6:$DR$366,36,FALSE)</f>
        <v>1800000</v>
      </c>
      <c r="L294" s="235">
        <f>VLOOKUP($A294,'[1]Proj Data'!$C$6:$DR$366,59,FALSE)</f>
        <v>0</v>
      </c>
    </row>
    <row r="295" spans="1:12" s="185" customFormat="1" ht="50.45" customHeight="1" x14ac:dyDescent="0.25">
      <c r="A295" s="228">
        <v>268</v>
      </c>
      <c r="B295" s="228" t="s">
        <v>782</v>
      </c>
      <c r="C295" s="228" t="s">
        <v>1238</v>
      </c>
      <c r="D295" s="229" t="str">
        <f t="shared" si="7"/>
        <v>PPL Rank: 268       
Walker                                            
Rehab collection, west side</v>
      </c>
      <c r="E295" s="230" t="str">
        <f>VLOOKUP($A295,'[1]Proj Data'!$C$6:$DR$366,11,FALSE)</f>
        <v>Schultz</v>
      </c>
      <c r="F295" s="231">
        <f>VLOOKUP($A295,'[1]Proj Data'!$C$6:$DR$366,118,FALSE)</f>
        <v>5</v>
      </c>
      <c r="G295" s="232">
        <f>VLOOKUP($A295,'[1]Proj Data'!$C$6:$DR$366,50,FALSE)</f>
        <v>0</v>
      </c>
      <c r="H295" s="231" t="str">
        <f>VLOOKUP($A295,'[1]Proj Data'!$C$6:$DR$366,6,FALSE)</f>
        <v/>
      </c>
      <c r="I295" s="231" t="str">
        <f>VLOOKUP($A295,'[1]Proj Data'!$C$6:$DR$366,7,FALSE)</f>
        <v>Yes</v>
      </c>
      <c r="J295" s="233">
        <f>VLOOKUP($A295,'[1]Proj Data'!$C$6:$DR$366,15,FALSE)</f>
        <v>952</v>
      </c>
      <c r="K295" s="234">
        <f>VLOOKUP($A295,'[1]Proj Data'!$C$6:$DR$366,36,FALSE)</f>
        <v>2180000</v>
      </c>
      <c r="L295" s="235">
        <f>VLOOKUP($A295,'[1]Proj Data'!$C$6:$DR$366,59,FALSE)</f>
        <v>0</v>
      </c>
    </row>
    <row r="296" spans="1:12" s="185" customFormat="1" ht="50.45" customHeight="1" x14ac:dyDescent="0.25">
      <c r="A296" s="228">
        <v>49</v>
      </c>
      <c r="B296" s="228" t="s">
        <v>783</v>
      </c>
      <c r="C296" s="228" t="s">
        <v>784</v>
      </c>
      <c r="D296" s="229" t="str">
        <f t="shared" si="7"/>
        <v>PPL Rank: 49        
Waltham                                           
Rehab collection and treatment, LS and FM</v>
      </c>
      <c r="E296" s="230" t="str">
        <f>VLOOKUP($A296,'[1]Proj Data'!$C$6:$DR$366,11,FALSE)</f>
        <v>Brooksbank</v>
      </c>
      <c r="F296" s="231">
        <f>VLOOKUP($A296,'[1]Proj Data'!$C$6:$DR$366,118,FALSE)</f>
        <v>10</v>
      </c>
      <c r="G296" s="232">
        <f>VLOOKUP($A296,'[1]Proj Data'!$C$6:$DR$366,50,FALSE)</f>
        <v>0</v>
      </c>
      <c r="H296" s="231" t="str">
        <f>VLOOKUP($A296,'[1]Proj Data'!$C$6:$DR$366,6,FALSE)</f>
        <v/>
      </c>
      <c r="I296" s="231" t="str">
        <f>VLOOKUP($A296,'[1]Proj Data'!$C$6:$DR$366,7,FALSE)</f>
        <v/>
      </c>
      <c r="J296" s="233">
        <f>VLOOKUP($A296,'[1]Proj Data'!$C$6:$DR$366,15,FALSE)</f>
        <v>155</v>
      </c>
      <c r="K296" s="234">
        <f>VLOOKUP($A296,'[1]Proj Data'!$C$6:$DR$366,36,FALSE)</f>
        <v>3904000</v>
      </c>
      <c r="L296" s="235">
        <f>VLOOKUP($A296,'[1]Proj Data'!$C$6:$DR$366,59,FALSE)</f>
        <v>0</v>
      </c>
    </row>
    <row r="297" spans="1:12" s="185" customFormat="1" ht="50.45" customHeight="1" x14ac:dyDescent="0.25">
      <c r="A297" s="228">
        <v>248</v>
      </c>
      <c r="B297" s="228" t="s">
        <v>584</v>
      </c>
      <c r="C297" s="228" t="s">
        <v>751</v>
      </c>
      <c r="D297" s="229" t="str">
        <f t="shared" si="7"/>
        <v>PPL Rank: 248       
Wanamingo                                         
Regionalize, connect to North Zumbro SD</v>
      </c>
      <c r="E297" s="230" t="str">
        <f>VLOOKUP($A297,'[1]Proj Data'!$C$6:$DR$366,11,FALSE)</f>
        <v>Brooksbank</v>
      </c>
      <c r="F297" s="231">
        <f>VLOOKUP($A297,'[1]Proj Data'!$C$6:$DR$366,118,FALSE)</f>
        <v>10</v>
      </c>
      <c r="G297" s="232">
        <f>VLOOKUP($A297,'[1]Proj Data'!$C$6:$DR$366,50,FALSE)</f>
        <v>0</v>
      </c>
      <c r="H297" s="231" t="str">
        <f>VLOOKUP($A297,'[1]Proj Data'!$C$6:$DR$366,6,FALSE)</f>
        <v/>
      </c>
      <c r="I297" s="231" t="str">
        <f>VLOOKUP($A297,'[1]Proj Data'!$C$6:$DR$366,7,FALSE)</f>
        <v/>
      </c>
      <c r="J297" s="233">
        <f>VLOOKUP($A297,'[1]Proj Data'!$C$6:$DR$366,15,FALSE)</f>
        <v>1080</v>
      </c>
      <c r="K297" s="234">
        <f>VLOOKUP($A297,'[1]Proj Data'!$C$6:$DR$366,36,FALSE)</f>
        <v>10946045</v>
      </c>
      <c r="L297" s="235">
        <f>VLOOKUP($A297,'[1]Proj Data'!$C$6:$DR$366,59,FALSE)</f>
        <v>824010.70808985981</v>
      </c>
    </row>
    <row r="298" spans="1:12" s="185" customFormat="1" ht="50.45" customHeight="1" x14ac:dyDescent="0.25">
      <c r="A298" s="228">
        <v>285</v>
      </c>
      <c r="B298" s="228" t="s">
        <v>1030</v>
      </c>
      <c r="C298" s="228" t="s">
        <v>67</v>
      </c>
      <c r="D298" s="229" t="str">
        <f t="shared" si="7"/>
        <v>PPL Rank: 285       
Wanda                                             
Rehab treatment</v>
      </c>
      <c r="E298" s="230" t="str">
        <f>VLOOKUP($A298,'[1]Proj Data'!$C$6:$DR$366,11,FALSE)</f>
        <v>Berrens</v>
      </c>
      <c r="F298" s="231">
        <f>VLOOKUP($A298,'[1]Proj Data'!$C$6:$DR$366,118,FALSE)</f>
        <v>8</v>
      </c>
      <c r="G298" s="232">
        <f>VLOOKUP($A298,'[1]Proj Data'!$C$6:$DR$366,50,FALSE)</f>
        <v>0</v>
      </c>
      <c r="H298" s="231" t="str">
        <f>VLOOKUP($A298,'[1]Proj Data'!$C$6:$DR$366,6,FALSE)</f>
        <v/>
      </c>
      <c r="I298" s="231" t="str">
        <f>VLOOKUP($A298,'[1]Proj Data'!$C$6:$DR$366,7,FALSE)</f>
        <v/>
      </c>
      <c r="J298" s="233">
        <f>VLOOKUP($A298,'[1]Proj Data'!$C$6:$DR$366,15,FALSE)</f>
        <v>72</v>
      </c>
      <c r="K298" s="234">
        <f>VLOOKUP($A298,'[1]Proj Data'!$C$6:$DR$366,36,FALSE)</f>
        <v>379000</v>
      </c>
      <c r="L298" s="235">
        <f>VLOOKUP($A298,'[1]Proj Data'!$C$6:$DR$366,59,FALSE)</f>
        <v>0</v>
      </c>
    </row>
    <row r="299" spans="1:12" s="185" customFormat="1" ht="50.45" customHeight="1" x14ac:dyDescent="0.25">
      <c r="A299" s="228">
        <v>78</v>
      </c>
      <c r="B299" s="228" t="s">
        <v>153</v>
      </c>
      <c r="C299" s="228" t="s">
        <v>68</v>
      </c>
      <c r="D299" s="229" t="str">
        <f t="shared" si="7"/>
        <v>PPL Rank: 78        
Waseca                                            
Rehab collection</v>
      </c>
      <c r="E299" s="230" t="str">
        <f>VLOOKUP($A299,'[1]Proj Data'!$C$6:$DR$366,11,FALSE)</f>
        <v>Brooksbank</v>
      </c>
      <c r="F299" s="231">
        <f>VLOOKUP($A299,'[1]Proj Data'!$C$6:$DR$366,118,FALSE)</f>
        <v>9</v>
      </c>
      <c r="G299" s="232">
        <f>VLOOKUP($A299,'[1]Proj Data'!$C$6:$DR$366,50,FALSE)</f>
        <v>0</v>
      </c>
      <c r="H299" s="231" t="str">
        <f>VLOOKUP($A299,'[1]Proj Data'!$C$6:$DR$366,6,FALSE)</f>
        <v/>
      </c>
      <c r="I299" s="231" t="str">
        <f>VLOOKUP($A299,'[1]Proj Data'!$C$6:$DR$366,7,FALSE)</f>
        <v>Yes</v>
      </c>
      <c r="J299" s="233">
        <f>VLOOKUP($A299,'[1]Proj Data'!$C$6:$DR$366,15,FALSE)</f>
        <v>9737</v>
      </c>
      <c r="K299" s="234">
        <f>VLOOKUP($A299,'[1]Proj Data'!$C$6:$DR$366,36,FALSE)</f>
        <v>13500000</v>
      </c>
      <c r="L299" s="235">
        <f>VLOOKUP($A299,'[1]Proj Data'!$C$6:$DR$366,59,FALSE)</f>
        <v>0</v>
      </c>
    </row>
    <row r="300" spans="1:12" s="185" customFormat="1" ht="50.45" customHeight="1" x14ac:dyDescent="0.25">
      <c r="A300" s="228">
        <v>150</v>
      </c>
      <c r="B300" s="228" t="s">
        <v>589</v>
      </c>
      <c r="C300" s="228" t="s">
        <v>1239</v>
      </c>
      <c r="D300" s="229" t="str">
        <f t="shared" si="7"/>
        <v>PPL Rank: 150       
Watkins                                           
Rehab collctn ph 2 and forcemain</v>
      </c>
      <c r="E300" s="230" t="str">
        <f>VLOOKUP($A300,'[1]Proj Data'!$C$6:$DR$366,11,FALSE)</f>
        <v>Barrett</v>
      </c>
      <c r="F300" s="231" t="str">
        <f>VLOOKUP($A300,'[1]Proj Data'!$C$6:$DR$366,118,FALSE)</f>
        <v>6E</v>
      </c>
      <c r="G300" s="232">
        <f>VLOOKUP($A300,'[1]Proj Data'!$C$6:$DR$366,50,FALSE)</f>
        <v>0</v>
      </c>
      <c r="H300" s="231" t="str">
        <f>VLOOKUP($A300,'[1]Proj Data'!$C$6:$DR$366,6,FALSE)</f>
        <v>Yes</v>
      </c>
      <c r="I300" s="231" t="str">
        <f>VLOOKUP($A300,'[1]Proj Data'!$C$6:$DR$366,7,FALSE)</f>
        <v/>
      </c>
      <c r="J300" s="233">
        <f>VLOOKUP($A300,'[1]Proj Data'!$C$6:$DR$366,15,FALSE)</f>
        <v>962</v>
      </c>
      <c r="K300" s="234">
        <f>VLOOKUP($A300,'[1]Proj Data'!$C$6:$DR$366,36,FALSE)</f>
        <v>2587312</v>
      </c>
      <c r="L300" s="235">
        <f>VLOOKUP($A300,'[1]Proj Data'!$C$6:$DR$366,59,FALSE)</f>
        <v>0</v>
      </c>
    </row>
    <row r="301" spans="1:12" s="185" customFormat="1" ht="50.45" customHeight="1" x14ac:dyDescent="0.25">
      <c r="A301" s="228">
        <v>179.1</v>
      </c>
      <c r="B301" s="228" t="s">
        <v>590</v>
      </c>
      <c r="C301" s="228" t="s">
        <v>1000</v>
      </c>
      <c r="D301" s="229" t="str">
        <f t="shared" si="7"/>
        <v>PPL Rank: 179.1     
Wells                                             
Rehab collection, Ph 1</v>
      </c>
      <c r="E301" s="230" t="str">
        <f>VLOOKUP($A301,'[1]Proj Data'!$C$6:$DR$366,11,FALSE)</f>
        <v>Brooksbank</v>
      </c>
      <c r="F301" s="231">
        <f>VLOOKUP($A301,'[1]Proj Data'!$C$6:$DR$366,118,FALSE)</f>
        <v>9</v>
      </c>
      <c r="G301" s="232">
        <f>VLOOKUP($A301,'[1]Proj Data'!$C$6:$DR$366,50,FALSE)</f>
        <v>45611</v>
      </c>
      <c r="H301" s="231" t="str">
        <f>VLOOKUP($A301,'[1]Proj Data'!$C$6:$DR$366,6,FALSE)</f>
        <v>Yes</v>
      </c>
      <c r="I301" s="231" t="str">
        <f>VLOOKUP($A301,'[1]Proj Data'!$C$6:$DR$366,7,FALSE)</f>
        <v/>
      </c>
      <c r="J301" s="233">
        <f>VLOOKUP($A301,'[1]Proj Data'!$C$6:$DR$366,15,FALSE)</f>
        <v>2410</v>
      </c>
      <c r="K301" s="234">
        <f>VLOOKUP($A301,'[1]Proj Data'!$C$6:$DR$366,36,FALSE)</f>
        <v>896750</v>
      </c>
      <c r="L301" s="235">
        <f>VLOOKUP($A301,'[1]Proj Data'!$C$6:$DR$366,59,FALSE)</f>
        <v>0</v>
      </c>
    </row>
    <row r="302" spans="1:12" s="185" customFormat="1" ht="50.45" customHeight="1" x14ac:dyDescent="0.25">
      <c r="A302" s="228">
        <v>179.2</v>
      </c>
      <c r="B302" s="228" t="s">
        <v>590</v>
      </c>
      <c r="C302" s="228" t="s">
        <v>1031</v>
      </c>
      <c r="D302" s="229" t="str">
        <f t="shared" si="7"/>
        <v>PPL Rank: 179.2     
Wells                                             
Rehab collection, Ph 2, CSAH 60</v>
      </c>
      <c r="E302" s="230" t="str">
        <f>VLOOKUP($A302,'[1]Proj Data'!$C$6:$DR$366,11,FALSE)</f>
        <v>Brooksbank</v>
      </c>
      <c r="F302" s="231">
        <f>VLOOKUP($A302,'[1]Proj Data'!$C$6:$DR$366,118,FALSE)</f>
        <v>9</v>
      </c>
      <c r="G302" s="232">
        <f>VLOOKUP($A302,'[1]Proj Data'!$C$6:$DR$366,50,FALSE)</f>
        <v>45611</v>
      </c>
      <c r="H302" s="231" t="str">
        <f>VLOOKUP($A302,'[1]Proj Data'!$C$6:$DR$366,6,FALSE)</f>
        <v>Yes</v>
      </c>
      <c r="I302" s="231" t="str">
        <f>VLOOKUP($A302,'[1]Proj Data'!$C$6:$DR$366,7,FALSE)</f>
        <v/>
      </c>
      <c r="J302" s="233">
        <f>VLOOKUP($A302,'[1]Proj Data'!$C$6:$DR$366,15,FALSE)</f>
        <v>2410</v>
      </c>
      <c r="K302" s="234">
        <f>VLOOKUP($A302,'[1]Proj Data'!$C$6:$DR$366,36,FALSE)</f>
        <v>77886</v>
      </c>
      <c r="L302" s="235">
        <f>VLOOKUP($A302,'[1]Proj Data'!$C$6:$DR$366,59,FALSE)</f>
        <v>0</v>
      </c>
    </row>
    <row r="303" spans="1:12" s="185" customFormat="1" ht="50.45" customHeight="1" x14ac:dyDescent="0.25">
      <c r="A303" s="228">
        <v>43</v>
      </c>
      <c r="B303" s="228" t="s">
        <v>269</v>
      </c>
      <c r="C303" s="228" t="s">
        <v>785</v>
      </c>
      <c r="D303" s="229" t="str">
        <f t="shared" si="7"/>
        <v>PPL Rank: 43        
West Union                                        
Unsewered, collection and treatment, spray irrigation</v>
      </c>
      <c r="E303" s="230" t="str">
        <f>VLOOKUP($A303,'[1]Proj Data'!$C$6:$DR$366,11,FALSE)</f>
        <v>Schultz</v>
      </c>
      <c r="F303" s="231">
        <f>VLOOKUP($A303,'[1]Proj Data'!$C$6:$DR$366,118,FALSE)</f>
        <v>5</v>
      </c>
      <c r="G303" s="232">
        <f>VLOOKUP($A303,'[1]Proj Data'!$C$6:$DR$366,50,FALSE)</f>
        <v>0</v>
      </c>
      <c r="H303" s="231" t="str">
        <f>VLOOKUP($A303,'[1]Proj Data'!$C$6:$DR$366,6,FALSE)</f>
        <v/>
      </c>
      <c r="I303" s="231" t="str">
        <f>VLOOKUP($A303,'[1]Proj Data'!$C$6:$DR$366,7,FALSE)</f>
        <v/>
      </c>
      <c r="J303" s="233">
        <f>VLOOKUP($A303,'[1]Proj Data'!$C$6:$DR$366,15,FALSE)</f>
        <v>103</v>
      </c>
      <c r="K303" s="234">
        <f>VLOOKUP($A303,'[1]Proj Data'!$C$6:$DR$366,36,FALSE)</f>
        <v>8750000</v>
      </c>
      <c r="L303" s="235">
        <f>VLOOKUP($A303,'[1]Proj Data'!$C$6:$DR$366,59,FALSE)</f>
        <v>0</v>
      </c>
    </row>
    <row r="304" spans="1:12" s="185" customFormat="1" ht="50.45" customHeight="1" x14ac:dyDescent="0.25">
      <c r="A304" s="228">
        <v>309</v>
      </c>
      <c r="B304" s="228" t="s">
        <v>635</v>
      </c>
      <c r="C304" s="228" t="s">
        <v>642</v>
      </c>
      <c r="D304" s="229" t="str">
        <f t="shared" si="7"/>
        <v>PPL Rank: 309       
Wilder                                            
Unsewered, connect to Windom</v>
      </c>
      <c r="E304" s="230" t="str">
        <f>VLOOKUP($A304,'[1]Proj Data'!$C$6:$DR$366,11,FALSE)</f>
        <v>Berrens</v>
      </c>
      <c r="F304" s="231">
        <f>VLOOKUP($A304,'[1]Proj Data'!$C$6:$DR$366,118,FALSE)</f>
        <v>8</v>
      </c>
      <c r="G304" s="232">
        <f>VLOOKUP($A304,'[1]Proj Data'!$C$6:$DR$366,50,FALSE)</f>
        <v>0</v>
      </c>
      <c r="H304" s="231" t="str">
        <f>VLOOKUP($A304,'[1]Proj Data'!$C$6:$DR$366,6,FALSE)</f>
        <v/>
      </c>
      <c r="I304" s="231" t="str">
        <f>VLOOKUP($A304,'[1]Proj Data'!$C$6:$DR$366,7,FALSE)</f>
        <v/>
      </c>
      <c r="J304" s="233">
        <f>VLOOKUP($A304,'[1]Proj Data'!$C$6:$DR$366,15,FALSE)</f>
        <v>64</v>
      </c>
      <c r="K304" s="234">
        <f>VLOOKUP($A304,'[1]Proj Data'!$C$6:$DR$366,36,FALSE)</f>
        <v>3900000</v>
      </c>
      <c r="L304" s="235">
        <f>VLOOKUP($A304,'[1]Proj Data'!$C$6:$DR$366,59,FALSE)</f>
        <v>0</v>
      </c>
    </row>
    <row r="305" spans="1:12" s="185" customFormat="1" ht="50.45" customHeight="1" x14ac:dyDescent="0.25">
      <c r="A305" s="228">
        <v>256</v>
      </c>
      <c r="B305" s="228" t="s">
        <v>792</v>
      </c>
      <c r="C305" s="228" t="s">
        <v>117</v>
      </c>
      <c r="D305" s="229" t="str">
        <f t="shared" si="7"/>
        <v>PPL Rank: 256       
Willmar - WTP                                     
Adv trmt - chlorides, new WTP</v>
      </c>
      <c r="E305" s="230" t="str">
        <f>VLOOKUP($A305,'[1]Proj Data'!$C$6:$DR$366,11,FALSE)</f>
        <v>Barrett</v>
      </c>
      <c r="F305" s="231" t="str">
        <f>VLOOKUP($A305,'[1]Proj Data'!$C$6:$DR$366,118,FALSE)</f>
        <v>6E</v>
      </c>
      <c r="G305" s="232">
        <f>VLOOKUP($A305,'[1]Proj Data'!$C$6:$DR$366,50,FALSE)</f>
        <v>0</v>
      </c>
      <c r="H305" s="231" t="str">
        <f>VLOOKUP($A305,'[1]Proj Data'!$C$6:$DR$366,6,FALSE)</f>
        <v/>
      </c>
      <c r="I305" s="231" t="str">
        <f>VLOOKUP($A305,'[1]Proj Data'!$C$6:$DR$366,7,FALSE)</f>
        <v/>
      </c>
      <c r="J305" s="233">
        <f>VLOOKUP($A305,'[1]Proj Data'!$C$6:$DR$366,15,FALSE)</f>
        <v>19558</v>
      </c>
      <c r="K305" s="234">
        <f>VLOOKUP($A305,'[1]Proj Data'!$C$6:$DR$366,36,FALSE)</f>
        <v>8929302</v>
      </c>
      <c r="L305" s="235">
        <f>VLOOKUP($A305,'[1]Proj Data'!$C$6:$DR$366,59,FALSE)</f>
        <v>0</v>
      </c>
    </row>
    <row r="306" spans="1:12" s="185" customFormat="1" ht="50.45" customHeight="1" x14ac:dyDescent="0.25">
      <c r="A306" s="228">
        <v>243</v>
      </c>
      <c r="B306" s="228" t="s">
        <v>636</v>
      </c>
      <c r="C306" s="228" t="s">
        <v>643</v>
      </c>
      <c r="D306" s="229" t="str">
        <f t="shared" si="7"/>
        <v>PPL Rank: 243       
Winona                                            
Adv trmt - phos</v>
      </c>
      <c r="E306" s="230" t="str">
        <f>VLOOKUP($A306,'[1]Proj Data'!$C$6:$DR$366,11,FALSE)</f>
        <v>Brooksbank</v>
      </c>
      <c r="F306" s="231">
        <f>VLOOKUP($A306,'[1]Proj Data'!$C$6:$DR$366,118,FALSE)</f>
        <v>10</v>
      </c>
      <c r="G306" s="232">
        <f>VLOOKUP($A306,'[1]Proj Data'!$C$6:$DR$366,50,FALSE)</f>
        <v>0</v>
      </c>
      <c r="H306" s="231" t="str">
        <f>VLOOKUP($A306,'[1]Proj Data'!$C$6:$DR$366,6,FALSE)</f>
        <v/>
      </c>
      <c r="I306" s="231" t="str">
        <f>VLOOKUP($A306,'[1]Proj Data'!$C$6:$DR$366,7,FALSE)</f>
        <v>Yes</v>
      </c>
      <c r="J306" s="233">
        <f>VLOOKUP($A306,'[1]Proj Data'!$C$6:$DR$366,15,FALSE)</f>
        <v>27581</v>
      </c>
      <c r="K306" s="234">
        <f>VLOOKUP($A306,'[1]Proj Data'!$C$6:$DR$366,36,FALSE)</f>
        <v>33400000</v>
      </c>
      <c r="L306" s="235">
        <f>VLOOKUP($A306,'[1]Proj Data'!$C$6:$DR$366,59,FALSE)</f>
        <v>0</v>
      </c>
    </row>
    <row r="307" spans="1:12" s="185" customFormat="1" ht="50.45" customHeight="1" x14ac:dyDescent="0.25">
      <c r="A307" s="228">
        <v>143</v>
      </c>
      <c r="B307" s="228" t="s">
        <v>155</v>
      </c>
      <c r="C307" s="228" t="s">
        <v>68</v>
      </c>
      <c r="D307" s="229" t="str">
        <f t="shared" si="7"/>
        <v>PPL Rank: 143       
Winthrop                                          
Rehab collection</v>
      </c>
      <c r="E307" s="230" t="str">
        <f>VLOOKUP($A307,'[1]Proj Data'!$C$6:$DR$366,11,FALSE)</f>
        <v>Brooksbank</v>
      </c>
      <c r="F307" s="231">
        <f>VLOOKUP($A307,'[1]Proj Data'!$C$6:$DR$366,118,FALSE)</f>
        <v>9</v>
      </c>
      <c r="G307" s="232">
        <f>VLOOKUP($A307,'[1]Proj Data'!$C$6:$DR$366,50,FALSE)</f>
        <v>0</v>
      </c>
      <c r="H307" s="231" t="str">
        <f>VLOOKUP($A307,'[1]Proj Data'!$C$6:$DR$366,6,FALSE)</f>
        <v/>
      </c>
      <c r="I307" s="231" t="str">
        <f>VLOOKUP($A307,'[1]Proj Data'!$C$6:$DR$366,7,FALSE)</f>
        <v/>
      </c>
      <c r="J307" s="233">
        <f>VLOOKUP($A307,'[1]Proj Data'!$C$6:$DR$366,15,FALSE)</f>
        <v>1352</v>
      </c>
      <c r="K307" s="234">
        <f>VLOOKUP($A307,'[1]Proj Data'!$C$6:$DR$366,36,FALSE)</f>
        <v>1550000</v>
      </c>
      <c r="L307" s="235">
        <f>VLOOKUP($A307,'[1]Proj Data'!$C$6:$DR$366,59,FALSE)</f>
        <v>0</v>
      </c>
    </row>
    <row r="308" spans="1:12" s="185" customFormat="1" ht="50.45" customHeight="1" x14ac:dyDescent="0.25">
      <c r="A308" s="228">
        <v>141</v>
      </c>
      <c r="B308" s="228" t="s">
        <v>1204</v>
      </c>
      <c r="C308" s="228" t="s">
        <v>816</v>
      </c>
      <c r="D308" s="229" t="str">
        <f t="shared" si="7"/>
        <v>PPL Rank: 141       
WLSSD - Trmt Plant Imp 2                          
Clarifier improvements, ph 2</v>
      </c>
      <c r="E308" s="230" t="str">
        <f>VLOOKUP($A308,'[1]Proj Data'!$C$6:$DR$366,11,FALSE)</f>
        <v>Bradshaw</v>
      </c>
      <c r="F308" s="231" t="str">
        <f>VLOOKUP($A308,'[1]Proj Data'!$C$6:$DR$366,118,FALSE)</f>
        <v>3c</v>
      </c>
      <c r="G308" s="232">
        <f>VLOOKUP($A308,'[1]Proj Data'!$C$6:$DR$366,50,FALSE)</f>
        <v>0</v>
      </c>
      <c r="H308" s="231" t="str">
        <f>VLOOKUP($A308,'[1]Proj Data'!$C$6:$DR$366,6,FALSE)</f>
        <v>Yes</v>
      </c>
      <c r="I308" s="231" t="str">
        <f>VLOOKUP($A308,'[1]Proj Data'!$C$6:$DR$366,7,FALSE)</f>
        <v/>
      </c>
      <c r="J308" s="233">
        <f>VLOOKUP($A308,'[1]Proj Data'!$C$6:$DR$366,15,FALSE)</f>
        <v>5572</v>
      </c>
      <c r="K308" s="234">
        <f>VLOOKUP($A308,'[1]Proj Data'!$C$6:$DR$366,36,FALSE)</f>
        <v>35000000</v>
      </c>
      <c r="L308" s="235">
        <f>VLOOKUP($A308,'[1]Proj Data'!$C$6:$DR$366,59,FALSE)</f>
        <v>0</v>
      </c>
    </row>
    <row r="309" spans="1:12" s="185" customFormat="1" ht="50.45" customHeight="1" x14ac:dyDescent="0.25">
      <c r="A309" s="228">
        <v>14.1</v>
      </c>
      <c r="B309" s="228" t="s">
        <v>1032</v>
      </c>
      <c r="C309" s="228" t="s">
        <v>1240</v>
      </c>
      <c r="D309" s="229" t="str">
        <f t="shared" si="7"/>
        <v>PPL Rank: 14.1      
WLSSD Conveyance 2                                
Cloquet Pond Rehab</v>
      </c>
      <c r="E309" s="230" t="str">
        <f>VLOOKUP($A309,'[1]Proj Data'!$C$6:$DR$366,11,FALSE)</f>
        <v>Bradshaw</v>
      </c>
      <c r="F309" s="231" t="str">
        <f>VLOOKUP($A309,'[1]Proj Data'!$C$6:$DR$366,118,FALSE)</f>
        <v>3c</v>
      </c>
      <c r="G309" s="232">
        <f>VLOOKUP($A309,'[1]Proj Data'!$C$6:$DR$366,50,FALSE)</f>
        <v>0</v>
      </c>
      <c r="H309" s="231" t="str">
        <f>VLOOKUP($A309,'[1]Proj Data'!$C$6:$DR$366,6,FALSE)</f>
        <v/>
      </c>
      <c r="I309" s="231" t="str">
        <f>VLOOKUP($A309,'[1]Proj Data'!$C$6:$DR$366,7,FALSE)</f>
        <v>Yes</v>
      </c>
      <c r="J309" s="233">
        <f>VLOOKUP($A309,'[1]Proj Data'!$C$6:$DR$366,15,FALSE)</f>
        <v>140000</v>
      </c>
      <c r="K309" s="234">
        <f>VLOOKUP($A309,'[1]Proj Data'!$C$6:$DR$366,36,FALSE)</f>
        <v>750000</v>
      </c>
      <c r="L309" s="235">
        <f>VLOOKUP($A309,'[1]Proj Data'!$C$6:$DR$366,59,FALSE)</f>
        <v>0</v>
      </c>
    </row>
    <row r="310" spans="1:12" s="185" customFormat="1" ht="50.45" customHeight="1" x14ac:dyDescent="0.25">
      <c r="A310" s="228">
        <v>14.2</v>
      </c>
      <c r="B310" s="228" t="s">
        <v>1032</v>
      </c>
      <c r="C310" s="228" t="s">
        <v>1241</v>
      </c>
      <c r="D310" s="229" t="str">
        <f t="shared" si="7"/>
        <v>PPL Rank: 14.2      
WLSSD Conveyance 2                                
Hermantown/East Int Crossing Imp</v>
      </c>
      <c r="E310" s="230" t="str">
        <f>VLOOKUP($A310,'[1]Proj Data'!$C$6:$DR$366,11,FALSE)</f>
        <v>Bradshaw</v>
      </c>
      <c r="F310" s="231" t="str">
        <f>VLOOKUP($A310,'[1]Proj Data'!$C$6:$DR$366,118,FALSE)</f>
        <v>3c</v>
      </c>
      <c r="G310" s="232">
        <f>VLOOKUP($A310,'[1]Proj Data'!$C$6:$DR$366,50,FALSE)</f>
        <v>0</v>
      </c>
      <c r="H310" s="231" t="str">
        <f>VLOOKUP($A310,'[1]Proj Data'!$C$6:$DR$366,6,FALSE)</f>
        <v/>
      </c>
      <c r="I310" s="231" t="str">
        <f>VLOOKUP($A310,'[1]Proj Data'!$C$6:$DR$366,7,FALSE)</f>
        <v>Yes</v>
      </c>
      <c r="J310" s="233">
        <f>VLOOKUP($A310,'[1]Proj Data'!$C$6:$DR$366,15,FALSE)</f>
        <v>140000</v>
      </c>
      <c r="K310" s="234">
        <f>VLOOKUP($A310,'[1]Proj Data'!$C$6:$DR$366,36,FALSE)</f>
        <v>3212000</v>
      </c>
      <c r="L310" s="235">
        <f>VLOOKUP($A310,'[1]Proj Data'!$C$6:$DR$366,59,FALSE)</f>
        <v>0</v>
      </c>
    </row>
    <row r="311" spans="1:12" s="185" customFormat="1" ht="50.45" customHeight="1" x14ac:dyDescent="0.25">
      <c r="A311" s="228">
        <v>14.3</v>
      </c>
      <c r="B311" s="228" t="s">
        <v>1032</v>
      </c>
      <c r="C311" s="228" t="s">
        <v>1242</v>
      </c>
      <c r="D311" s="229" t="str">
        <f t="shared" si="7"/>
        <v>PPL Rank: 14.3      
WLSSD Conveyance 2                                
Misc Forcemain Imp, ph 2</v>
      </c>
      <c r="E311" s="230" t="str">
        <f>VLOOKUP($A311,'[1]Proj Data'!$C$6:$DR$366,11,FALSE)</f>
        <v>Bradshaw</v>
      </c>
      <c r="F311" s="231" t="str">
        <f>VLOOKUP($A311,'[1]Proj Data'!$C$6:$DR$366,118,FALSE)</f>
        <v>3c</v>
      </c>
      <c r="G311" s="232">
        <f>VLOOKUP($A311,'[1]Proj Data'!$C$6:$DR$366,50,FALSE)</f>
        <v>0</v>
      </c>
      <c r="H311" s="231" t="str">
        <f>VLOOKUP($A311,'[1]Proj Data'!$C$6:$DR$366,6,FALSE)</f>
        <v>Yes</v>
      </c>
      <c r="I311" s="231" t="str">
        <f>VLOOKUP($A311,'[1]Proj Data'!$C$6:$DR$366,7,FALSE)</f>
        <v/>
      </c>
      <c r="J311" s="233">
        <f>VLOOKUP($A311,'[1]Proj Data'!$C$6:$DR$366,15,FALSE)</f>
        <v>140000</v>
      </c>
      <c r="K311" s="234">
        <f>VLOOKUP($A311,'[1]Proj Data'!$C$6:$DR$366,36,FALSE)</f>
        <v>6800000</v>
      </c>
      <c r="L311" s="235">
        <f>VLOOKUP($A311,'[1]Proj Data'!$C$6:$DR$366,59,FALSE)</f>
        <v>0</v>
      </c>
    </row>
    <row r="312" spans="1:12" s="185" customFormat="1" ht="50.45" customHeight="1" x14ac:dyDescent="0.25">
      <c r="A312" s="228">
        <v>14.4</v>
      </c>
      <c r="B312" s="228" t="s">
        <v>1032</v>
      </c>
      <c r="C312" s="228" t="s">
        <v>1243</v>
      </c>
      <c r="D312" s="229" t="str">
        <f t="shared" si="7"/>
        <v>PPL Rank: 14.4      
WLSSD Conveyance 2                                
Misc Gravity Int Imp, ph 2</v>
      </c>
      <c r="E312" s="230" t="str">
        <f>VLOOKUP($A312,'[1]Proj Data'!$C$6:$DR$366,11,FALSE)</f>
        <v>Bradshaw</v>
      </c>
      <c r="F312" s="231" t="str">
        <f>VLOOKUP($A312,'[1]Proj Data'!$C$6:$DR$366,118,FALSE)</f>
        <v>3c</v>
      </c>
      <c r="G312" s="232">
        <f>VLOOKUP($A312,'[1]Proj Data'!$C$6:$DR$366,50,FALSE)</f>
        <v>0</v>
      </c>
      <c r="H312" s="231" t="str">
        <f>VLOOKUP($A312,'[1]Proj Data'!$C$6:$DR$366,6,FALSE)</f>
        <v>Yes</v>
      </c>
      <c r="I312" s="231" t="str">
        <f>VLOOKUP($A312,'[1]Proj Data'!$C$6:$DR$366,7,FALSE)</f>
        <v/>
      </c>
      <c r="J312" s="233">
        <f>VLOOKUP($A312,'[1]Proj Data'!$C$6:$DR$366,15,FALSE)</f>
        <v>140000</v>
      </c>
      <c r="K312" s="234">
        <f>VLOOKUP($A312,'[1]Proj Data'!$C$6:$DR$366,36,FALSE)</f>
        <v>7355000</v>
      </c>
      <c r="L312" s="235">
        <f>VLOOKUP($A312,'[1]Proj Data'!$C$6:$DR$366,59,FALSE)</f>
        <v>0</v>
      </c>
    </row>
    <row r="313" spans="1:12" s="185" customFormat="1" ht="50.45" customHeight="1" x14ac:dyDescent="0.25">
      <c r="A313" s="228">
        <v>14.5</v>
      </c>
      <c r="B313" s="228" t="s">
        <v>1032</v>
      </c>
      <c r="C313" s="228" t="s">
        <v>1244</v>
      </c>
      <c r="D313" s="229" t="str">
        <f t="shared" si="7"/>
        <v>PPL Rank: 14.5      
WLSSD Conveyance 2                                
Scanlon Int Rehab</v>
      </c>
      <c r="E313" s="230" t="str">
        <f>VLOOKUP($A313,'[1]Proj Data'!$C$6:$DR$366,11,FALSE)</f>
        <v>Bradshaw</v>
      </c>
      <c r="F313" s="231" t="str">
        <f>VLOOKUP($A313,'[1]Proj Data'!$C$6:$DR$366,118,FALSE)</f>
        <v>3c</v>
      </c>
      <c r="G313" s="232">
        <f>VLOOKUP($A313,'[1]Proj Data'!$C$6:$DR$366,50,FALSE)</f>
        <v>0</v>
      </c>
      <c r="H313" s="231" t="str">
        <f>VLOOKUP($A313,'[1]Proj Data'!$C$6:$DR$366,6,FALSE)</f>
        <v/>
      </c>
      <c r="I313" s="231" t="str">
        <f>VLOOKUP($A313,'[1]Proj Data'!$C$6:$DR$366,7,FALSE)</f>
        <v>Yes</v>
      </c>
      <c r="J313" s="233">
        <f>VLOOKUP($A313,'[1]Proj Data'!$C$6:$DR$366,15,FALSE)</f>
        <v>140000</v>
      </c>
      <c r="K313" s="234">
        <f>VLOOKUP($A313,'[1]Proj Data'!$C$6:$DR$366,36,FALSE)</f>
        <v>6900000</v>
      </c>
      <c r="L313" s="235">
        <f>VLOOKUP($A313,'[1]Proj Data'!$C$6:$DR$366,59,FALSE)</f>
        <v>0</v>
      </c>
    </row>
    <row r="314" spans="1:12" s="185" customFormat="1" ht="50.45" customHeight="1" x14ac:dyDescent="0.25">
      <c r="A314" s="228">
        <v>90.1</v>
      </c>
      <c r="B314" s="228" t="s">
        <v>1205</v>
      </c>
      <c r="C314" s="228" t="s">
        <v>1245</v>
      </c>
      <c r="D314" s="229" t="str">
        <f t="shared" si="7"/>
        <v>PPL Rank: 90.1      
WLSSD Trmt Plant Imp 3                            
Dewatering System Imp</v>
      </c>
      <c r="E314" s="230" t="str">
        <f>VLOOKUP($A314,'[1]Proj Data'!$C$6:$DR$366,11,FALSE)</f>
        <v>Bradshaw</v>
      </c>
      <c r="F314" s="231" t="str">
        <f>VLOOKUP($A314,'[1]Proj Data'!$C$6:$DR$366,118,FALSE)</f>
        <v>3c</v>
      </c>
      <c r="G314" s="232">
        <f>VLOOKUP($A314,'[1]Proj Data'!$C$6:$DR$366,50,FALSE)</f>
        <v>0</v>
      </c>
      <c r="H314" s="231" t="str">
        <f>VLOOKUP($A314,'[1]Proj Data'!$C$6:$DR$366,6,FALSE)</f>
        <v/>
      </c>
      <c r="I314" s="231" t="str">
        <f>VLOOKUP($A314,'[1]Proj Data'!$C$6:$DR$366,7,FALSE)</f>
        <v>Yes</v>
      </c>
      <c r="J314" s="233">
        <f>VLOOKUP($A314,'[1]Proj Data'!$C$6:$DR$366,15,FALSE)</f>
        <v>140000</v>
      </c>
      <c r="K314" s="234">
        <f>VLOOKUP($A314,'[1]Proj Data'!$C$6:$DR$366,36,FALSE)</f>
        <v>3500000</v>
      </c>
      <c r="L314" s="235">
        <f>VLOOKUP($A314,'[1]Proj Data'!$C$6:$DR$366,59,FALSE)</f>
        <v>0</v>
      </c>
    </row>
    <row r="315" spans="1:12" s="185" customFormat="1" ht="50.45" customHeight="1" x14ac:dyDescent="0.25">
      <c r="A315" s="228">
        <v>90.2</v>
      </c>
      <c r="B315" s="228" t="s">
        <v>1205</v>
      </c>
      <c r="C315" s="228" t="s">
        <v>1246</v>
      </c>
      <c r="D315" s="229" t="str">
        <f t="shared" si="7"/>
        <v>PPL Rank: 90.2      
WLSSD Trmt Plant Imp 3                            
Effluent Filtration Imp</v>
      </c>
      <c r="E315" s="230" t="str">
        <f>VLOOKUP($A315,'[1]Proj Data'!$C$6:$DR$366,11,FALSE)</f>
        <v>Bradshaw</v>
      </c>
      <c r="F315" s="231" t="str">
        <f>VLOOKUP($A315,'[1]Proj Data'!$C$6:$DR$366,118,FALSE)</f>
        <v>3c</v>
      </c>
      <c r="G315" s="232">
        <f>VLOOKUP($A315,'[1]Proj Data'!$C$6:$DR$366,50,FALSE)</f>
        <v>0</v>
      </c>
      <c r="H315" s="231" t="str">
        <f>VLOOKUP($A315,'[1]Proj Data'!$C$6:$DR$366,6,FALSE)</f>
        <v/>
      </c>
      <c r="I315" s="231" t="str">
        <f>VLOOKUP($A315,'[1]Proj Data'!$C$6:$DR$366,7,FALSE)</f>
        <v>Yes</v>
      </c>
      <c r="J315" s="233">
        <f>VLOOKUP($A315,'[1]Proj Data'!$C$6:$DR$366,15,FALSE)</f>
        <v>140000</v>
      </c>
      <c r="K315" s="234">
        <f>VLOOKUP($A315,'[1]Proj Data'!$C$6:$DR$366,36,FALSE)</f>
        <v>23823000</v>
      </c>
      <c r="L315" s="235">
        <f>VLOOKUP($A315,'[1]Proj Data'!$C$6:$DR$366,59,FALSE)</f>
        <v>0</v>
      </c>
    </row>
    <row r="316" spans="1:12" s="185" customFormat="1" ht="50.45" customHeight="1" x14ac:dyDescent="0.25">
      <c r="A316" s="228">
        <v>90.3</v>
      </c>
      <c r="B316" s="228" t="s">
        <v>1205</v>
      </c>
      <c r="C316" s="228" t="s">
        <v>1247</v>
      </c>
      <c r="D316" s="229" t="str">
        <f t="shared" si="7"/>
        <v>PPL Rank: 90.3      
WLSSD Trmt Plant Imp 3                            
Electrical System Reliability Imp</v>
      </c>
      <c r="E316" s="230" t="str">
        <f>VLOOKUP($A316,'[1]Proj Data'!$C$6:$DR$366,11,FALSE)</f>
        <v>Bradshaw</v>
      </c>
      <c r="F316" s="231" t="str">
        <f>VLOOKUP($A316,'[1]Proj Data'!$C$6:$DR$366,118,FALSE)</f>
        <v>3c</v>
      </c>
      <c r="G316" s="232">
        <f>VLOOKUP($A316,'[1]Proj Data'!$C$6:$DR$366,50,FALSE)</f>
        <v>0</v>
      </c>
      <c r="H316" s="231" t="str">
        <f>VLOOKUP($A316,'[1]Proj Data'!$C$6:$DR$366,6,FALSE)</f>
        <v/>
      </c>
      <c r="I316" s="231" t="str">
        <f>VLOOKUP($A316,'[1]Proj Data'!$C$6:$DR$366,7,FALSE)</f>
        <v>Yes</v>
      </c>
      <c r="J316" s="233">
        <f>VLOOKUP($A316,'[1]Proj Data'!$C$6:$DR$366,15,FALSE)</f>
        <v>140000</v>
      </c>
      <c r="K316" s="234">
        <f>VLOOKUP($A316,'[1]Proj Data'!$C$6:$DR$366,36,FALSE)</f>
        <v>1250000</v>
      </c>
      <c r="L316" s="235">
        <f>VLOOKUP($A316,'[1]Proj Data'!$C$6:$DR$366,59,FALSE)</f>
        <v>0</v>
      </c>
    </row>
    <row r="317" spans="1:12" s="185" customFormat="1" ht="50.45" customHeight="1" x14ac:dyDescent="0.25">
      <c r="A317" s="228">
        <v>90.4</v>
      </c>
      <c r="B317" s="228" t="s">
        <v>1205</v>
      </c>
      <c r="C317" s="228" t="s">
        <v>1248</v>
      </c>
      <c r="D317" s="229" t="str">
        <f t="shared" si="7"/>
        <v>PPL Rank: 90.4      
WLSSD Trmt Plant Imp 3                            
Odorous Air Improvements, ph 2</v>
      </c>
      <c r="E317" s="230" t="str">
        <f>VLOOKUP($A317,'[1]Proj Data'!$C$6:$DR$366,11,FALSE)</f>
        <v>Bradshaw</v>
      </c>
      <c r="F317" s="231" t="str">
        <f>VLOOKUP($A317,'[1]Proj Data'!$C$6:$DR$366,118,FALSE)</f>
        <v>3c</v>
      </c>
      <c r="G317" s="232">
        <f>VLOOKUP($A317,'[1]Proj Data'!$C$6:$DR$366,50,FALSE)</f>
        <v>0</v>
      </c>
      <c r="H317" s="231" t="str">
        <f>VLOOKUP($A317,'[1]Proj Data'!$C$6:$DR$366,6,FALSE)</f>
        <v/>
      </c>
      <c r="I317" s="231" t="str">
        <f>VLOOKUP($A317,'[1]Proj Data'!$C$6:$DR$366,7,FALSE)</f>
        <v>Yes</v>
      </c>
      <c r="J317" s="233">
        <f>VLOOKUP($A317,'[1]Proj Data'!$C$6:$DR$366,15,FALSE)</f>
        <v>140000</v>
      </c>
      <c r="K317" s="234">
        <f>VLOOKUP($A317,'[1]Proj Data'!$C$6:$DR$366,36,FALSE)</f>
        <v>5250000</v>
      </c>
      <c r="L317" s="235">
        <f>VLOOKUP($A317,'[1]Proj Data'!$C$6:$DR$366,59,FALSE)</f>
        <v>0</v>
      </c>
    </row>
    <row r="318" spans="1:12" s="185" customFormat="1" ht="50.45" customHeight="1" x14ac:dyDescent="0.25">
      <c r="A318" s="228">
        <v>10</v>
      </c>
      <c r="B318" s="228" t="s">
        <v>156</v>
      </c>
      <c r="C318" s="228" t="s">
        <v>817</v>
      </c>
      <c r="D318" s="229" t="str">
        <f t="shared" si="7"/>
        <v>PPL Rank: 10        
Wood Lake                                         
Rehab treatment, collection ph 2</v>
      </c>
      <c r="E318" s="230" t="str">
        <f>VLOOKUP($A318,'[1]Proj Data'!$C$6:$DR$366,11,FALSE)</f>
        <v>Berrens</v>
      </c>
      <c r="F318" s="231" t="str">
        <f>VLOOKUP($A318,'[1]Proj Data'!$C$6:$DR$366,118,FALSE)</f>
        <v>6W</v>
      </c>
      <c r="G318" s="232">
        <f>VLOOKUP($A318,'[1]Proj Data'!$C$6:$DR$366,50,FALSE)</f>
        <v>0</v>
      </c>
      <c r="H318" s="231" t="str">
        <f>VLOOKUP($A318,'[1]Proj Data'!$C$6:$DR$366,6,FALSE)</f>
        <v/>
      </c>
      <c r="I318" s="231" t="str">
        <f>VLOOKUP($A318,'[1]Proj Data'!$C$6:$DR$366,7,FALSE)</f>
        <v/>
      </c>
      <c r="J318" s="233">
        <f>VLOOKUP($A318,'[1]Proj Data'!$C$6:$DR$366,15,FALSE)</f>
        <v>439</v>
      </c>
      <c r="K318" s="234">
        <f>VLOOKUP($A318,'[1]Proj Data'!$C$6:$DR$366,36,FALSE)</f>
        <v>4735745</v>
      </c>
      <c r="L318" s="235">
        <f>VLOOKUP($A318,'[1]Proj Data'!$C$6:$DR$366,59,FALSE)</f>
        <v>0</v>
      </c>
    </row>
    <row r="319" spans="1:12" s="185" customFormat="1" ht="50.45" customHeight="1" x14ac:dyDescent="0.25">
      <c r="A319" s="228">
        <v>5.0999999999999996</v>
      </c>
      <c r="B319" s="228" t="s">
        <v>604</v>
      </c>
      <c r="C319" s="228" t="s">
        <v>1033</v>
      </c>
      <c r="D319" s="229" t="str">
        <f t="shared" si="7"/>
        <v>PPL Rank: 5.1       
Zimmerman                                         
Adv trmt ph 1 - biosolids imp</v>
      </c>
      <c r="E319" s="230" t="str">
        <f>VLOOKUP($A319,'[1]Proj Data'!$C$6:$DR$366,11,FALSE)</f>
        <v>Barrett</v>
      </c>
      <c r="F319" s="231" t="str">
        <f>VLOOKUP($A319,'[1]Proj Data'!$C$6:$DR$366,118,FALSE)</f>
        <v>7W</v>
      </c>
      <c r="G319" s="232">
        <f>VLOOKUP($A319,'[1]Proj Data'!$C$6:$DR$366,50,FALSE)</f>
        <v>0</v>
      </c>
      <c r="H319" s="231" t="str">
        <f>VLOOKUP($A319,'[1]Proj Data'!$C$6:$DR$366,6,FALSE)</f>
        <v/>
      </c>
      <c r="I319" s="231" t="str">
        <f>VLOOKUP($A319,'[1]Proj Data'!$C$6:$DR$366,7,FALSE)</f>
        <v/>
      </c>
      <c r="J319" s="233">
        <f>VLOOKUP($A319,'[1]Proj Data'!$C$6:$DR$366,15,FALSE)</f>
        <v>6189</v>
      </c>
      <c r="K319" s="234">
        <f>VLOOKUP($A319,'[1]Proj Data'!$C$6:$DR$366,36,FALSE)</f>
        <v>3634000</v>
      </c>
      <c r="L319" s="235">
        <f>VLOOKUP($A319,'[1]Proj Data'!$C$6:$DR$366,59,FALSE)</f>
        <v>0</v>
      </c>
    </row>
    <row r="320" spans="1:12" s="185" customFormat="1" ht="50.45" customHeight="1" x14ac:dyDescent="0.25">
      <c r="A320" s="228">
        <v>5.2</v>
      </c>
      <c r="B320" s="228" t="s">
        <v>604</v>
      </c>
      <c r="C320" s="228" t="s">
        <v>1034</v>
      </c>
      <c r="D320" s="229" t="str">
        <f t="shared" si="7"/>
        <v>PPL Rank: 5.2       
Zimmerman                                         
Adv trmt ph 2 - phos, continuous activated sludge</v>
      </c>
      <c r="E320" s="230" t="str">
        <f>VLOOKUP($A320,'[1]Proj Data'!$C$6:$DR$366,11,FALSE)</f>
        <v>Barrett</v>
      </c>
      <c r="F320" s="231" t="str">
        <f>VLOOKUP($A320,'[1]Proj Data'!$C$6:$DR$366,118,FALSE)</f>
        <v>7W</v>
      </c>
      <c r="G320" s="232">
        <f>VLOOKUP($A320,'[1]Proj Data'!$C$6:$DR$366,50,FALSE)</f>
        <v>0</v>
      </c>
      <c r="H320" s="231" t="str">
        <f>VLOOKUP($A320,'[1]Proj Data'!$C$6:$DR$366,6,FALSE)</f>
        <v/>
      </c>
      <c r="I320" s="231" t="str">
        <f>VLOOKUP($A320,'[1]Proj Data'!$C$6:$DR$366,7,FALSE)</f>
        <v/>
      </c>
      <c r="J320" s="233">
        <f>VLOOKUP($A320,'[1]Proj Data'!$C$6:$DR$366,15,FALSE)</f>
        <v>6189</v>
      </c>
      <c r="K320" s="234">
        <f>VLOOKUP($A320,'[1]Proj Data'!$C$6:$DR$366,36,FALSE)</f>
        <v>17099350</v>
      </c>
      <c r="L320" s="235">
        <f>VLOOKUP($A320,'[1]Proj Data'!$C$6:$DR$366,59,FALSE)</f>
        <v>0</v>
      </c>
    </row>
    <row r="321" spans="1:13" s="185" customFormat="1" ht="50.45" customHeight="1" x14ac:dyDescent="0.25">
      <c r="A321" s="228">
        <v>16</v>
      </c>
      <c r="B321" s="228" t="s">
        <v>1206</v>
      </c>
      <c r="C321" s="228" t="s">
        <v>1249</v>
      </c>
      <c r="D321" s="229" t="str">
        <f t="shared" si="7"/>
        <v xml:space="preserve">PPL Rank: 16        
Zumbro Twp - Ryan Bay                             
Unsewered, LSTS with nitrogen trmt </v>
      </c>
      <c r="E321" s="230" t="str">
        <f>VLOOKUP($A321,'[1]Proj Data'!$C$6:$DR$366,11,FALSE)</f>
        <v>Brooksbank</v>
      </c>
      <c r="F321" s="231">
        <f>VLOOKUP($A321,'[1]Proj Data'!$C$6:$DR$366,118,FALSE)</f>
        <v>10</v>
      </c>
      <c r="G321" s="232">
        <f>VLOOKUP($A321,'[1]Proj Data'!$C$6:$DR$366,50,FALSE)</f>
        <v>0</v>
      </c>
      <c r="H321" s="231" t="str">
        <f>VLOOKUP($A321,'[1]Proj Data'!$C$6:$DR$366,6,FALSE)</f>
        <v/>
      </c>
      <c r="I321" s="231" t="str">
        <f>VLOOKUP($A321,'[1]Proj Data'!$C$6:$DR$366,7,FALSE)</f>
        <v/>
      </c>
      <c r="J321" s="233">
        <f>VLOOKUP($A321,'[1]Proj Data'!$C$6:$DR$366,15,FALSE)</f>
        <v>200</v>
      </c>
      <c r="K321" s="234">
        <f>VLOOKUP($A321,'[1]Proj Data'!$C$6:$DR$366,36,FALSE)</f>
        <v>7418687.5</v>
      </c>
      <c r="L321" s="235">
        <f>VLOOKUP($A321,'[1]Proj Data'!$C$6:$DR$366,59,FALSE)</f>
        <v>0</v>
      </c>
    </row>
    <row r="322" spans="1:13" s="185" customFormat="1" ht="50.45" customHeight="1" x14ac:dyDescent="0.25">
      <c r="A322" s="228">
        <v>192</v>
      </c>
      <c r="B322" s="228" t="s">
        <v>786</v>
      </c>
      <c r="C322" s="228" t="s">
        <v>1035</v>
      </c>
      <c r="D322" s="229" t="str">
        <f t="shared" si="7"/>
        <v>PPL Rank: 192       
Zumbrota                                          
New North Zumbro San Dist WWTP</v>
      </c>
      <c r="E322" s="230" t="str">
        <f>VLOOKUP($A322,'[1]Proj Data'!$C$6:$DR$366,11,FALSE)</f>
        <v>Brooksbank</v>
      </c>
      <c r="F322" s="231">
        <f>VLOOKUP($A322,'[1]Proj Data'!$C$6:$DR$366,118,FALSE)</f>
        <v>10</v>
      </c>
      <c r="G322" s="232">
        <f>VLOOKUP($A322,'[1]Proj Data'!$C$6:$DR$366,50,FALSE)</f>
        <v>0</v>
      </c>
      <c r="H322" s="231" t="str">
        <f>VLOOKUP($A322,'[1]Proj Data'!$C$6:$DR$366,6,FALSE)</f>
        <v/>
      </c>
      <c r="I322" s="231" t="str">
        <f>VLOOKUP($A322,'[1]Proj Data'!$C$6:$DR$366,7,FALSE)</f>
        <v/>
      </c>
      <c r="J322" s="233">
        <f>VLOOKUP($A322,'[1]Proj Data'!$C$6:$DR$366,15,FALSE)</f>
        <v>3500</v>
      </c>
      <c r="K322" s="234">
        <f>VLOOKUP($A322,'[1]Proj Data'!$C$6:$DR$366,36,FALSE)</f>
        <v>36818514</v>
      </c>
      <c r="L322" s="235">
        <f>VLOOKUP($A322,'[1]Proj Data'!$C$6:$DR$366,59,FALSE)</f>
        <v>0</v>
      </c>
    </row>
    <row r="323" spans="1:13" s="243" customFormat="1" ht="50.45" customHeight="1" x14ac:dyDescent="0.25">
      <c r="A323" s="236"/>
      <c r="B323" s="236" t="s">
        <v>787</v>
      </c>
      <c r="C323" s="236" t="s">
        <v>787</v>
      </c>
      <c r="D323" s="236" t="s">
        <v>787</v>
      </c>
      <c r="E323" s="237" t="s">
        <v>787</v>
      </c>
      <c r="F323" s="238" t="s">
        <v>787</v>
      </c>
      <c r="G323" s="239" t="s">
        <v>787</v>
      </c>
      <c r="H323" s="238" t="s">
        <v>787</v>
      </c>
      <c r="I323" s="238" t="s">
        <v>787</v>
      </c>
      <c r="J323" s="240"/>
      <c r="K323" s="241"/>
      <c r="L323" s="242" t="s">
        <v>787</v>
      </c>
      <c r="M323" s="236" t="s">
        <v>787</v>
      </c>
    </row>
  </sheetData>
  <autoFilter ref="E7:J322" xr:uid="{00000000-0001-0000-0200-000000000000}"/>
  <printOptions horizontalCentered="1" gridLines="1"/>
  <pageMargins left="0.25" right="0.25" top="0.25" bottom="0.25" header="0.5" footer="0.25"/>
  <pageSetup scale="70" fitToHeight="20" orientation="landscape" r:id="rId1"/>
  <headerFooter alignWithMargins="0">
    <oddFooter>&amp;LMPFA Financial Mgmt&amp;C&amp;D&amp;R&amp;F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856"/>
  <sheetViews>
    <sheetView showZeros="0" workbookViewId="0">
      <pane xSplit="2" ySplit="7" topLeftCell="C8" activePane="bottomRight" state="frozen"/>
      <selection activeCell="A5" sqref="A5"/>
      <selection pane="topRight" activeCell="A5" sqref="A5"/>
      <selection pane="bottomLeft" activeCell="A5" sqref="A5"/>
      <selection pane="bottomRight" activeCell="B13" sqref="B13"/>
    </sheetView>
  </sheetViews>
  <sheetFormatPr defaultColWidth="11.85546875" defaultRowHeight="15.75" x14ac:dyDescent="0.25"/>
  <cols>
    <col min="1" max="1" width="7.7109375" style="245" customWidth="1"/>
    <col min="2" max="2" width="18" style="245" customWidth="1"/>
    <col min="3" max="3" width="30.7109375" style="245" customWidth="1"/>
    <col min="4" max="4" width="43.7109375" style="245" customWidth="1"/>
    <col min="5" max="5" width="14" style="250" customWidth="1"/>
    <col min="6" max="6" width="14" style="251" customWidth="1"/>
    <col min="7" max="7" width="11.85546875" style="271" customWidth="1"/>
    <col min="8" max="8" width="11.85546875" style="252" customWidth="1"/>
    <col min="9" max="9" width="12.7109375" style="252" customWidth="1"/>
    <col min="10" max="10" width="12.7109375" style="250" customWidth="1"/>
    <col min="11" max="11" width="12.7109375" style="278" customWidth="1"/>
    <col min="12" max="12" width="12.7109375" style="282" customWidth="1"/>
    <col min="13" max="13" width="12.7109375" style="253" customWidth="1"/>
    <col min="14" max="14" width="14.28515625" style="253" customWidth="1"/>
    <col min="15" max="16384" width="11.85546875" style="245"/>
  </cols>
  <sheetData>
    <row r="1" spans="1:15" ht="20.25" customHeight="1" x14ac:dyDescent="0.25">
      <c r="A1" s="181" t="s">
        <v>1268</v>
      </c>
      <c r="B1" s="185"/>
      <c r="C1" s="244"/>
      <c r="E1" s="246" t="e">
        <f>VLOOKUP($A1,'[2]Project Data'!$C$6:$BU$862,77,FALSE)</f>
        <v>#N/A</v>
      </c>
      <c r="F1" s="247" t="e">
        <f>VLOOKUP($A1,'[2]Project Data'!$C$6:$BU$862,79,FALSE)</f>
        <v>#N/A</v>
      </c>
      <c r="G1" s="270" t="e">
        <f>VLOOKUP($A1,'[2]Project Data'!$C$6:$BU$862,6,FALSE)</f>
        <v>#N/A</v>
      </c>
      <c r="H1" s="248"/>
      <c r="I1" s="248" t="e">
        <f>VLOOKUP($A1,'[2]Project Data'!$C$6:$BU$862,7,FALSE)</f>
        <v>#N/A</v>
      </c>
      <c r="J1" s="250" t="e">
        <f>VLOOKUP($A1,'[2]Project Data'!$C$6:$BU$862,36,FALSE)</f>
        <v>#N/A</v>
      </c>
      <c r="K1" s="277" t="e">
        <f>VLOOKUP($A1,'[2]Project Data'!$C$6:$BU$862,50,FALSE)</f>
        <v>#N/A</v>
      </c>
      <c r="L1" s="266" t="e">
        <f>VLOOKUP($A1,'[2]Project Data'!$C$6:$BU$862,54,FALSE)</f>
        <v>#N/A</v>
      </c>
      <c r="M1" s="249" t="e">
        <f>VLOOKUP($A1,'[2]Project Data'!$C$6:$BU$862,57,FALSE)</f>
        <v>#N/A</v>
      </c>
      <c r="N1" s="249" t="e">
        <f>VLOOKUP($A1,'[2]Project Data'!$C$6:$BU$862,8,FALSE)</f>
        <v>#N/A</v>
      </c>
    </row>
    <row r="2" spans="1:15" ht="20.25" customHeight="1" x14ac:dyDescent="0.25">
      <c r="A2" s="182" t="s">
        <v>644</v>
      </c>
      <c r="B2" s="193"/>
    </row>
    <row r="3" spans="1:15" s="186" customFormat="1" ht="20.25" customHeight="1" x14ac:dyDescent="0.25">
      <c r="A3" s="183" t="s">
        <v>818</v>
      </c>
      <c r="B3" s="196"/>
      <c r="E3" s="275"/>
      <c r="F3" s="252"/>
      <c r="G3" s="271"/>
      <c r="H3" s="252"/>
      <c r="I3" s="252"/>
      <c r="J3" s="275"/>
      <c r="K3" s="278"/>
      <c r="L3" s="282"/>
      <c r="M3" s="253"/>
      <c r="N3" s="253"/>
    </row>
    <row r="4" spans="1:15" ht="20.25" customHeight="1" x14ac:dyDescent="0.25">
      <c r="A4" s="184" t="s">
        <v>205</v>
      </c>
      <c r="B4" s="193"/>
    </row>
    <row r="5" spans="1:15" ht="20.25" customHeight="1" x14ac:dyDescent="0.25">
      <c r="A5" s="184"/>
      <c r="B5" s="193"/>
      <c r="G5" s="197" t="s">
        <v>1269</v>
      </c>
      <c r="H5" s="198"/>
      <c r="I5" s="198"/>
      <c r="J5" s="198"/>
      <c r="K5" s="199"/>
      <c r="L5" s="200"/>
      <c r="M5" s="201"/>
      <c r="N5" s="186"/>
    </row>
    <row r="6" spans="1:15" ht="94.5" x14ac:dyDescent="0.25">
      <c r="E6" s="217"/>
      <c r="G6" s="205" t="s">
        <v>1261</v>
      </c>
      <c r="H6" s="276" t="s">
        <v>1386</v>
      </c>
      <c r="I6" s="206" t="s">
        <v>1266</v>
      </c>
      <c r="J6" s="206"/>
      <c r="K6" s="207" t="s">
        <v>1262</v>
      </c>
      <c r="L6" s="208" t="s">
        <v>1263</v>
      </c>
      <c r="M6" s="209" t="s">
        <v>1265</v>
      </c>
      <c r="N6" s="202"/>
      <c r="O6" s="254"/>
    </row>
    <row r="7" spans="1:15" s="250" customFormat="1" ht="90" x14ac:dyDescent="0.4">
      <c r="A7" s="255" t="s">
        <v>22</v>
      </c>
      <c r="B7" s="255" t="s">
        <v>220</v>
      </c>
      <c r="C7" s="255" t="s">
        <v>23</v>
      </c>
      <c r="D7" s="256" t="s">
        <v>24</v>
      </c>
      <c r="E7" s="210" t="s">
        <v>174</v>
      </c>
      <c r="F7" s="210" t="s">
        <v>731</v>
      </c>
      <c r="G7" s="213" t="s">
        <v>1260</v>
      </c>
      <c r="H7" s="212" t="s">
        <v>1385</v>
      </c>
      <c r="I7" s="212" t="s">
        <v>1253</v>
      </c>
      <c r="J7" s="212" t="s">
        <v>1252</v>
      </c>
      <c r="K7" s="214" t="s">
        <v>1251</v>
      </c>
      <c r="L7" s="215" t="s">
        <v>1250</v>
      </c>
      <c r="M7" s="216" t="s">
        <v>1264</v>
      </c>
      <c r="N7" s="210" t="s">
        <v>1267</v>
      </c>
    </row>
    <row r="8" spans="1:15" s="257" customFormat="1" ht="18" x14ac:dyDescent="0.4">
      <c r="C8" s="258"/>
      <c r="D8" s="259" t="s">
        <v>61</v>
      </c>
      <c r="E8" s="260"/>
      <c r="F8" s="261"/>
      <c r="G8" s="272"/>
      <c r="H8" s="262"/>
      <c r="I8" s="262"/>
      <c r="J8" s="260"/>
      <c r="K8" s="279"/>
      <c r="L8" s="283"/>
      <c r="M8" s="263"/>
      <c r="N8" s="263"/>
    </row>
    <row r="9" spans="1:15" s="244" customFormat="1" ht="50.25" customHeight="1" x14ac:dyDescent="0.25">
      <c r="A9" s="264">
        <v>390</v>
      </c>
      <c r="B9" s="264" t="s">
        <v>178</v>
      </c>
      <c r="C9" s="264" t="s">
        <v>270</v>
      </c>
      <c r="D9" s="265" t="str">
        <f t="shared" ref="D9:D72" si="0">"PPL Rank: "&amp;A9&amp;REPT(" ",10-LEN(A9))&amp;CHAR(10)&amp;B9&amp;REPT(" ",50-LEN(B9))&amp;CHAR(10)&amp;C9</f>
        <v>PPL Rank: 390       
Ada                                               
Watermain - Repl Various Areas</v>
      </c>
      <c r="E9" s="247" t="str">
        <f>VLOOKUP($A9,'[2]Project Data'!$C$6:$BU$990,11,FALSE)</f>
        <v>Perez</v>
      </c>
      <c r="F9" s="247">
        <f>VLOOKUP($A9,'[2]Project Data'!$C$6:$BY$990,75,FALSE)</f>
        <v>1</v>
      </c>
      <c r="G9" s="273">
        <f>VLOOKUP($A9,'[2]Project Data'!$C$6:$BY$990,46,FALSE)</f>
        <v>0</v>
      </c>
      <c r="H9" s="247" t="str">
        <f>VLOOKUP($A9,'[2]Project Data'!$C$6:$BY$990,16,FALSE)</f>
        <v>Reg</v>
      </c>
      <c r="I9" s="247" t="str">
        <f>VLOOKUP($A9,'[2]Project Data'!$C$6:$BY$990,6,FALSE)</f>
        <v/>
      </c>
      <c r="J9" s="247" t="str">
        <f>VLOOKUP($A9,'[2]Project Data'!$C$6:$BY$990,7,FALSE)</f>
        <v/>
      </c>
      <c r="K9" s="280">
        <f>VLOOKUP($A9,'[2]Project Data'!$C$6:$BY$990,15,FALSE)</f>
        <v>1709</v>
      </c>
      <c r="L9" s="284">
        <f>VLOOKUP($A9,'[2]Project Data'!$C$6:$BY$990,30,FALSE)</f>
        <v>1800000</v>
      </c>
      <c r="M9" s="284">
        <f>VLOOKUP($A9,'[2]Project Data'!$C$6:$BY$990,53,FALSE)</f>
        <v>0</v>
      </c>
      <c r="N9" s="266">
        <f>VLOOKUP($A9,'[2]Project Data'!$C$6:$BU$862,8,FALSE)</f>
        <v>0</v>
      </c>
    </row>
    <row r="10" spans="1:15" s="244" customFormat="1" ht="50.25" customHeight="1" x14ac:dyDescent="0.25">
      <c r="A10" s="264">
        <v>803</v>
      </c>
      <c r="B10" s="264" t="s">
        <v>212</v>
      </c>
      <c r="C10" s="264" t="s">
        <v>856</v>
      </c>
      <c r="D10" s="265" t="str">
        <f t="shared" si="0"/>
        <v>PPL Rank: 803       
Adams                                             
Watermain - Loop &amp; Connect Well No. 5</v>
      </c>
      <c r="E10" s="247" t="str">
        <f>VLOOKUP($A10,'[2]Project Data'!$C$6:$BU$990,11,FALSE)</f>
        <v>Brooksbank</v>
      </c>
      <c r="F10" s="247">
        <f>VLOOKUP($A10,'[2]Project Data'!$C$6:$BY$990,75,FALSE)</f>
        <v>10</v>
      </c>
      <c r="G10" s="273">
        <f>VLOOKUP($A10,'[2]Project Data'!$C$6:$BY$990,46,FALSE)</f>
        <v>0</v>
      </c>
      <c r="H10" s="247" t="str">
        <f>VLOOKUP($A10,'[2]Project Data'!$C$6:$BY$990,16,FALSE)</f>
        <v>Reg</v>
      </c>
      <c r="I10" s="247" t="str">
        <f>VLOOKUP($A10,'[2]Project Data'!$C$6:$BY$990,6,FALSE)</f>
        <v/>
      </c>
      <c r="J10" s="247" t="str">
        <f>VLOOKUP($A10,'[2]Project Data'!$C$6:$BY$990,7,FALSE)</f>
        <v>Yes</v>
      </c>
      <c r="K10" s="280">
        <f>VLOOKUP($A10,'[2]Project Data'!$C$6:$BY$990,15,FALSE)</f>
        <v>736</v>
      </c>
      <c r="L10" s="284">
        <f>VLOOKUP($A10,'[2]Project Data'!$C$6:$BY$990,30,FALSE)</f>
        <v>483595</v>
      </c>
      <c r="M10" s="284">
        <f>VLOOKUP($A10,'[2]Project Data'!$C$6:$BY$990,53,FALSE)</f>
        <v>0</v>
      </c>
      <c r="N10" s="266">
        <f>VLOOKUP($A10,'[2]Project Data'!$C$6:$BU$862,8,FALSE)</f>
        <v>0</v>
      </c>
    </row>
    <row r="11" spans="1:15" s="244" customFormat="1" ht="50.25" customHeight="1" x14ac:dyDescent="0.25">
      <c r="A11" s="264">
        <v>804</v>
      </c>
      <c r="B11" s="264" t="s">
        <v>212</v>
      </c>
      <c r="C11" s="264" t="s">
        <v>1036</v>
      </c>
      <c r="D11" s="265" t="str">
        <f t="shared" si="0"/>
        <v>PPL Rank: 804       
Adams                                             
Source - Well No. 5 &amp; Pumphouse, Ph 2</v>
      </c>
      <c r="E11" s="247" t="str">
        <f>VLOOKUP($A11,'[2]Project Data'!$C$6:$BU$990,11,FALSE)</f>
        <v>Brooksbank</v>
      </c>
      <c r="F11" s="247">
        <f>VLOOKUP($A11,'[2]Project Data'!$C$6:$BY$990,75,FALSE)</f>
        <v>10</v>
      </c>
      <c r="G11" s="273">
        <f>VLOOKUP($A11,'[2]Project Data'!$C$6:$BY$990,46,FALSE)</f>
        <v>0</v>
      </c>
      <c r="H11" s="247" t="str">
        <f>VLOOKUP($A11,'[2]Project Data'!$C$6:$BY$990,16,FALSE)</f>
        <v>Reg</v>
      </c>
      <c r="I11" s="247" t="str">
        <f>VLOOKUP($A11,'[2]Project Data'!$C$6:$BY$990,6,FALSE)</f>
        <v/>
      </c>
      <c r="J11" s="247" t="str">
        <f>VLOOKUP($A11,'[2]Project Data'!$C$6:$BY$990,7,FALSE)</f>
        <v>Yes</v>
      </c>
      <c r="K11" s="280">
        <f>VLOOKUP($A11,'[2]Project Data'!$C$6:$BY$990,15,FALSE)</f>
        <v>736</v>
      </c>
      <c r="L11" s="284">
        <f>VLOOKUP($A11,'[2]Project Data'!$C$6:$BY$990,30,FALSE)</f>
        <v>1404750</v>
      </c>
      <c r="M11" s="284">
        <f>VLOOKUP($A11,'[2]Project Data'!$C$6:$BY$990,53,FALSE)</f>
        <v>0</v>
      </c>
      <c r="N11" s="266">
        <f>VLOOKUP($A11,'[2]Project Data'!$C$6:$BU$862,8,FALSE)</f>
        <v>0</v>
      </c>
    </row>
    <row r="12" spans="1:15" s="244" customFormat="1" ht="50.25" customHeight="1" x14ac:dyDescent="0.25">
      <c r="A12" s="264">
        <v>836</v>
      </c>
      <c r="B12" s="264" t="s">
        <v>212</v>
      </c>
      <c r="C12" s="264" t="s">
        <v>857</v>
      </c>
      <c r="D12" s="265" t="str">
        <f t="shared" si="0"/>
        <v>PPL Rank: 836       
Adams                                             
Storage - New 125,000 Gallon Tower</v>
      </c>
      <c r="E12" s="247" t="str">
        <f>VLOOKUP($A12,'[2]Project Data'!$C$6:$BU$990,11,FALSE)</f>
        <v>Brooksbank</v>
      </c>
      <c r="F12" s="247">
        <f>VLOOKUP($A12,'[2]Project Data'!$C$6:$BY$990,75,FALSE)</f>
        <v>10</v>
      </c>
      <c r="G12" s="273">
        <f>VLOOKUP($A12,'[2]Project Data'!$C$6:$BY$990,46,FALSE)</f>
        <v>0</v>
      </c>
      <c r="H12" s="247" t="str">
        <f>VLOOKUP($A12,'[2]Project Data'!$C$6:$BY$990,16,FALSE)</f>
        <v>Reg</v>
      </c>
      <c r="I12" s="247" t="str">
        <f>VLOOKUP($A12,'[2]Project Data'!$C$6:$BY$990,6,FALSE)</f>
        <v/>
      </c>
      <c r="J12" s="247" t="str">
        <f>VLOOKUP($A12,'[2]Project Data'!$C$6:$BY$990,7,FALSE)</f>
        <v/>
      </c>
      <c r="K12" s="280">
        <f>VLOOKUP($A12,'[2]Project Data'!$C$6:$BY$990,15,FALSE)</f>
        <v>820</v>
      </c>
      <c r="L12" s="284">
        <f>VLOOKUP($A12,'[2]Project Data'!$C$6:$BY$990,30,FALSE)</f>
        <v>1911000</v>
      </c>
      <c r="M12" s="284">
        <f>VLOOKUP($A12,'[2]Project Data'!$C$6:$BY$990,53,FALSE)</f>
        <v>0</v>
      </c>
      <c r="N12" s="266">
        <f>VLOOKUP($A12,'[2]Project Data'!$C$6:$BU$862,8,FALSE)</f>
        <v>0</v>
      </c>
    </row>
    <row r="13" spans="1:15" s="244" customFormat="1" ht="50.25" customHeight="1" x14ac:dyDescent="0.25">
      <c r="A13" s="264">
        <v>914</v>
      </c>
      <c r="B13" s="264" t="s">
        <v>212</v>
      </c>
      <c r="C13" s="264" t="s">
        <v>1037</v>
      </c>
      <c r="D13" s="265" t="str">
        <f t="shared" si="0"/>
        <v>PPL Rank: 914       
Adams                                             
Watermain - Water Extension/Replacement</v>
      </c>
      <c r="E13" s="247" t="str">
        <f>VLOOKUP($A13,'[2]Project Data'!$C$6:$BU$990,11,FALSE)</f>
        <v>Brooksbank</v>
      </c>
      <c r="F13" s="247">
        <f>VLOOKUP($A13,'[2]Project Data'!$C$6:$BY$990,75,FALSE)</f>
        <v>10</v>
      </c>
      <c r="G13" s="273">
        <f>VLOOKUP($A13,'[2]Project Data'!$C$6:$BY$990,46,FALSE)</f>
        <v>0</v>
      </c>
      <c r="H13" s="247" t="str">
        <f>VLOOKUP($A13,'[2]Project Data'!$C$6:$BY$990,16,FALSE)</f>
        <v>Reg</v>
      </c>
      <c r="I13" s="247" t="str">
        <f>VLOOKUP($A13,'[2]Project Data'!$C$6:$BY$990,6,FALSE)</f>
        <v/>
      </c>
      <c r="J13" s="247" t="str">
        <f>VLOOKUP($A13,'[2]Project Data'!$C$6:$BY$990,7,FALSE)</f>
        <v/>
      </c>
      <c r="K13" s="280">
        <f>VLOOKUP($A13,'[2]Project Data'!$C$6:$BY$990,15,FALSE)</f>
        <v>736</v>
      </c>
      <c r="L13" s="284">
        <f>VLOOKUP($A13,'[2]Project Data'!$C$6:$BY$990,30,FALSE)</f>
        <v>255200</v>
      </c>
      <c r="M13" s="284">
        <f>VLOOKUP($A13,'[2]Project Data'!$C$6:$BY$990,53,FALSE)</f>
        <v>0</v>
      </c>
      <c r="N13" s="266">
        <f>VLOOKUP($A13,'[2]Project Data'!$C$6:$BU$862,8,FALSE)</f>
        <v>0</v>
      </c>
    </row>
    <row r="14" spans="1:15" s="244" customFormat="1" ht="50.25" customHeight="1" x14ac:dyDescent="0.25">
      <c r="A14" s="264">
        <v>915</v>
      </c>
      <c r="B14" s="264" t="s">
        <v>212</v>
      </c>
      <c r="C14" s="264" t="s">
        <v>1038</v>
      </c>
      <c r="D14" s="265" t="str">
        <f t="shared" si="0"/>
        <v>PPL Rank: 915       
Adams                                             
Source - Pumphouse No. 4 Upgrades</v>
      </c>
      <c r="E14" s="247" t="str">
        <f>VLOOKUP($A14,'[2]Project Data'!$C$6:$BU$990,11,FALSE)</f>
        <v>Brooksbank</v>
      </c>
      <c r="F14" s="247">
        <f>VLOOKUP($A14,'[2]Project Data'!$C$6:$BY$990,75,FALSE)</f>
        <v>10</v>
      </c>
      <c r="G14" s="273">
        <f>VLOOKUP($A14,'[2]Project Data'!$C$6:$BY$990,46,FALSE)</f>
        <v>0</v>
      </c>
      <c r="H14" s="247" t="str">
        <f>VLOOKUP($A14,'[2]Project Data'!$C$6:$BY$990,16,FALSE)</f>
        <v>Reg</v>
      </c>
      <c r="I14" s="247" t="str">
        <f>VLOOKUP($A14,'[2]Project Data'!$C$6:$BY$990,6,FALSE)</f>
        <v/>
      </c>
      <c r="J14" s="247" t="str">
        <f>VLOOKUP($A14,'[2]Project Data'!$C$6:$BY$990,7,FALSE)</f>
        <v/>
      </c>
      <c r="K14" s="280">
        <f>VLOOKUP($A14,'[2]Project Data'!$C$6:$BY$990,15,FALSE)</f>
        <v>736</v>
      </c>
      <c r="L14" s="284">
        <f>VLOOKUP($A14,'[2]Project Data'!$C$6:$BY$990,30,FALSE)</f>
        <v>163000</v>
      </c>
      <c r="M14" s="284">
        <f>VLOOKUP($A14,'[2]Project Data'!$C$6:$BY$990,53,FALSE)</f>
        <v>0</v>
      </c>
      <c r="N14" s="266">
        <f>VLOOKUP($A14,'[2]Project Data'!$C$6:$BU$862,8,FALSE)</f>
        <v>0</v>
      </c>
    </row>
    <row r="15" spans="1:15" s="244" customFormat="1" ht="50.25" customHeight="1" x14ac:dyDescent="0.25">
      <c r="A15" s="264">
        <v>704</v>
      </c>
      <c r="B15" s="264" t="s">
        <v>1039</v>
      </c>
      <c r="C15" s="264" t="s">
        <v>1040</v>
      </c>
      <c r="D15" s="265" t="str">
        <f t="shared" si="0"/>
        <v>PPL Rank: 704       
Adrian                                            
Treatment - System Improvements</v>
      </c>
      <c r="E15" s="247" t="str">
        <f>VLOOKUP($A15,'[2]Project Data'!$C$6:$BU$990,11,FALSE)</f>
        <v>Berrens</v>
      </c>
      <c r="F15" s="247">
        <f>VLOOKUP($A15,'[2]Project Data'!$C$6:$BY$990,75,FALSE)</f>
        <v>8</v>
      </c>
      <c r="G15" s="273">
        <f>VLOOKUP($A15,'[2]Project Data'!$C$6:$BY$990,46,FALSE)</f>
        <v>0</v>
      </c>
      <c r="H15" s="247" t="str">
        <f>VLOOKUP($A15,'[2]Project Data'!$C$6:$BY$990,16,FALSE)</f>
        <v>Reg</v>
      </c>
      <c r="I15" s="247" t="str">
        <f>VLOOKUP($A15,'[2]Project Data'!$C$6:$BY$990,6,FALSE)</f>
        <v>Yes</v>
      </c>
      <c r="J15" s="247" t="str">
        <f>VLOOKUP($A15,'[2]Project Data'!$C$6:$BY$990,7,FALSE)</f>
        <v/>
      </c>
      <c r="K15" s="280">
        <f>VLOOKUP($A15,'[2]Project Data'!$C$6:$BY$990,15,FALSE)</f>
        <v>1127</v>
      </c>
      <c r="L15" s="284">
        <f>VLOOKUP($A15,'[2]Project Data'!$C$6:$BY$990,30,FALSE)</f>
        <v>805815</v>
      </c>
      <c r="M15" s="284">
        <f>VLOOKUP($A15,'[2]Project Data'!$C$6:$BY$990,53,FALSE)</f>
        <v>0</v>
      </c>
      <c r="N15" s="266">
        <f>VLOOKUP($A15,'[2]Project Data'!$C$6:$BU$862,8,FALSE)</f>
        <v>0</v>
      </c>
    </row>
    <row r="16" spans="1:15" s="244" customFormat="1" ht="50.25" customHeight="1" x14ac:dyDescent="0.25">
      <c r="A16" s="264">
        <v>203</v>
      </c>
      <c r="B16" s="264" t="s">
        <v>179</v>
      </c>
      <c r="C16" s="264" t="s">
        <v>1041</v>
      </c>
      <c r="D16" s="265" t="str">
        <f t="shared" si="0"/>
        <v>PPL Rank: 203       
Aitkin                                            
Source - Well Installation</v>
      </c>
      <c r="E16" s="247" t="str">
        <f>VLOOKUP($A16,'[2]Project Data'!$C$6:$BU$990,11,FALSE)</f>
        <v>Perez</v>
      </c>
      <c r="F16" s="247" t="str">
        <f>VLOOKUP($A16,'[2]Project Data'!$C$6:$BY$990,75,FALSE)</f>
        <v>3b</v>
      </c>
      <c r="G16" s="273">
        <f>VLOOKUP($A16,'[2]Project Data'!$C$6:$BY$990,46,FALSE)</f>
        <v>0</v>
      </c>
      <c r="H16" s="247" t="str">
        <f>VLOOKUP($A16,'[2]Project Data'!$C$6:$BY$990,16,FALSE)</f>
        <v>Reg</v>
      </c>
      <c r="I16" s="247" t="str">
        <f>VLOOKUP($A16,'[2]Project Data'!$C$6:$BY$990,6,FALSE)</f>
        <v/>
      </c>
      <c r="J16" s="247" t="str">
        <f>VLOOKUP($A16,'[2]Project Data'!$C$6:$BY$990,7,FALSE)</f>
        <v/>
      </c>
      <c r="K16" s="280">
        <f>VLOOKUP($A16,'[2]Project Data'!$C$6:$BY$990,15,FALSE)</f>
        <v>2126</v>
      </c>
      <c r="L16" s="284">
        <f>VLOOKUP($A16,'[2]Project Data'!$C$6:$BY$990,30,FALSE)</f>
        <v>456250</v>
      </c>
      <c r="M16" s="284">
        <f>VLOOKUP($A16,'[2]Project Data'!$C$6:$BY$990,53,FALSE)</f>
        <v>0</v>
      </c>
      <c r="N16" s="266">
        <f>VLOOKUP($A16,'[2]Project Data'!$C$6:$BU$862,8,FALSE)</f>
        <v>0</v>
      </c>
    </row>
    <row r="17" spans="1:14" s="244" customFormat="1" ht="50.25" customHeight="1" x14ac:dyDescent="0.25">
      <c r="A17" s="264">
        <v>376</v>
      </c>
      <c r="B17" s="264" t="s">
        <v>179</v>
      </c>
      <c r="C17" s="264" t="s">
        <v>1042</v>
      </c>
      <c r="D17" s="265" t="str">
        <f t="shared" si="0"/>
        <v>PPL Rank: 376       
Aitkin                                            
Storage - Water Tower Installation</v>
      </c>
      <c r="E17" s="247" t="str">
        <f>VLOOKUP($A17,'[2]Project Data'!$C$6:$BU$990,11,FALSE)</f>
        <v>Perez</v>
      </c>
      <c r="F17" s="247" t="str">
        <f>VLOOKUP($A17,'[2]Project Data'!$C$6:$BY$990,75,FALSE)</f>
        <v>3b</v>
      </c>
      <c r="G17" s="273">
        <f>VLOOKUP($A17,'[2]Project Data'!$C$6:$BY$990,46,FALSE)</f>
        <v>0</v>
      </c>
      <c r="H17" s="247" t="str">
        <f>VLOOKUP($A17,'[2]Project Data'!$C$6:$BY$990,16,FALSE)</f>
        <v>Reg</v>
      </c>
      <c r="I17" s="247" t="str">
        <f>VLOOKUP($A17,'[2]Project Data'!$C$6:$BY$990,6,FALSE)</f>
        <v>Yes</v>
      </c>
      <c r="J17" s="247" t="str">
        <f>VLOOKUP($A17,'[2]Project Data'!$C$6:$BY$990,7,FALSE)</f>
        <v/>
      </c>
      <c r="K17" s="280">
        <f>VLOOKUP($A17,'[2]Project Data'!$C$6:$BY$990,15,FALSE)</f>
        <v>2126</v>
      </c>
      <c r="L17" s="284">
        <f>VLOOKUP($A17,'[2]Project Data'!$C$6:$BY$990,30,FALSE)</f>
        <v>5068190</v>
      </c>
      <c r="M17" s="284">
        <f>VLOOKUP($A17,'[2]Project Data'!$C$6:$BY$990,53,FALSE)</f>
        <v>0</v>
      </c>
      <c r="N17" s="266">
        <f>VLOOKUP($A17,'[2]Project Data'!$C$6:$BU$862,8,FALSE)</f>
        <v>0</v>
      </c>
    </row>
    <row r="18" spans="1:14" s="244" customFormat="1" ht="50.25" customHeight="1" x14ac:dyDescent="0.25">
      <c r="A18" s="264">
        <v>378</v>
      </c>
      <c r="B18" s="264" t="s">
        <v>819</v>
      </c>
      <c r="C18" s="264" t="s">
        <v>858</v>
      </c>
      <c r="D18" s="265" t="str">
        <f t="shared" si="0"/>
        <v>PPL Rank: 378       
Akeley                                            
Other - Emergency Generator</v>
      </c>
      <c r="E18" s="247" t="str">
        <f>VLOOKUP($A18,'[2]Project Data'!$C$6:$BU$990,11,FALSE)</f>
        <v>Perez</v>
      </c>
      <c r="F18" s="247">
        <f>VLOOKUP($A18,'[2]Project Data'!$C$6:$BY$990,75,FALSE)</f>
        <v>2</v>
      </c>
      <c r="G18" s="273">
        <f>VLOOKUP($A18,'[2]Project Data'!$C$6:$BY$990,46,FALSE)</f>
        <v>0</v>
      </c>
      <c r="H18" s="247" t="str">
        <f>VLOOKUP($A18,'[2]Project Data'!$C$6:$BY$990,16,FALSE)</f>
        <v>Reg</v>
      </c>
      <c r="I18" s="247" t="str">
        <f>VLOOKUP($A18,'[2]Project Data'!$C$6:$BY$990,6,FALSE)</f>
        <v/>
      </c>
      <c r="J18" s="247" t="str">
        <f>VLOOKUP($A18,'[2]Project Data'!$C$6:$BY$990,7,FALSE)</f>
        <v/>
      </c>
      <c r="K18" s="280">
        <f>VLOOKUP($A18,'[2]Project Data'!$C$6:$BY$990,15,FALSE)</f>
        <v>386</v>
      </c>
      <c r="L18" s="284">
        <f>VLOOKUP($A18,'[2]Project Data'!$C$6:$BY$990,30,FALSE)</f>
        <v>130000</v>
      </c>
      <c r="M18" s="284">
        <f>VLOOKUP($A18,'[2]Project Data'!$C$6:$BY$990,53,FALSE)</f>
        <v>0</v>
      </c>
      <c r="N18" s="266">
        <f>VLOOKUP($A18,'[2]Project Data'!$C$6:$BU$862,8,FALSE)</f>
        <v>0</v>
      </c>
    </row>
    <row r="19" spans="1:14" s="244" customFormat="1" ht="50.25" customHeight="1" x14ac:dyDescent="0.25">
      <c r="A19" s="264">
        <v>379</v>
      </c>
      <c r="B19" s="264" t="s">
        <v>819</v>
      </c>
      <c r="C19" s="264" t="s">
        <v>289</v>
      </c>
      <c r="D19" s="265" t="str">
        <f t="shared" si="0"/>
        <v>PPL Rank: 379       
Akeley                                            
Storage - Tower Rehab</v>
      </c>
      <c r="E19" s="247" t="str">
        <f>VLOOKUP($A19,'[2]Project Data'!$C$6:$BU$990,11,FALSE)</f>
        <v>Perez</v>
      </c>
      <c r="F19" s="247">
        <f>VLOOKUP($A19,'[2]Project Data'!$C$6:$BY$990,75,FALSE)</f>
        <v>2</v>
      </c>
      <c r="G19" s="273">
        <f>VLOOKUP($A19,'[2]Project Data'!$C$6:$BY$990,46,FALSE)</f>
        <v>0</v>
      </c>
      <c r="H19" s="247" t="str">
        <f>VLOOKUP($A19,'[2]Project Data'!$C$6:$BY$990,16,FALSE)</f>
        <v>Reg</v>
      </c>
      <c r="I19" s="247" t="str">
        <f>VLOOKUP($A19,'[2]Project Data'!$C$6:$BY$990,6,FALSE)</f>
        <v/>
      </c>
      <c r="J19" s="247" t="str">
        <f>VLOOKUP($A19,'[2]Project Data'!$C$6:$BY$990,7,FALSE)</f>
        <v/>
      </c>
      <c r="K19" s="280">
        <f>VLOOKUP($A19,'[2]Project Data'!$C$6:$BY$990,15,FALSE)</f>
        <v>386</v>
      </c>
      <c r="L19" s="284">
        <f>VLOOKUP($A19,'[2]Project Data'!$C$6:$BY$990,30,FALSE)</f>
        <v>271000</v>
      </c>
      <c r="M19" s="284">
        <f>VLOOKUP($A19,'[2]Project Data'!$C$6:$BY$990,53,FALSE)</f>
        <v>0</v>
      </c>
      <c r="N19" s="266">
        <f>VLOOKUP($A19,'[2]Project Data'!$C$6:$BU$862,8,FALSE)</f>
        <v>0</v>
      </c>
    </row>
    <row r="20" spans="1:14" s="244" customFormat="1" ht="50.25" customHeight="1" x14ac:dyDescent="0.25">
      <c r="A20" s="264">
        <v>380</v>
      </c>
      <c r="B20" s="264" t="s">
        <v>819</v>
      </c>
      <c r="C20" s="264" t="s">
        <v>859</v>
      </c>
      <c r="D20" s="265" t="str">
        <f t="shared" si="0"/>
        <v>PPL Rank: 380       
Akeley                                            
Watermain - CIP Replacement</v>
      </c>
      <c r="E20" s="247" t="str">
        <f>VLOOKUP($A20,'[2]Project Data'!$C$6:$BU$990,11,FALSE)</f>
        <v>Perez</v>
      </c>
      <c r="F20" s="247">
        <f>VLOOKUP($A20,'[2]Project Data'!$C$6:$BY$990,75,FALSE)</f>
        <v>2</v>
      </c>
      <c r="G20" s="273">
        <f>VLOOKUP($A20,'[2]Project Data'!$C$6:$BY$990,46,FALSE)</f>
        <v>0</v>
      </c>
      <c r="H20" s="247" t="str">
        <f>VLOOKUP($A20,'[2]Project Data'!$C$6:$BY$990,16,FALSE)</f>
        <v>Reg</v>
      </c>
      <c r="I20" s="247" t="str">
        <f>VLOOKUP($A20,'[2]Project Data'!$C$6:$BY$990,6,FALSE)</f>
        <v/>
      </c>
      <c r="J20" s="247" t="str">
        <f>VLOOKUP($A20,'[2]Project Data'!$C$6:$BY$990,7,FALSE)</f>
        <v/>
      </c>
      <c r="K20" s="280">
        <f>VLOOKUP($A20,'[2]Project Data'!$C$6:$BY$990,15,FALSE)</f>
        <v>386</v>
      </c>
      <c r="L20" s="284">
        <f>VLOOKUP($A20,'[2]Project Data'!$C$6:$BY$990,30,FALSE)</f>
        <v>675000</v>
      </c>
      <c r="M20" s="284">
        <f>VLOOKUP($A20,'[2]Project Data'!$C$6:$BY$990,53,FALSE)</f>
        <v>0</v>
      </c>
      <c r="N20" s="266">
        <f>VLOOKUP($A20,'[2]Project Data'!$C$6:$BU$862,8,FALSE)</f>
        <v>0</v>
      </c>
    </row>
    <row r="21" spans="1:14" s="244" customFormat="1" ht="50.25" customHeight="1" x14ac:dyDescent="0.25">
      <c r="A21" s="264">
        <v>381</v>
      </c>
      <c r="B21" s="264" t="s">
        <v>819</v>
      </c>
      <c r="C21" s="264" t="s">
        <v>860</v>
      </c>
      <c r="D21" s="265" t="str">
        <f t="shared" si="0"/>
        <v>PPL Rank: 381       
Akeley                                            
Conservation - Meter Replacement</v>
      </c>
      <c r="E21" s="247" t="str">
        <f>VLOOKUP($A21,'[2]Project Data'!$C$6:$BU$990,11,FALSE)</f>
        <v>Perez</v>
      </c>
      <c r="F21" s="247">
        <f>VLOOKUP($A21,'[2]Project Data'!$C$6:$BY$990,75,FALSE)</f>
        <v>2</v>
      </c>
      <c r="G21" s="273">
        <f>VLOOKUP($A21,'[2]Project Data'!$C$6:$BY$990,46,FALSE)</f>
        <v>0</v>
      </c>
      <c r="H21" s="247" t="str">
        <f>VLOOKUP($A21,'[2]Project Data'!$C$6:$BY$990,16,FALSE)</f>
        <v>Reg</v>
      </c>
      <c r="I21" s="247" t="str">
        <f>VLOOKUP($A21,'[2]Project Data'!$C$6:$BY$990,6,FALSE)</f>
        <v/>
      </c>
      <c r="J21" s="247" t="str">
        <f>VLOOKUP($A21,'[2]Project Data'!$C$6:$BY$990,7,FALSE)</f>
        <v/>
      </c>
      <c r="K21" s="280">
        <f>VLOOKUP($A21,'[2]Project Data'!$C$6:$BY$990,15,FALSE)</f>
        <v>386</v>
      </c>
      <c r="L21" s="284">
        <f>VLOOKUP($A21,'[2]Project Data'!$C$6:$BY$990,30,FALSE)</f>
        <v>198000</v>
      </c>
      <c r="M21" s="284">
        <f>VLOOKUP($A21,'[2]Project Data'!$C$6:$BY$990,53,FALSE)</f>
        <v>0</v>
      </c>
      <c r="N21" s="266">
        <f>VLOOKUP($A21,'[2]Project Data'!$C$6:$BU$862,8,FALSE)</f>
        <v>0</v>
      </c>
    </row>
    <row r="22" spans="1:14" s="244" customFormat="1" ht="50.25" customHeight="1" x14ac:dyDescent="0.25">
      <c r="A22" s="264">
        <v>410</v>
      </c>
      <c r="B22" s="264" t="s">
        <v>271</v>
      </c>
      <c r="C22" s="264" t="s">
        <v>272</v>
      </c>
      <c r="D22" s="265" t="str">
        <f t="shared" si="0"/>
        <v>PPL Rank: 410       
Albert Lea                                        
Treatment - Nitrification Solution</v>
      </c>
      <c r="E22" s="247" t="str">
        <f>VLOOKUP($A22,'[2]Project Data'!$C$6:$BU$990,11,FALSE)</f>
        <v>Brooksbank</v>
      </c>
      <c r="F22" s="247">
        <f>VLOOKUP($A22,'[2]Project Data'!$C$6:$BY$990,75,FALSE)</f>
        <v>10</v>
      </c>
      <c r="G22" s="273">
        <f>VLOOKUP($A22,'[2]Project Data'!$C$6:$BY$990,46,FALSE)</f>
        <v>0</v>
      </c>
      <c r="H22" s="247" t="str">
        <f>VLOOKUP($A22,'[2]Project Data'!$C$6:$BY$990,16,FALSE)</f>
        <v>Reg</v>
      </c>
      <c r="I22" s="247" t="str">
        <f>VLOOKUP($A22,'[2]Project Data'!$C$6:$BY$990,6,FALSE)</f>
        <v/>
      </c>
      <c r="J22" s="247" t="str">
        <f>VLOOKUP($A22,'[2]Project Data'!$C$6:$BY$990,7,FALSE)</f>
        <v/>
      </c>
      <c r="K22" s="280">
        <f>VLOOKUP($A22,'[2]Project Data'!$C$6:$BY$990,15,FALSE)</f>
        <v>18016</v>
      </c>
      <c r="L22" s="284">
        <f>VLOOKUP($A22,'[2]Project Data'!$C$6:$BY$990,30,FALSE)</f>
        <v>700000</v>
      </c>
      <c r="M22" s="284">
        <f>VLOOKUP($A22,'[2]Project Data'!$C$6:$BY$990,53,FALSE)</f>
        <v>0</v>
      </c>
      <c r="N22" s="266" t="str">
        <f>VLOOKUP($A22,'[2]Project Data'!$C$6:$BU$862,8,FALSE)</f>
        <v/>
      </c>
    </row>
    <row r="23" spans="1:14" s="244" customFormat="1" ht="50.25" customHeight="1" x14ac:dyDescent="0.25">
      <c r="A23" s="264">
        <v>707</v>
      </c>
      <c r="B23" s="264" t="s">
        <v>970</v>
      </c>
      <c r="C23" s="264" t="s">
        <v>1043</v>
      </c>
      <c r="D23" s="265" t="str">
        <f t="shared" si="0"/>
        <v>PPL Rank: 707       
Alden                                             
Watermain - Citywide System Replacement</v>
      </c>
      <c r="E23" s="247" t="str">
        <f>VLOOKUP($A23,'[2]Project Data'!$C$6:$BU$990,11,FALSE)</f>
        <v>Brooksbank</v>
      </c>
      <c r="F23" s="247">
        <f>VLOOKUP($A23,'[2]Project Data'!$C$6:$BY$990,75,FALSE)</f>
        <v>10</v>
      </c>
      <c r="G23" s="273">
        <f>VLOOKUP($A23,'[2]Project Data'!$C$6:$BY$990,46,FALSE)</f>
        <v>0</v>
      </c>
      <c r="H23" s="247" t="str">
        <f>VLOOKUP($A23,'[2]Project Data'!$C$6:$BY$990,16,FALSE)</f>
        <v>Reg</v>
      </c>
      <c r="I23" s="247" t="str">
        <f>VLOOKUP($A23,'[2]Project Data'!$C$6:$BY$990,6,FALSE)</f>
        <v/>
      </c>
      <c r="J23" s="247" t="str">
        <f>VLOOKUP($A23,'[2]Project Data'!$C$6:$BY$990,7,FALSE)</f>
        <v/>
      </c>
      <c r="K23" s="280">
        <f>VLOOKUP($A23,'[2]Project Data'!$C$6:$BY$990,15,FALSE)</f>
        <v>680</v>
      </c>
      <c r="L23" s="284">
        <f>VLOOKUP($A23,'[2]Project Data'!$C$6:$BY$990,30,FALSE)</f>
        <v>8133000</v>
      </c>
      <c r="M23" s="284">
        <f>VLOOKUP($A23,'[2]Project Data'!$C$6:$BY$990,53,FALSE)</f>
        <v>0</v>
      </c>
      <c r="N23" s="266" t="str">
        <f>VLOOKUP($A23,'[2]Project Data'!$C$6:$BU$862,8,FALSE)</f>
        <v/>
      </c>
    </row>
    <row r="24" spans="1:14" s="244" customFormat="1" ht="50.25" customHeight="1" x14ac:dyDescent="0.25">
      <c r="A24" s="264">
        <v>708</v>
      </c>
      <c r="B24" s="264" t="s">
        <v>970</v>
      </c>
      <c r="C24" s="264" t="s">
        <v>1044</v>
      </c>
      <c r="D24" s="265" t="str">
        <f t="shared" si="0"/>
        <v>PPL Rank: 708       
Alden                                             
Storage - Elevated Tank Replacement</v>
      </c>
      <c r="E24" s="247" t="str">
        <f>VLOOKUP($A24,'[2]Project Data'!$C$6:$BU$990,11,FALSE)</f>
        <v>Brooksbank</v>
      </c>
      <c r="F24" s="247">
        <f>VLOOKUP($A24,'[2]Project Data'!$C$6:$BY$990,75,FALSE)</f>
        <v>10</v>
      </c>
      <c r="G24" s="273">
        <f>VLOOKUP($A24,'[2]Project Data'!$C$6:$BY$990,46,FALSE)</f>
        <v>0</v>
      </c>
      <c r="H24" s="247" t="str">
        <f>VLOOKUP($A24,'[2]Project Data'!$C$6:$BY$990,16,FALSE)</f>
        <v>Reg</v>
      </c>
      <c r="I24" s="247" t="str">
        <f>VLOOKUP($A24,'[2]Project Data'!$C$6:$BY$990,6,FALSE)</f>
        <v/>
      </c>
      <c r="J24" s="247" t="str">
        <f>VLOOKUP($A24,'[2]Project Data'!$C$6:$BY$990,7,FALSE)</f>
        <v/>
      </c>
      <c r="K24" s="280">
        <f>VLOOKUP($A24,'[2]Project Data'!$C$6:$BY$990,15,FALSE)</f>
        <v>680</v>
      </c>
      <c r="L24" s="284">
        <f>VLOOKUP($A24,'[2]Project Data'!$C$6:$BY$990,30,FALSE)</f>
        <v>1200000</v>
      </c>
      <c r="M24" s="284">
        <f>VLOOKUP($A24,'[2]Project Data'!$C$6:$BY$990,53,FALSE)</f>
        <v>0</v>
      </c>
      <c r="N24" s="266" t="str">
        <f>VLOOKUP($A24,'[2]Project Data'!$C$6:$BU$862,8,FALSE)</f>
        <v/>
      </c>
    </row>
    <row r="25" spans="1:14" s="244" customFormat="1" ht="50.25" customHeight="1" x14ac:dyDescent="0.25">
      <c r="A25" s="264">
        <v>709</v>
      </c>
      <c r="B25" s="264" t="s">
        <v>970</v>
      </c>
      <c r="C25" s="264" t="s">
        <v>1045</v>
      </c>
      <c r="D25" s="265" t="str">
        <f t="shared" si="0"/>
        <v>PPL Rank: 709       
Alden                                             
Storage - Clear Well Tank Addition</v>
      </c>
      <c r="E25" s="247" t="str">
        <f>VLOOKUP($A25,'[2]Project Data'!$C$6:$BU$990,11,FALSE)</f>
        <v>Brooksbank</v>
      </c>
      <c r="F25" s="247">
        <f>VLOOKUP($A25,'[2]Project Data'!$C$6:$BY$990,75,FALSE)</f>
        <v>10</v>
      </c>
      <c r="G25" s="273">
        <f>VLOOKUP($A25,'[2]Project Data'!$C$6:$BY$990,46,FALSE)</f>
        <v>0</v>
      </c>
      <c r="H25" s="247" t="str">
        <f>VLOOKUP($A25,'[2]Project Data'!$C$6:$BY$990,16,FALSE)</f>
        <v>Reg</v>
      </c>
      <c r="I25" s="247" t="str">
        <f>VLOOKUP($A25,'[2]Project Data'!$C$6:$BY$990,6,FALSE)</f>
        <v/>
      </c>
      <c r="J25" s="247" t="str">
        <f>VLOOKUP($A25,'[2]Project Data'!$C$6:$BY$990,7,FALSE)</f>
        <v/>
      </c>
      <c r="K25" s="280">
        <f>VLOOKUP($A25,'[2]Project Data'!$C$6:$BY$990,15,FALSE)</f>
        <v>680</v>
      </c>
      <c r="L25" s="284">
        <f>VLOOKUP($A25,'[2]Project Data'!$C$6:$BY$990,30,FALSE)</f>
        <v>800000</v>
      </c>
      <c r="M25" s="284">
        <f>VLOOKUP($A25,'[2]Project Data'!$C$6:$BY$990,53,FALSE)</f>
        <v>0</v>
      </c>
      <c r="N25" s="266" t="str">
        <f>VLOOKUP($A25,'[2]Project Data'!$C$6:$BU$862,8,FALSE)</f>
        <v/>
      </c>
    </row>
    <row r="26" spans="1:14" s="244" customFormat="1" ht="50.25" customHeight="1" x14ac:dyDescent="0.25">
      <c r="A26" s="264">
        <v>828</v>
      </c>
      <c r="B26" s="264" t="s">
        <v>736</v>
      </c>
      <c r="C26" s="264" t="s">
        <v>861</v>
      </c>
      <c r="D26" s="265" t="str">
        <f t="shared" si="0"/>
        <v>PPL Rank: 828       
Alpha                                             
Treatment - Plant &amp; Well Rehab</v>
      </c>
      <c r="E26" s="247" t="str">
        <f>VLOOKUP($A26,'[2]Project Data'!$C$6:$BU$990,11,FALSE)</f>
        <v>Berrens</v>
      </c>
      <c r="F26" s="247">
        <f>VLOOKUP($A26,'[2]Project Data'!$C$6:$BY$990,75,FALSE)</f>
        <v>8</v>
      </c>
      <c r="G26" s="273">
        <f>VLOOKUP($A26,'[2]Project Data'!$C$6:$BY$990,46,FALSE)</f>
        <v>0</v>
      </c>
      <c r="H26" s="247" t="str">
        <f>VLOOKUP($A26,'[2]Project Data'!$C$6:$BY$990,16,FALSE)</f>
        <v>Reg</v>
      </c>
      <c r="I26" s="247" t="str">
        <f>VLOOKUP($A26,'[2]Project Data'!$C$6:$BY$990,6,FALSE)</f>
        <v/>
      </c>
      <c r="J26" s="247" t="str">
        <f>VLOOKUP($A26,'[2]Project Data'!$C$6:$BY$990,7,FALSE)</f>
        <v/>
      </c>
      <c r="K26" s="280">
        <f>VLOOKUP($A26,'[2]Project Data'!$C$6:$BY$990,15,FALSE)</f>
        <v>162</v>
      </c>
      <c r="L26" s="284">
        <f>VLOOKUP($A26,'[2]Project Data'!$C$6:$BY$990,30,FALSE)</f>
        <v>2074950</v>
      </c>
      <c r="M26" s="284">
        <f>VLOOKUP($A26,'[2]Project Data'!$C$6:$BY$990,53,FALSE)</f>
        <v>0</v>
      </c>
      <c r="N26" s="266" t="str">
        <f>VLOOKUP($A26,'[2]Project Data'!$C$6:$BU$862,8,FALSE)</f>
        <v/>
      </c>
    </row>
    <row r="27" spans="1:14" s="244" customFormat="1" ht="50.25" customHeight="1" x14ac:dyDescent="0.25">
      <c r="A27" s="264">
        <v>964</v>
      </c>
      <c r="B27" s="264" t="s">
        <v>736</v>
      </c>
      <c r="C27" s="264" t="s">
        <v>415</v>
      </c>
      <c r="D27" s="265" t="str">
        <f t="shared" si="0"/>
        <v>PPL Rank: 964       
Alpha                                             
Watermain - Replacement</v>
      </c>
      <c r="E27" s="247" t="str">
        <f>VLOOKUP($A27,'[2]Project Data'!$C$6:$BU$990,11,FALSE)</f>
        <v>Berrens</v>
      </c>
      <c r="F27" s="247">
        <f>VLOOKUP($A27,'[2]Project Data'!$C$6:$BY$990,75,FALSE)</f>
        <v>8</v>
      </c>
      <c r="G27" s="273">
        <f>VLOOKUP($A27,'[2]Project Data'!$C$6:$BY$990,46,FALSE)</f>
        <v>0</v>
      </c>
      <c r="H27" s="247" t="str">
        <f>VLOOKUP($A27,'[2]Project Data'!$C$6:$BY$990,16,FALSE)</f>
        <v>Reg</v>
      </c>
      <c r="I27" s="247" t="str">
        <f>VLOOKUP($A27,'[2]Project Data'!$C$6:$BY$990,6,FALSE)</f>
        <v/>
      </c>
      <c r="J27" s="247" t="str">
        <f>VLOOKUP($A27,'[2]Project Data'!$C$6:$BY$990,7,FALSE)</f>
        <v/>
      </c>
      <c r="K27" s="280">
        <f>VLOOKUP($A27,'[2]Project Data'!$C$6:$BY$990,15,FALSE)</f>
        <v>162</v>
      </c>
      <c r="L27" s="284">
        <f>VLOOKUP($A27,'[2]Project Data'!$C$6:$BY$990,30,FALSE)</f>
        <v>1381392</v>
      </c>
      <c r="M27" s="284">
        <f>VLOOKUP($A27,'[2]Project Data'!$C$6:$BY$990,53,FALSE)</f>
        <v>0</v>
      </c>
      <c r="N27" s="266" t="str">
        <f>VLOOKUP($A27,'[2]Project Data'!$C$6:$BU$862,8,FALSE)</f>
        <v/>
      </c>
    </row>
    <row r="28" spans="1:14" s="244" customFormat="1" ht="50.25" customHeight="1" x14ac:dyDescent="0.25">
      <c r="A28" s="264">
        <v>241</v>
      </c>
      <c r="B28" s="264" t="s">
        <v>273</v>
      </c>
      <c r="C28" s="264" t="s">
        <v>275</v>
      </c>
      <c r="D28" s="265" t="str">
        <f t="shared" si="0"/>
        <v>PPL Rank: 241       
Amboy                                             
Treatment - RO for Chlorides</v>
      </c>
      <c r="E28" s="247" t="str">
        <f>VLOOKUP($A28,'[2]Project Data'!$C$6:$BU$990,11,FALSE)</f>
        <v>Brooksbank</v>
      </c>
      <c r="F28" s="247">
        <f>VLOOKUP($A28,'[2]Project Data'!$C$6:$BY$990,75,FALSE)</f>
        <v>9</v>
      </c>
      <c r="G28" s="273">
        <f>VLOOKUP($A28,'[2]Project Data'!$C$6:$BY$990,46,FALSE)</f>
        <v>0</v>
      </c>
      <c r="H28" s="247" t="str">
        <f>VLOOKUP($A28,'[2]Project Data'!$C$6:$BY$990,16,FALSE)</f>
        <v>Reg</v>
      </c>
      <c r="I28" s="247" t="str">
        <f>VLOOKUP($A28,'[2]Project Data'!$C$6:$BY$990,6,FALSE)</f>
        <v/>
      </c>
      <c r="J28" s="247" t="str">
        <f>VLOOKUP($A28,'[2]Project Data'!$C$6:$BY$990,7,FALSE)</f>
        <v/>
      </c>
      <c r="K28" s="280">
        <f>VLOOKUP($A28,'[2]Project Data'!$C$6:$BY$990,15,FALSE)</f>
        <v>507</v>
      </c>
      <c r="L28" s="284">
        <f>VLOOKUP($A28,'[2]Project Data'!$C$6:$BY$990,30,FALSE)</f>
        <v>1749665</v>
      </c>
      <c r="M28" s="284">
        <f>VLOOKUP($A28,'[2]Project Data'!$C$6:$BY$990,53,FALSE)</f>
        <v>0</v>
      </c>
      <c r="N28" s="266" t="str">
        <f>VLOOKUP($A28,'[2]Project Data'!$C$6:$BU$862,8,FALSE)</f>
        <v/>
      </c>
    </row>
    <row r="29" spans="1:14" s="244" customFormat="1" ht="50.25" customHeight="1" x14ac:dyDescent="0.25">
      <c r="A29" s="264">
        <v>266</v>
      </c>
      <c r="B29" s="264" t="s">
        <v>273</v>
      </c>
      <c r="C29" s="264" t="s">
        <v>274</v>
      </c>
      <c r="D29" s="265" t="str">
        <f t="shared" si="0"/>
        <v>PPL Rank: 266       
Amboy                                             
Watermain - Repl North St.,Loop Radke St</v>
      </c>
      <c r="E29" s="247" t="str">
        <f>VLOOKUP($A29,'[2]Project Data'!$C$6:$BU$990,11,FALSE)</f>
        <v>Brooksbank</v>
      </c>
      <c r="F29" s="247">
        <f>VLOOKUP($A29,'[2]Project Data'!$C$6:$BY$990,75,FALSE)</f>
        <v>9</v>
      </c>
      <c r="G29" s="273">
        <f>VLOOKUP($A29,'[2]Project Data'!$C$6:$BY$990,46,FALSE)</f>
        <v>0</v>
      </c>
      <c r="H29" s="247" t="str">
        <f>VLOOKUP($A29,'[2]Project Data'!$C$6:$BY$990,16,FALSE)</f>
        <v>Reg</v>
      </c>
      <c r="I29" s="247" t="str">
        <f>VLOOKUP($A29,'[2]Project Data'!$C$6:$BY$990,6,FALSE)</f>
        <v/>
      </c>
      <c r="J29" s="247" t="str">
        <f>VLOOKUP($A29,'[2]Project Data'!$C$6:$BY$990,7,FALSE)</f>
        <v/>
      </c>
      <c r="K29" s="280">
        <f>VLOOKUP($A29,'[2]Project Data'!$C$6:$BY$990,15,FALSE)</f>
        <v>651</v>
      </c>
      <c r="L29" s="284">
        <f>VLOOKUP($A29,'[2]Project Data'!$C$6:$BY$990,30,FALSE)</f>
        <v>1150875</v>
      </c>
      <c r="M29" s="284">
        <f>VLOOKUP($A29,'[2]Project Data'!$C$6:$BY$990,53,FALSE)</f>
        <v>0</v>
      </c>
      <c r="N29" s="266" t="str">
        <f>VLOOKUP($A29,'[2]Project Data'!$C$6:$BU$862,8,FALSE)</f>
        <v/>
      </c>
    </row>
    <row r="30" spans="1:14" s="244" customFormat="1" ht="50.25" customHeight="1" x14ac:dyDescent="0.25">
      <c r="A30" s="264">
        <v>251</v>
      </c>
      <c r="B30" s="264" t="s">
        <v>180</v>
      </c>
      <c r="C30" s="264" t="s">
        <v>276</v>
      </c>
      <c r="D30" s="265" t="str">
        <f t="shared" si="0"/>
        <v>PPL Rank: 251       
Annandale                                         
Watermain - Repl Elm St. &amp; Loop Poplar.</v>
      </c>
      <c r="E30" s="247" t="str">
        <f>VLOOKUP($A30,'[2]Project Data'!$C$6:$BU$990,11,FALSE)</f>
        <v>Barrett</v>
      </c>
      <c r="F30" s="247" t="str">
        <f>VLOOKUP($A30,'[2]Project Data'!$C$6:$BY$990,75,FALSE)</f>
        <v>7W</v>
      </c>
      <c r="G30" s="273">
        <f>VLOOKUP($A30,'[2]Project Data'!$C$6:$BY$990,46,FALSE)</f>
        <v>0</v>
      </c>
      <c r="H30" s="247" t="str">
        <f>VLOOKUP($A30,'[2]Project Data'!$C$6:$BY$990,16,FALSE)</f>
        <v>Reg</v>
      </c>
      <c r="I30" s="247" t="str">
        <f>VLOOKUP($A30,'[2]Project Data'!$C$6:$BY$990,6,FALSE)</f>
        <v/>
      </c>
      <c r="J30" s="247" t="str">
        <f>VLOOKUP($A30,'[2]Project Data'!$C$6:$BY$990,7,FALSE)</f>
        <v/>
      </c>
      <c r="K30" s="280">
        <f>VLOOKUP($A30,'[2]Project Data'!$C$6:$BY$990,15,FALSE)</f>
        <v>3334</v>
      </c>
      <c r="L30" s="284">
        <f>VLOOKUP($A30,'[2]Project Data'!$C$6:$BY$990,30,FALSE)</f>
        <v>1724315</v>
      </c>
      <c r="M30" s="284">
        <f>VLOOKUP($A30,'[2]Project Data'!$C$6:$BY$990,53,FALSE)</f>
        <v>0</v>
      </c>
      <c r="N30" s="266" t="str">
        <f>VLOOKUP($A30,'[2]Project Data'!$C$6:$BU$862,8,FALSE)</f>
        <v/>
      </c>
    </row>
    <row r="31" spans="1:14" s="244" customFormat="1" ht="50.25" customHeight="1" x14ac:dyDescent="0.25">
      <c r="A31" s="264">
        <v>473</v>
      </c>
      <c r="B31" s="264" t="s">
        <v>180</v>
      </c>
      <c r="C31" s="264" t="s">
        <v>289</v>
      </c>
      <c r="D31" s="265" t="str">
        <f t="shared" si="0"/>
        <v>PPL Rank: 473       
Annandale                                         
Storage - Tower Rehab</v>
      </c>
      <c r="E31" s="247" t="str">
        <f>VLOOKUP($A31,'[2]Project Data'!$C$6:$BU$990,11,FALSE)</f>
        <v>Barrett</v>
      </c>
      <c r="F31" s="247" t="str">
        <f>VLOOKUP($A31,'[2]Project Data'!$C$6:$BY$990,75,FALSE)</f>
        <v>7W</v>
      </c>
      <c r="G31" s="273">
        <f>VLOOKUP($A31,'[2]Project Data'!$C$6:$BY$990,46,FALSE)</f>
        <v>45504</v>
      </c>
      <c r="H31" s="247" t="str">
        <f>VLOOKUP($A31,'[2]Project Data'!$C$6:$BY$990,16,FALSE)</f>
        <v>Reg</v>
      </c>
      <c r="I31" s="247" t="str">
        <f>VLOOKUP($A31,'[2]Project Data'!$C$6:$BY$990,6,FALSE)</f>
        <v>Yes</v>
      </c>
      <c r="J31" s="247" t="str">
        <f>VLOOKUP($A31,'[2]Project Data'!$C$6:$BY$990,7,FALSE)</f>
        <v/>
      </c>
      <c r="K31" s="280">
        <f>VLOOKUP($A31,'[2]Project Data'!$C$6:$BY$990,15,FALSE)</f>
        <v>3420</v>
      </c>
      <c r="L31" s="284">
        <f>VLOOKUP($A31,'[2]Project Data'!$C$6:$BY$990,30,FALSE)</f>
        <v>647864</v>
      </c>
      <c r="M31" s="284">
        <f>VLOOKUP($A31,'[2]Project Data'!$C$6:$BY$990,53,FALSE)</f>
        <v>0</v>
      </c>
      <c r="N31" s="266" t="str">
        <f>VLOOKUP($A31,'[2]Project Data'!$C$6:$BU$862,8,FALSE)</f>
        <v>Yes</v>
      </c>
    </row>
    <row r="32" spans="1:14" s="244" customFormat="1" ht="50.25" customHeight="1" x14ac:dyDescent="0.25">
      <c r="A32" s="264">
        <v>370</v>
      </c>
      <c r="B32" s="264" t="s">
        <v>66</v>
      </c>
      <c r="C32" s="264" t="s">
        <v>1299</v>
      </c>
      <c r="D32" s="265" t="str">
        <f t="shared" si="0"/>
        <v>PPL Rank: 370       
Appleton                                          
Watermain - Replace Schlieman, Ph 1</v>
      </c>
      <c r="E32" s="247" t="str">
        <f>VLOOKUP($A32,'[2]Project Data'!$C$6:$BU$990,11,FALSE)</f>
        <v>Barrett</v>
      </c>
      <c r="F32" s="247" t="str">
        <f>VLOOKUP($A32,'[2]Project Data'!$C$6:$BY$990,75,FALSE)</f>
        <v>6W</v>
      </c>
      <c r="G32" s="273">
        <f>VLOOKUP($A32,'[2]Project Data'!$C$6:$BY$990,46,FALSE)</f>
        <v>45457</v>
      </c>
      <c r="H32" s="247" t="str">
        <f>VLOOKUP($A32,'[2]Project Data'!$C$6:$BY$990,16,FALSE)</f>
        <v>Reg</v>
      </c>
      <c r="I32" s="247" t="str">
        <f>VLOOKUP($A32,'[2]Project Data'!$C$6:$BY$990,6,FALSE)</f>
        <v>Yes</v>
      </c>
      <c r="J32" s="247" t="str">
        <f>VLOOKUP($A32,'[2]Project Data'!$C$6:$BY$990,7,FALSE)</f>
        <v/>
      </c>
      <c r="K32" s="280">
        <f>VLOOKUP($A32,'[2]Project Data'!$C$6:$BY$990,15,FALSE)</f>
        <v>1339</v>
      </c>
      <c r="L32" s="284">
        <f>VLOOKUP($A32,'[2]Project Data'!$C$6:$BY$990,30,FALSE)</f>
        <v>2153940</v>
      </c>
      <c r="M32" s="284">
        <f>VLOOKUP($A32,'[2]Project Data'!$C$6:$BY$990,53,FALSE)</f>
        <v>1723152</v>
      </c>
      <c r="N32" s="266" t="str">
        <f>VLOOKUP($A32,'[2]Project Data'!$C$6:$BU$862,8,FALSE)</f>
        <v>Yes</v>
      </c>
    </row>
    <row r="33" spans="1:14" s="244" customFormat="1" ht="50.25" customHeight="1" x14ac:dyDescent="0.25">
      <c r="A33" s="264">
        <v>371</v>
      </c>
      <c r="B33" s="264" t="s">
        <v>66</v>
      </c>
      <c r="C33" s="264" t="s">
        <v>862</v>
      </c>
      <c r="D33" s="265" t="str">
        <f t="shared" si="0"/>
        <v>PPL Rank: 371       
Appleton                                          
Watermain - Replace 20 Blocks</v>
      </c>
      <c r="E33" s="247" t="str">
        <f>VLOOKUP($A33,'[2]Project Data'!$C$6:$BU$990,11,FALSE)</f>
        <v>Berrens</v>
      </c>
      <c r="F33" s="247" t="str">
        <f>VLOOKUP($A33,'[2]Project Data'!$C$6:$BY$990,75,FALSE)</f>
        <v>6W</v>
      </c>
      <c r="G33" s="273">
        <f>VLOOKUP($A33,'[2]Project Data'!$C$6:$BY$990,46,FALSE)</f>
        <v>0</v>
      </c>
      <c r="H33" s="247" t="str">
        <f>VLOOKUP($A33,'[2]Project Data'!$C$6:$BY$990,16,FALSE)</f>
        <v>Reg</v>
      </c>
      <c r="I33" s="247" t="str">
        <f>VLOOKUP($A33,'[2]Project Data'!$C$6:$BY$990,6,FALSE)</f>
        <v/>
      </c>
      <c r="J33" s="247" t="str">
        <f>VLOOKUP($A33,'[2]Project Data'!$C$6:$BY$990,7,FALSE)</f>
        <v>Yes</v>
      </c>
      <c r="K33" s="280">
        <f>VLOOKUP($A33,'[2]Project Data'!$C$6:$BY$990,15,FALSE)</f>
        <v>1339</v>
      </c>
      <c r="L33" s="284">
        <f>VLOOKUP($A33,'[2]Project Data'!$C$6:$BY$990,30,FALSE)</f>
        <v>28400000</v>
      </c>
      <c r="M33" s="284">
        <f>VLOOKUP($A33,'[2]Project Data'!$C$6:$BY$990,53,FALSE)</f>
        <v>5000000</v>
      </c>
      <c r="N33" s="266" t="str">
        <f>VLOOKUP($A33,'[2]Project Data'!$C$6:$BU$862,8,FALSE)</f>
        <v/>
      </c>
    </row>
    <row r="34" spans="1:14" s="244" customFormat="1" ht="50.25" customHeight="1" x14ac:dyDescent="0.25">
      <c r="A34" s="264">
        <v>372</v>
      </c>
      <c r="B34" s="264" t="s">
        <v>66</v>
      </c>
      <c r="C34" s="264" t="s">
        <v>1300</v>
      </c>
      <c r="D34" s="265" t="str">
        <f t="shared" si="0"/>
        <v>PPL Rank: 372       
Appleton                                          
Watermain - Replace Schlieman, Ph 2</v>
      </c>
      <c r="E34" s="247" t="str">
        <f>VLOOKUP($A34,'[2]Project Data'!$C$6:$BU$990,11,FALSE)</f>
        <v>Berrens</v>
      </c>
      <c r="F34" s="247" t="str">
        <f>VLOOKUP($A34,'[2]Project Data'!$C$6:$BY$990,75,FALSE)</f>
        <v>6W</v>
      </c>
      <c r="G34" s="273">
        <f>VLOOKUP($A34,'[2]Project Data'!$C$6:$BY$990,46,FALSE)</f>
        <v>0</v>
      </c>
      <c r="H34" s="247" t="str">
        <f>VLOOKUP($A34,'[2]Project Data'!$C$6:$BY$990,16,FALSE)</f>
        <v>Reg</v>
      </c>
      <c r="I34" s="247" t="str">
        <f>VLOOKUP($A34,'[2]Project Data'!$C$6:$BY$990,6,FALSE)</f>
        <v>Yes</v>
      </c>
      <c r="J34" s="247" t="str">
        <f>VLOOKUP($A34,'[2]Project Data'!$C$6:$BY$990,7,FALSE)</f>
        <v/>
      </c>
      <c r="K34" s="280">
        <f>VLOOKUP($A34,'[2]Project Data'!$C$6:$BY$990,15,FALSE)</f>
        <v>1339</v>
      </c>
      <c r="L34" s="284">
        <f>VLOOKUP($A34,'[2]Project Data'!$C$6:$BY$990,30,FALSE)</f>
        <v>2593165</v>
      </c>
      <c r="M34" s="284">
        <f>VLOOKUP($A34,'[2]Project Data'!$C$6:$BY$990,53,FALSE)</f>
        <v>2074532</v>
      </c>
      <c r="N34" s="266" t="str">
        <f>VLOOKUP($A34,'[2]Project Data'!$C$6:$BU$862,8,FALSE)</f>
        <v>Yes</v>
      </c>
    </row>
    <row r="35" spans="1:14" s="244" customFormat="1" ht="50.25" customHeight="1" x14ac:dyDescent="0.25">
      <c r="A35" s="264">
        <v>805</v>
      </c>
      <c r="B35" s="264" t="s">
        <v>278</v>
      </c>
      <c r="C35" s="264" t="s">
        <v>279</v>
      </c>
      <c r="D35" s="265" t="str">
        <f t="shared" si="0"/>
        <v>PPL Rank: 805       
Argyle                                            
Source - New Well</v>
      </c>
      <c r="E35" s="247" t="str">
        <f>VLOOKUP($A35,'[2]Project Data'!$C$6:$BU$990,11,FALSE)</f>
        <v>Perez</v>
      </c>
      <c r="F35" s="247">
        <f>VLOOKUP($A35,'[2]Project Data'!$C$6:$BY$990,75,FALSE)</f>
        <v>1</v>
      </c>
      <c r="G35" s="273">
        <f>VLOOKUP($A35,'[2]Project Data'!$C$6:$BY$990,46,FALSE)</f>
        <v>0</v>
      </c>
      <c r="H35" s="247" t="str">
        <f>VLOOKUP($A35,'[2]Project Data'!$C$6:$BY$990,16,FALSE)</f>
        <v>Reg</v>
      </c>
      <c r="I35" s="247" t="str">
        <f>VLOOKUP($A35,'[2]Project Data'!$C$6:$BY$990,6,FALSE)</f>
        <v/>
      </c>
      <c r="J35" s="247" t="str">
        <f>VLOOKUP($A35,'[2]Project Data'!$C$6:$BY$990,7,FALSE)</f>
        <v/>
      </c>
      <c r="K35" s="280">
        <f>VLOOKUP($A35,'[2]Project Data'!$C$6:$BY$990,15,FALSE)</f>
        <v>650</v>
      </c>
      <c r="L35" s="284">
        <f>VLOOKUP($A35,'[2]Project Data'!$C$6:$BY$990,30,FALSE)</f>
        <v>219000</v>
      </c>
      <c r="M35" s="284">
        <f>VLOOKUP($A35,'[2]Project Data'!$C$6:$BY$990,53,FALSE)</f>
        <v>0</v>
      </c>
      <c r="N35" s="266" t="str">
        <f>VLOOKUP($A35,'[2]Project Data'!$C$6:$BU$862,8,FALSE)</f>
        <v/>
      </c>
    </row>
    <row r="36" spans="1:14" s="244" customFormat="1" ht="50.25" customHeight="1" x14ac:dyDescent="0.25">
      <c r="A36" s="264">
        <v>806</v>
      </c>
      <c r="B36" s="264" t="s">
        <v>278</v>
      </c>
      <c r="C36" s="264" t="s">
        <v>280</v>
      </c>
      <c r="D36" s="265" t="str">
        <f t="shared" si="0"/>
        <v>PPL Rank: 806       
Argyle                                            
Treatment - Plant Rehab + Softening</v>
      </c>
      <c r="E36" s="247" t="str">
        <f>VLOOKUP($A36,'[2]Project Data'!$C$6:$BU$990,11,FALSE)</f>
        <v>Perez</v>
      </c>
      <c r="F36" s="247">
        <f>VLOOKUP($A36,'[2]Project Data'!$C$6:$BY$990,75,FALSE)</f>
        <v>1</v>
      </c>
      <c r="G36" s="273">
        <f>VLOOKUP($A36,'[2]Project Data'!$C$6:$BY$990,46,FALSE)</f>
        <v>0</v>
      </c>
      <c r="H36" s="247" t="str">
        <f>VLOOKUP($A36,'[2]Project Data'!$C$6:$BY$990,16,FALSE)</f>
        <v>Reg</v>
      </c>
      <c r="I36" s="247" t="str">
        <f>VLOOKUP($A36,'[2]Project Data'!$C$6:$BY$990,6,FALSE)</f>
        <v/>
      </c>
      <c r="J36" s="247" t="str">
        <f>VLOOKUP($A36,'[2]Project Data'!$C$6:$BY$990,7,FALSE)</f>
        <v/>
      </c>
      <c r="K36" s="280">
        <f>VLOOKUP($A36,'[2]Project Data'!$C$6:$BY$990,15,FALSE)</f>
        <v>650</v>
      </c>
      <c r="L36" s="284">
        <f>VLOOKUP($A36,'[2]Project Data'!$C$6:$BY$990,30,FALSE)</f>
        <v>1916000</v>
      </c>
      <c r="M36" s="284">
        <f>VLOOKUP($A36,'[2]Project Data'!$C$6:$BY$990,53,FALSE)</f>
        <v>0</v>
      </c>
      <c r="N36" s="266" t="str">
        <f>VLOOKUP($A36,'[2]Project Data'!$C$6:$BU$862,8,FALSE)</f>
        <v/>
      </c>
    </row>
    <row r="37" spans="1:14" s="244" customFormat="1" ht="50.25" customHeight="1" x14ac:dyDescent="0.25">
      <c r="A37" s="264">
        <v>922</v>
      </c>
      <c r="B37" s="264" t="s">
        <v>278</v>
      </c>
      <c r="C37" s="264" t="s">
        <v>281</v>
      </c>
      <c r="D37" s="265" t="str">
        <f t="shared" si="0"/>
        <v>PPL Rank: 922       
Argyle                                            
Storage - New 100,000 Gal Tower</v>
      </c>
      <c r="E37" s="247" t="str">
        <f>VLOOKUP($A37,'[2]Project Data'!$C$6:$BU$990,11,FALSE)</f>
        <v>Perez</v>
      </c>
      <c r="F37" s="247">
        <f>VLOOKUP($A37,'[2]Project Data'!$C$6:$BY$990,75,FALSE)</f>
        <v>1</v>
      </c>
      <c r="G37" s="273">
        <f>VLOOKUP($A37,'[2]Project Data'!$C$6:$BY$990,46,FALSE)</f>
        <v>0</v>
      </c>
      <c r="H37" s="247" t="str">
        <f>VLOOKUP($A37,'[2]Project Data'!$C$6:$BY$990,16,FALSE)</f>
        <v>Reg</v>
      </c>
      <c r="I37" s="247" t="str">
        <f>VLOOKUP($A37,'[2]Project Data'!$C$6:$BY$990,6,FALSE)</f>
        <v/>
      </c>
      <c r="J37" s="247" t="str">
        <f>VLOOKUP($A37,'[2]Project Data'!$C$6:$BY$990,7,FALSE)</f>
        <v/>
      </c>
      <c r="K37" s="280">
        <f>VLOOKUP($A37,'[2]Project Data'!$C$6:$BY$990,15,FALSE)</f>
        <v>650</v>
      </c>
      <c r="L37" s="284">
        <f>VLOOKUP($A37,'[2]Project Data'!$C$6:$BY$990,30,FALSE)</f>
        <v>1738000</v>
      </c>
      <c r="M37" s="284">
        <f>VLOOKUP($A37,'[2]Project Data'!$C$6:$BY$990,53,FALSE)</f>
        <v>0</v>
      </c>
      <c r="N37" s="266" t="str">
        <f>VLOOKUP($A37,'[2]Project Data'!$C$6:$BU$862,8,FALSE)</f>
        <v/>
      </c>
    </row>
    <row r="38" spans="1:14" s="244" customFormat="1" ht="50.25" customHeight="1" x14ac:dyDescent="0.25">
      <c r="A38" s="264">
        <v>923</v>
      </c>
      <c r="B38" s="264" t="s">
        <v>278</v>
      </c>
      <c r="C38" s="264" t="s">
        <v>282</v>
      </c>
      <c r="D38" s="265" t="str">
        <f t="shared" si="0"/>
        <v>PPL Rank: 923       
Argyle                                            
Watermain - Repl Transmission Line</v>
      </c>
      <c r="E38" s="247" t="str">
        <f>VLOOKUP($A38,'[2]Project Data'!$C$6:$BU$990,11,FALSE)</f>
        <v>Perez</v>
      </c>
      <c r="F38" s="247">
        <f>VLOOKUP($A38,'[2]Project Data'!$C$6:$BY$990,75,FALSE)</f>
        <v>1</v>
      </c>
      <c r="G38" s="273">
        <f>VLOOKUP($A38,'[2]Project Data'!$C$6:$BY$990,46,FALSE)</f>
        <v>0</v>
      </c>
      <c r="H38" s="247" t="str">
        <f>VLOOKUP($A38,'[2]Project Data'!$C$6:$BY$990,16,FALSE)</f>
        <v>Reg</v>
      </c>
      <c r="I38" s="247" t="str">
        <f>VLOOKUP($A38,'[2]Project Data'!$C$6:$BY$990,6,FALSE)</f>
        <v/>
      </c>
      <c r="J38" s="247" t="str">
        <f>VLOOKUP($A38,'[2]Project Data'!$C$6:$BY$990,7,FALSE)</f>
        <v/>
      </c>
      <c r="K38" s="280">
        <f>VLOOKUP($A38,'[2]Project Data'!$C$6:$BY$990,15,FALSE)</f>
        <v>650</v>
      </c>
      <c r="L38" s="284">
        <f>VLOOKUP($A38,'[2]Project Data'!$C$6:$BY$990,30,FALSE)</f>
        <v>720000</v>
      </c>
      <c r="M38" s="284">
        <f>VLOOKUP($A38,'[2]Project Data'!$C$6:$BY$990,53,FALSE)</f>
        <v>0</v>
      </c>
      <c r="N38" s="266" t="str">
        <f>VLOOKUP($A38,'[2]Project Data'!$C$6:$BU$862,8,FALSE)</f>
        <v/>
      </c>
    </row>
    <row r="39" spans="1:14" s="244" customFormat="1" ht="50.25" customHeight="1" x14ac:dyDescent="0.25">
      <c r="A39" s="264">
        <v>288</v>
      </c>
      <c r="B39" s="264" t="s">
        <v>283</v>
      </c>
      <c r="C39" s="264" t="s">
        <v>284</v>
      </c>
      <c r="D39" s="265" t="str">
        <f t="shared" si="0"/>
        <v>PPL Rank: 288       
Arlington                                         
Treatment - Rehab Plant &amp; Well 2</v>
      </c>
      <c r="E39" s="247" t="str">
        <f>VLOOKUP($A39,'[2]Project Data'!$C$6:$BU$990,11,FALSE)</f>
        <v>Brooksbank</v>
      </c>
      <c r="F39" s="247">
        <f>VLOOKUP($A39,'[2]Project Data'!$C$6:$BY$990,75,FALSE)</f>
        <v>9</v>
      </c>
      <c r="G39" s="273">
        <f>VLOOKUP($A39,'[2]Project Data'!$C$6:$BY$990,46,FALSE)</f>
        <v>0</v>
      </c>
      <c r="H39" s="247" t="str">
        <f>VLOOKUP($A39,'[2]Project Data'!$C$6:$BY$990,16,FALSE)</f>
        <v>Reg</v>
      </c>
      <c r="I39" s="247" t="str">
        <f>VLOOKUP($A39,'[2]Project Data'!$C$6:$BY$990,6,FALSE)</f>
        <v/>
      </c>
      <c r="J39" s="247" t="str">
        <f>VLOOKUP($A39,'[2]Project Data'!$C$6:$BY$990,7,FALSE)</f>
        <v/>
      </c>
      <c r="K39" s="280">
        <f>VLOOKUP($A39,'[2]Project Data'!$C$6:$BY$990,15,FALSE)</f>
        <v>2230</v>
      </c>
      <c r="L39" s="284">
        <f>VLOOKUP($A39,'[2]Project Data'!$C$6:$BY$990,30,FALSE)</f>
        <v>3500000</v>
      </c>
      <c r="M39" s="284">
        <f>VLOOKUP($A39,'[2]Project Data'!$C$6:$BY$990,53,FALSE)</f>
        <v>0</v>
      </c>
      <c r="N39" s="266" t="str">
        <f>VLOOKUP($A39,'[2]Project Data'!$C$6:$BU$862,8,FALSE)</f>
        <v/>
      </c>
    </row>
    <row r="40" spans="1:14" s="244" customFormat="1" ht="50.25" customHeight="1" x14ac:dyDescent="0.25">
      <c r="A40" s="264">
        <v>69</v>
      </c>
      <c r="B40" s="264" t="s">
        <v>287</v>
      </c>
      <c r="C40" s="264" t="s">
        <v>864</v>
      </c>
      <c r="D40" s="265" t="str">
        <f t="shared" si="0"/>
        <v>PPL Rank: 69        
Atwater                                           
Treatment - Manganese Treatment &amp; Well</v>
      </c>
      <c r="E40" s="247" t="str">
        <f>VLOOKUP($A40,'[2]Project Data'!$C$6:$BU$990,11,FALSE)</f>
        <v>Barrett</v>
      </c>
      <c r="F40" s="247" t="str">
        <f>VLOOKUP($A40,'[2]Project Data'!$C$6:$BY$990,75,FALSE)</f>
        <v>6E</v>
      </c>
      <c r="G40" s="273">
        <f>VLOOKUP($A40,'[2]Project Data'!$C$6:$BY$990,46,FALSE)</f>
        <v>0</v>
      </c>
      <c r="H40" s="247" t="str">
        <f>VLOOKUP($A40,'[2]Project Data'!$C$6:$BY$990,16,FALSE)</f>
        <v>EC</v>
      </c>
      <c r="I40" s="247" t="str">
        <f>VLOOKUP($A40,'[2]Project Data'!$C$6:$BY$990,6,FALSE)</f>
        <v>Yes</v>
      </c>
      <c r="J40" s="247" t="str">
        <f>VLOOKUP($A40,'[2]Project Data'!$C$6:$BY$990,7,FALSE)</f>
        <v/>
      </c>
      <c r="K40" s="280">
        <f>VLOOKUP($A40,'[2]Project Data'!$C$6:$BY$990,15,FALSE)</f>
        <v>1141</v>
      </c>
      <c r="L40" s="284">
        <f>VLOOKUP($A40,'[2]Project Data'!$C$6:$BY$990,30,FALSE)</f>
        <v>7303000</v>
      </c>
      <c r="M40" s="284">
        <f>VLOOKUP($A40,'[2]Project Data'!$C$6:$BY$990,53,FALSE)</f>
        <v>3442400</v>
      </c>
      <c r="N40" s="266" t="str">
        <f>VLOOKUP($A40,'[2]Project Data'!$C$6:$BU$862,8,FALSE)</f>
        <v/>
      </c>
    </row>
    <row r="41" spans="1:14" s="244" customFormat="1" ht="50.25" customHeight="1" x14ac:dyDescent="0.25">
      <c r="A41" s="264">
        <v>281</v>
      </c>
      <c r="B41" s="264" t="s">
        <v>287</v>
      </c>
      <c r="C41" s="264" t="s">
        <v>666</v>
      </c>
      <c r="D41" s="265" t="str">
        <f t="shared" si="0"/>
        <v>PPL Rank: 281       
Atwater                                           
Source - Well &amp; Wellhouse Improvements</v>
      </c>
      <c r="E41" s="247" t="str">
        <f>VLOOKUP($A41,'[2]Project Data'!$C$6:$BU$990,11,FALSE)</f>
        <v>Barrett</v>
      </c>
      <c r="F41" s="247" t="str">
        <f>VLOOKUP($A41,'[2]Project Data'!$C$6:$BY$990,75,FALSE)</f>
        <v>6E</v>
      </c>
      <c r="G41" s="273">
        <f>VLOOKUP($A41,'[2]Project Data'!$C$6:$BY$990,46,FALSE)</f>
        <v>0</v>
      </c>
      <c r="H41" s="247" t="str">
        <f>VLOOKUP($A41,'[2]Project Data'!$C$6:$BY$990,16,FALSE)</f>
        <v>Reg</v>
      </c>
      <c r="I41" s="247" t="str">
        <f>VLOOKUP($A41,'[2]Project Data'!$C$6:$BY$990,6,FALSE)</f>
        <v/>
      </c>
      <c r="J41" s="247" t="str">
        <f>VLOOKUP($A41,'[2]Project Data'!$C$6:$BY$990,7,FALSE)</f>
        <v/>
      </c>
      <c r="K41" s="280">
        <f>VLOOKUP($A41,'[2]Project Data'!$C$6:$BY$990,15,FALSE)</f>
        <v>1014</v>
      </c>
      <c r="L41" s="284">
        <f>VLOOKUP($A41,'[2]Project Data'!$C$6:$BY$990,30,FALSE)</f>
        <v>1330000</v>
      </c>
      <c r="M41" s="284">
        <f>VLOOKUP($A41,'[2]Project Data'!$C$6:$BY$990,53,FALSE)</f>
        <v>1064000</v>
      </c>
      <c r="N41" s="266" t="str">
        <f>VLOOKUP($A41,'[2]Project Data'!$C$6:$BU$862,8,FALSE)</f>
        <v/>
      </c>
    </row>
    <row r="42" spans="1:14" s="244" customFormat="1" ht="50.25" customHeight="1" x14ac:dyDescent="0.25">
      <c r="A42" s="264">
        <v>614</v>
      </c>
      <c r="B42" s="264" t="s">
        <v>287</v>
      </c>
      <c r="C42" s="264" t="s">
        <v>863</v>
      </c>
      <c r="D42" s="265" t="str">
        <f t="shared" si="0"/>
        <v>PPL Rank: 614       
Atwater                                           
Watermain - North Side Improvements</v>
      </c>
      <c r="E42" s="247" t="str">
        <f>VLOOKUP($A42,'[2]Project Data'!$C$6:$BU$990,11,FALSE)</f>
        <v>Barrett</v>
      </c>
      <c r="F42" s="247" t="str">
        <f>VLOOKUP($A42,'[2]Project Data'!$C$6:$BY$990,75,FALSE)</f>
        <v>6E</v>
      </c>
      <c r="G42" s="273">
        <f>VLOOKUP($A42,'[2]Project Data'!$C$6:$BY$990,46,FALSE)</f>
        <v>45485</v>
      </c>
      <c r="H42" s="247" t="str">
        <f>VLOOKUP($A42,'[2]Project Data'!$C$6:$BY$990,16,FALSE)</f>
        <v>Reg</v>
      </c>
      <c r="I42" s="247" t="str">
        <f>VLOOKUP($A42,'[2]Project Data'!$C$6:$BY$990,6,FALSE)</f>
        <v>Yes</v>
      </c>
      <c r="J42" s="247" t="str">
        <f>VLOOKUP($A42,'[2]Project Data'!$C$6:$BY$990,7,FALSE)</f>
        <v/>
      </c>
      <c r="K42" s="280">
        <f>VLOOKUP($A42,'[2]Project Data'!$C$6:$BY$990,15,FALSE)</f>
        <v>1141</v>
      </c>
      <c r="L42" s="284">
        <f>VLOOKUP($A42,'[2]Project Data'!$C$6:$BY$990,30,FALSE)</f>
        <v>4362602</v>
      </c>
      <c r="M42" s="284">
        <f>VLOOKUP($A42,'[2]Project Data'!$C$6:$BY$990,53,FALSE)</f>
        <v>0</v>
      </c>
      <c r="N42" s="266" t="str">
        <f>VLOOKUP($A42,'[2]Project Data'!$C$6:$BU$862,8,FALSE)</f>
        <v>Yes</v>
      </c>
    </row>
    <row r="43" spans="1:14" s="244" customFormat="1" ht="50.25" customHeight="1" x14ac:dyDescent="0.25">
      <c r="A43" s="264">
        <v>584</v>
      </c>
      <c r="B43" s="264" t="s">
        <v>288</v>
      </c>
      <c r="C43" s="264" t="s">
        <v>289</v>
      </c>
      <c r="D43" s="265" t="str">
        <f t="shared" si="0"/>
        <v>PPL Rank: 584       
Audubon                                           
Storage - Tower Rehab</v>
      </c>
      <c r="E43" s="247" t="str">
        <f>VLOOKUP($A43,'[2]Project Data'!$C$6:$BU$990,11,FALSE)</f>
        <v>Bradshaw</v>
      </c>
      <c r="F43" s="247">
        <f>VLOOKUP($A43,'[2]Project Data'!$C$6:$BY$990,75,FALSE)</f>
        <v>4</v>
      </c>
      <c r="G43" s="273">
        <f>VLOOKUP($A43,'[2]Project Data'!$C$6:$BY$990,46,FALSE)</f>
        <v>0</v>
      </c>
      <c r="H43" s="247" t="str">
        <f>VLOOKUP($A43,'[2]Project Data'!$C$6:$BY$990,16,FALSE)</f>
        <v>Reg</v>
      </c>
      <c r="I43" s="247" t="str">
        <f>VLOOKUP($A43,'[2]Project Data'!$C$6:$BY$990,6,FALSE)</f>
        <v/>
      </c>
      <c r="J43" s="247" t="str">
        <f>VLOOKUP($A43,'[2]Project Data'!$C$6:$BY$990,7,FALSE)</f>
        <v/>
      </c>
      <c r="K43" s="280">
        <f>VLOOKUP($A43,'[2]Project Data'!$C$6:$BY$990,15,FALSE)</f>
        <v>625</v>
      </c>
      <c r="L43" s="284">
        <f>VLOOKUP($A43,'[2]Project Data'!$C$6:$BY$990,30,FALSE)</f>
        <v>406000</v>
      </c>
      <c r="M43" s="284">
        <f>VLOOKUP($A43,'[2]Project Data'!$C$6:$BY$990,53,FALSE)</f>
        <v>324800</v>
      </c>
      <c r="N43" s="266" t="str">
        <f>VLOOKUP($A43,'[2]Project Data'!$C$6:$BU$862,8,FALSE)</f>
        <v/>
      </c>
    </row>
    <row r="44" spans="1:14" s="244" customFormat="1" ht="50.25" customHeight="1" x14ac:dyDescent="0.25">
      <c r="A44" s="264">
        <v>790</v>
      </c>
      <c r="B44" s="264" t="s">
        <v>288</v>
      </c>
      <c r="C44" s="264" t="s">
        <v>290</v>
      </c>
      <c r="D44" s="265" t="str">
        <f t="shared" si="0"/>
        <v>PPL Rank: 790       
Audubon                                           
Watermain - Falcon Street Loop</v>
      </c>
      <c r="E44" s="247" t="str">
        <f>VLOOKUP($A44,'[2]Project Data'!$C$6:$BU$990,11,FALSE)</f>
        <v>Bradshaw</v>
      </c>
      <c r="F44" s="247">
        <f>VLOOKUP($A44,'[2]Project Data'!$C$6:$BY$990,75,FALSE)</f>
        <v>4</v>
      </c>
      <c r="G44" s="273">
        <f>VLOOKUP($A44,'[2]Project Data'!$C$6:$BY$990,46,FALSE)</f>
        <v>0</v>
      </c>
      <c r="H44" s="247" t="str">
        <f>VLOOKUP($A44,'[2]Project Data'!$C$6:$BY$990,16,FALSE)</f>
        <v>Reg</v>
      </c>
      <c r="I44" s="247" t="str">
        <f>VLOOKUP($A44,'[2]Project Data'!$C$6:$BY$990,6,FALSE)</f>
        <v/>
      </c>
      <c r="J44" s="247" t="str">
        <f>VLOOKUP($A44,'[2]Project Data'!$C$6:$BY$990,7,FALSE)</f>
        <v/>
      </c>
      <c r="K44" s="280">
        <f>VLOOKUP($A44,'[2]Project Data'!$C$6:$BY$990,15,FALSE)</f>
        <v>519</v>
      </c>
      <c r="L44" s="284">
        <f>VLOOKUP($A44,'[2]Project Data'!$C$6:$BY$990,30,FALSE)</f>
        <v>98000</v>
      </c>
      <c r="M44" s="284">
        <f>VLOOKUP($A44,'[2]Project Data'!$C$6:$BY$990,53,FALSE)</f>
        <v>78400</v>
      </c>
      <c r="N44" s="266" t="str">
        <f>VLOOKUP($A44,'[2]Project Data'!$C$6:$BU$862,8,FALSE)</f>
        <v/>
      </c>
    </row>
    <row r="45" spans="1:14" s="244" customFormat="1" ht="50.25" customHeight="1" x14ac:dyDescent="0.25">
      <c r="A45" s="264">
        <v>165</v>
      </c>
      <c r="B45" s="264" t="s">
        <v>157</v>
      </c>
      <c r="C45" s="264" t="s">
        <v>291</v>
      </c>
      <c r="D45" s="265" t="str">
        <f t="shared" si="0"/>
        <v>PPL Rank: 165       
Aurora                                            
Consolidation - E Mesabi Joint Water Sys</v>
      </c>
      <c r="E45" s="247" t="str">
        <f>VLOOKUP($A45,'[2]Project Data'!$C$6:$BU$990,11,FALSE)</f>
        <v>Bradshaw</v>
      </c>
      <c r="F45" s="247" t="str">
        <f>VLOOKUP($A45,'[2]Project Data'!$C$6:$BY$990,75,FALSE)</f>
        <v>3c</v>
      </c>
      <c r="G45" s="273">
        <f>VLOOKUP($A45,'[2]Project Data'!$C$6:$BY$990,46,FALSE)</f>
        <v>45517</v>
      </c>
      <c r="H45" s="247" t="str">
        <f>VLOOKUP($A45,'[2]Project Data'!$C$6:$BY$990,16,FALSE)</f>
        <v>Reg</v>
      </c>
      <c r="I45" s="247" t="str">
        <f>VLOOKUP($A45,'[2]Project Data'!$C$6:$BY$990,6,FALSE)</f>
        <v>Yes</v>
      </c>
      <c r="J45" s="247" t="str">
        <f>VLOOKUP($A45,'[2]Project Data'!$C$6:$BY$990,7,FALSE)</f>
        <v/>
      </c>
      <c r="K45" s="280">
        <f>VLOOKUP($A45,'[2]Project Data'!$C$6:$BY$990,15,FALSE)</f>
        <v>2225</v>
      </c>
      <c r="L45" s="284">
        <f>VLOOKUP($A45,'[2]Project Data'!$C$6:$BY$990,30,FALSE)</f>
        <v>32997318</v>
      </c>
      <c r="M45" s="284">
        <f>VLOOKUP($A45,'[2]Project Data'!$C$6:$BY$990,53,FALSE)</f>
        <v>5000000</v>
      </c>
      <c r="N45" s="266" t="str">
        <f>VLOOKUP($A45,'[2]Project Data'!$C$6:$BU$862,8,FALSE)</f>
        <v>Yes</v>
      </c>
    </row>
    <row r="46" spans="1:14" s="244" customFormat="1" ht="50.25" customHeight="1" x14ac:dyDescent="0.25">
      <c r="A46" s="264">
        <v>350</v>
      </c>
      <c r="B46" s="264" t="s">
        <v>157</v>
      </c>
      <c r="C46" s="264" t="s">
        <v>1046</v>
      </c>
      <c r="D46" s="265" t="str">
        <f t="shared" si="0"/>
        <v>PPL Rank: 350       
Aurora                                            
Watermain - W 1st Ave. N. Reconstruction</v>
      </c>
      <c r="E46" s="247" t="str">
        <f>VLOOKUP($A46,'[2]Project Data'!$C$6:$BU$990,11,FALSE)</f>
        <v>Bradshaw</v>
      </c>
      <c r="F46" s="247" t="str">
        <f>VLOOKUP($A46,'[2]Project Data'!$C$6:$BY$990,75,FALSE)</f>
        <v>3c</v>
      </c>
      <c r="G46" s="273">
        <f>VLOOKUP($A46,'[2]Project Data'!$C$6:$BY$990,46,FALSE)</f>
        <v>0</v>
      </c>
      <c r="H46" s="247" t="str">
        <f>VLOOKUP($A46,'[2]Project Data'!$C$6:$BY$990,16,FALSE)</f>
        <v>Reg</v>
      </c>
      <c r="I46" s="247" t="str">
        <f>VLOOKUP($A46,'[2]Project Data'!$C$6:$BY$990,6,FALSE)</f>
        <v>Yes</v>
      </c>
      <c r="J46" s="247" t="str">
        <f>VLOOKUP($A46,'[2]Project Data'!$C$6:$BY$990,7,FALSE)</f>
        <v/>
      </c>
      <c r="K46" s="280">
        <f>VLOOKUP($A46,'[2]Project Data'!$C$6:$BY$990,15,FALSE)</f>
        <v>1709</v>
      </c>
      <c r="L46" s="284">
        <f>VLOOKUP($A46,'[2]Project Data'!$C$6:$BY$990,30,FALSE)</f>
        <v>2611000</v>
      </c>
      <c r="M46" s="284">
        <f>VLOOKUP($A46,'[2]Project Data'!$C$6:$BY$990,53,FALSE)</f>
        <v>2088800</v>
      </c>
      <c r="N46" s="266" t="str">
        <f>VLOOKUP($A46,'[2]Project Data'!$C$6:$BU$862,8,FALSE)</f>
        <v/>
      </c>
    </row>
    <row r="47" spans="1:14" s="244" customFormat="1" ht="50.25" customHeight="1" x14ac:dyDescent="0.25">
      <c r="A47" s="264">
        <v>351</v>
      </c>
      <c r="B47" s="264" t="s">
        <v>157</v>
      </c>
      <c r="C47" s="264" t="s">
        <v>1047</v>
      </c>
      <c r="D47" s="265" t="str">
        <f t="shared" si="0"/>
        <v>PPL Rank: 351       
Aurora                                            
Watermain - W3rd Ave/Main St Replacement</v>
      </c>
      <c r="E47" s="247" t="str">
        <f>VLOOKUP($A47,'[2]Project Data'!$C$6:$BU$990,11,FALSE)</f>
        <v>Bradshaw</v>
      </c>
      <c r="F47" s="247" t="str">
        <f>VLOOKUP($A47,'[2]Project Data'!$C$6:$BY$990,75,FALSE)</f>
        <v>3c</v>
      </c>
      <c r="G47" s="273">
        <f>VLOOKUP($A47,'[2]Project Data'!$C$6:$BY$990,46,FALSE)</f>
        <v>0</v>
      </c>
      <c r="H47" s="247" t="str">
        <f>VLOOKUP($A47,'[2]Project Data'!$C$6:$BY$990,16,FALSE)</f>
        <v>Reg</v>
      </c>
      <c r="I47" s="247" t="str">
        <f>VLOOKUP($A47,'[2]Project Data'!$C$6:$BY$990,6,FALSE)</f>
        <v>Yes</v>
      </c>
      <c r="J47" s="247" t="str">
        <f>VLOOKUP($A47,'[2]Project Data'!$C$6:$BY$990,7,FALSE)</f>
        <v/>
      </c>
      <c r="K47" s="280">
        <f>VLOOKUP($A47,'[2]Project Data'!$C$6:$BY$990,15,FALSE)</f>
        <v>1709</v>
      </c>
      <c r="L47" s="284">
        <f>VLOOKUP($A47,'[2]Project Data'!$C$6:$BY$990,30,FALSE)</f>
        <v>2431000</v>
      </c>
      <c r="M47" s="284">
        <f>VLOOKUP($A47,'[2]Project Data'!$C$6:$BY$990,53,FALSE)</f>
        <v>1944800</v>
      </c>
      <c r="N47" s="266" t="str">
        <f>VLOOKUP($A47,'[2]Project Data'!$C$6:$BU$862,8,FALSE)</f>
        <v/>
      </c>
    </row>
    <row r="48" spans="1:14" s="244" customFormat="1" ht="50.25" customHeight="1" x14ac:dyDescent="0.25">
      <c r="A48" s="264">
        <v>12</v>
      </c>
      <c r="B48" s="264" t="s">
        <v>181</v>
      </c>
      <c r="C48" s="264" t="s">
        <v>865</v>
      </c>
      <c r="D48" s="265" t="str">
        <f t="shared" si="0"/>
        <v xml:space="preserve">PPL Rank: 12        
Avoca                                             
Other - Manganese Connect to Red Rock </v>
      </c>
      <c r="E48" s="247" t="str">
        <f>VLOOKUP($A48,'[2]Project Data'!$C$6:$BU$990,11,FALSE)</f>
        <v>Berrens</v>
      </c>
      <c r="F48" s="247">
        <f>VLOOKUP($A48,'[2]Project Data'!$C$6:$BY$990,75,FALSE)</f>
        <v>8</v>
      </c>
      <c r="G48" s="273">
        <f>VLOOKUP($A48,'[2]Project Data'!$C$6:$BY$990,46,FALSE)</f>
        <v>0</v>
      </c>
      <c r="H48" s="247" t="str">
        <f>VLOOKUP($A48,'[2]Project Data'!$C$6:$BY$990,16,FALSE)</f>
        <v>EC</v>
      </c>
      <c r="I48" s="247" t="str">
        <f>VLOOKUP($A48,'[2]Project Data'!$C$6:$BY$990,6,FALSE)</f>
        <v/>
      </c>
      <c r="J48" s="247" t="str">
        <f>VLOOKUP($A48,'[2]Project Data'!$C$6:$BY$990,7,FALSE)</f>
        <v>Yes</v>
      </c>
      <c r="K48" s="280">
        <f>VLOOKUP($A48,'[2]Project Data'!$C$6:$BY$990,15,FALSE)</f>
        <v>142</v>
      </c>
      <c r="L48" s="284">
        <f>VLOOKUP($A48,'[2]Project Data'!$C$6:$BY$990,30,FALSE)</f>
        <v>795000</v>
      </c>
      <c r="M48" s="284">
        <f>VLOOKUP($A48,'[2]Project Data'!$C$6:$BY$990,53,FALSE)</f>
        <v>226845.50034367546</v>
      </c>
      <c r="N48" s="266" t="str">
        <f>VLOOKUP($A48,'[2]Project Data'!$C$6:$BU$862,8,FALSE)</f>
        <v/>
      </c>
    </row>
    <row r="49" spans="1:14" s="244" customFormat="1" ht="50.25" customHeight="1" x14ac:dyDescent="0.25">
      <c r="A49" s="264">
        <v>90</v>
      </c>
      <c r="B49" s="264" t="s">
        <v>181</v>
      </c>
      <c r="C49" s="264" t="s">
        <v>866</v>
      </c>
      <c r="D49" s="265" t="str">
        <f t="shared" si="0"/>
        <v>PPL Rank: 90        
Avoca                                             
Treatment - Manganese TP &amp; Well Pump</v>
      </c>
      <c r="E49" s="247" t="str">
        <f>VLOOKUP($A49,'[2]Project Data'!$C$6:$BU$990,11,FALSE)</f>
        <v>Berrens</v>
      </c>
      <c r="F49" s="247">
        <f>VLOOKUP($A49,'[2]Project Data'!$C$6:$BY$990,75,FALSE)</f>
        <v>8</v>
      </c>
      <c r="G49" s="273">
        <f>VLOOKUP($A49,'[2]Project Data'!$C$6:$BY$990,46,FALSE)</f>
        <v>0</v>
      </c>
      <c r="H49" s="247" t="str">
        <f>VLOOKUP($A49,'[2]Project Data'!$C$6:$BY$990,16,FALSE)</f>
        <v>EC</v>
      </c>
      <c r="I49" s="247" t="str">
        <f>VLOOKUP($A49,'[2]Project Data'!$C$6:$BY$990,6,FALSE)</f>
        <v/>
      </c>
      <c r="J49" s="247" t="str">
        <f>VLOOKUP($A49,'[2]Project Data'!$C$6:$BY$990,7,FALSE)</f>
        <v/>
      </c>
      <c r="K49" s="280">
        <f>VLOOKUP($A49,'[2]Project Data'!$C$6:$BY$990,15,FALSE)</f>
        <v>142</v>
      </c>
      <c r="L49" s="284">
        <f>VLOOKUP($A49,'[2]Project Data'!$C$6:$BY$990,30,FALSE)</f>
        <v>210435</v>
      </c>
      <c r="M49" s="284">
        <f>VLOOKUP($A49,'[2]Project Data'!$C$6:$BY$990,53,FALSE)</f>
        <v>0</v>
      </c>
      <c r="N49" s="266" t="str">
        <f>VLOOKUP($A49,'[2]Project Data'!$C$6:$BU$862,8,FALSE)</f>
        <v/>
      </c>
    </row>
    <row r="50" spans="1:14" s="244" customFormat="1" ht="50.25" customHeight="1" x14ac:dyDescent="0.25">
      <c r="A50" s="264">
        <v>850</v>
      </c>
      <c r="B50" s="264" t="s">
        <v>292</v>
      </c>
      <c r="C50" s="264" t="s">
        <v>293</v>
      </c>
      <c r="D50" s="265" t="str">
        <f t="shared" si="0"/>
        <v>PPL Rank: 850       
Badger                                            
Treatment - Repl Plant Piping System</v>
      </c>
      <c r="E50" s="247" t="str">
        <f>VLOOKUP($A50,'[2]Project Data'!$C$6:$BU$990,11,FALSE)</f>
        <v>Perez</v>
      </c>
      <c r="F50" s="247">
        <f>VLOOKUP($A50,'[2]Project Data'!$C$6:$BY$990,75,FALSE)</f>
        <v>1</v>
      </c>
      <c r="G50" s="273">
        <f>VLOOKUP($A50,'[2]Project Data'!$C$6:$BY$990,46,FALSE)</f>
        <v>0</v>
      </c>
      <c r="H50" s="247" t="str">
        <f>VLOOKUP($A50,'[2]Project Data'!$C$6:$BY$990,16,FALSE)</f>
        <v>Reg</v>
      </c>
      <c r="I50" s="247" t="str">
        <f>VLOOKUP($A50,'[2]Project Data'!$C$6:$BY$990,6,FALSE)</f>
        <v/>
      </c>
      <c r="J50" s="247" t="str">
        <f>VLOOKUP($A50,'[2]Project Data'!$C$6:$BY$990,7,FALSE)</f>
        <v/>
      </c>
      <c r="K50" s="280">
        <f>VLOOKUP($A50,'[2]Project Data'!$C$6:$BY$990,15,FALSE)</f>
        <v>474</v>
      </c>
      <c r="L50" s="284">
        <f>VLOOKUP($A50,'[2]Project Data'!$C$6:$BY$990,30,FALSE)</f>
        <v>102182</v>
      </c>
      <c r="M50" s="284">
        <f>VLOOKUP($A50,'[2]Project Data'!$C$6:$BY$990,53,FALSE)</f>
        <v>0</v>
      </c>
      <c r="N50" s="266" t="str">
        <f>VLOOKUP($A50,'[2]Project Data'!$C$6:$BU$862,8,FALSE)</f>
        <v/>
      </c>
    </row>
    <row r="51" spans="1:14" s="244" customFormat="1" ht="50.25" customHeight="1" x14ac:dyDescent="0.25">
      <c r="A51" s="264">
        <v>851</v>
      </c>
      <c r="B51" s="264" t="s">
        <v>292</v>
      </c>
      <c r="C51" s="264" t="s">
        <v>294</v>
      </c>
      <c r="D51" s="265" t="str">
        <f t="shared" si="0"/>
        <v>PPL Rank: 851       
Badger                                            
Storage - Replace Riser Pipe</v>
      </c>
      <c r="E51" s="247" t="str">
        <f>VLOOKUP($A51,'[2]Project Data'!$C$6:$BU$990,11,FALSE)</f>
        <v>Perez</v>
      </c>
      <c r="F51" s="247">
        <f>VLOOKUP($A51,'[2]Project Data'!$C$6:$BY$990,75,FALSE)</f>
        <v>1</v>
      </c>
      <c r="G51" s="273">
        <f>VLOOKUP($A51,'[2]Project Data'!$C$6:$BY$990,46,FALSE)</f>
        <v>0</v>
      </c>
      <c r="H51" s="247" t="str">
        <f>VLOOKUP($A51,'[2]Project Data'!$C$6:$BY$990,16,FALSE)</f>
        <v>Reg</v>
      </c>
      <c r="I51" s="247" t="str">
        <f>VLOOKUP($A51,'[2]Project Data'!$C$6:$BY$990,6,FALSE)</f>
        <v/>
      </c>
      <c r="J51" s="247" t="str">
        <f>VLOOKUP($A51,'[2]Project Data'!$C$6:$BY$990,7,FALSE)</f>
        <v/>
      </c>
      <c r="K51" s="280">
        <f>VLOOKUP($A51,'[2]Project Data'!$C$6:$BY$990,15,FALSE)</f>
        <v>474</v>
      </c>
      <c r="L51" s="284">
        <f>VLOOKUP($A51,'[2]Project Data'!$C$6:$BY$990,30,FALSE)</f>
        <v>38318</v>
      </c>
      <c r="M51" s="284">
        <f>VLOOKUP($A51,'[2]Project Data'!$C$6:$BY$990,53,FALSE)</f>
        <v>0</v>
      </c>
      <c r="N51" s="266" t="str">
        <f>VLOOKUP($A51,'[2]Project Data'!$C$6:$BU$862,8,FALSE)</f>
        <v/>
      </c>
    </row>
    <row r="52" spans="1:14" s="244" customFormat="1" ht="50.25" customHeight="1" x14ac:dyDescent="0.25">
      <c r="A52" s="264">
        <v>852</v>
      </c>
      <c r="B52" s="264" t="s">
        <v>292</v>
      </c>
      <c r="C52" s="264" t="s">
        <v>295</v>
      </c>
      <c r="D52" s="265" t="str">
        <f t="shared" si="0"/>
        <v>PPL Rank: 852       
Badger                                            
Watermain - Repl Area 1</v>
      </c>
      <c r="E52" s="247" t="str">
        <f>VLOOKUP($A52,'[2]Project Data'!$C$6:$BU$990,11,FALSE)</f>
        <v>Perez</v>
      </c>
      <c r="F52" s="247">
        <f>VLOOKUP($A52,'[2]Project Data'!$C$6:$BY$990,75,FALSE)</f>
        <v>1</v>
      </c>
      <c r="G52" s="273">
        <f>VLOOKUP($A52,'[2]Project Data'!$C$6:$BY$990,46,FALSE)</f>
        <v>0</v>
      </c>
      <c r="H52" s="247" t="str">
        <f>VLOOKUP($A52,'[2]Project Data'!$C$6:$BY$990,16,FALSE)</f>
        <v>Reg</v>
      </c>
      <c r="I52" s="247" t="str">
        <f>VLOOKUP($A52,'[2]Project Data'!$C$6:$BY$990,6,FALSE)</f>
        <v/>
      </c>
      <c r="J52" s="247" t="str">
        <f>VLOOKUP($A52,'[2]Project Data'!$C$6:$BY$990,7,FALSE)</f>
        <v/>
      </c>
      <c r="K52" s="280">
        <f>VLOOKUP($A52,'[2]Project Data'!$C$6:$BY$990,15,FALSE)</f>
        <v>369</v>
      </c>
      <c r="L52" s="284">
        <f>VLOOKUP($A52,'[2]Project Data'!$C$6:$BY$990,30,FALSE)</f>
        <v>836000</v>
      </c>
      <c r="M52" s="284">
        <f>VLOOKUP($A52,'[2]Project Data'!$C$6:$BY$990,53,FALSE)</f>
        <v>0</v>
      </c>
      <c r="N52" s="266" t="str">
        <f>VLOOKUP($A52,'[2]Project Data'!$C$6:$BU$862,8,FALSE)</f>
        <v/>
      </c>
    </row>
    <row r="53" spans="1:14" s="244" customFormat="1" ht="50.25" customHeight="1" x14ac:dyDescent="0.25">
      <c r="A53" s="264">
        <v>853</v>
      </c>
      <c r="B53" s="264" t="s">
        <v>292</v>
      </c>
      <c r="C53" s="264" t="s">
        <v>296</v>
      </c>
      <c r="D53" s="265" t="str">
        <f t="shared" si="0"/>
        <v>PPL Rank: 853       
Badger                                            
Watermain - Repl Area 2</v>
      </c>
      <c r="E53" s="247" t="str">
        <f>VLOOKUP($A53,'[2]Project Data'!$C$6:$BU$990,11,FALSE)</f>
        <v>Perez</v>
      </c>
      <c r="F53" s="247">
        <f>VLOOKUP($A53,'[2]Project Data'!$C$6:$BY$990,75,FALSE)</f>
        <v>1</v>
      </c>
      <c r="G53" s="273">
        <f>VLOOKUP($A53,'[2]Project Data'!$C$6:$BY$990,46,FALSE)</f>
        <v>0</v>
      </c>
      <c r="H53" s="247" t="str">
        <f>VLOOKUP($A53,'[2]Project Data'!$C$6:$BY$990,16,FALSE)</f>
        <v>Reg</v>
      </c>
      <c r="I53" s="247" t="str">
        <f>VLOOKUP($A53,'[2]Project Data'!$C$6:$BY$990,6,FALSE)</f>
        <v/>
      </c>
      <c r="J53" s="247" t="str">
        <f>VLOOKUP($A53,'[2]Project Data'!$C$6:$BY$990,7,FALSE)</f>
        <v/>
      </c>
      <c r="K53" s="280">
        <f>VLOOKUP($A53,'[2]Project Data'!$C$6:$BY$990,15,FALSE)</f>
        <v>369</v>
      </c>
      <c r="L53" s="284">
        <f>VLOOKUP($A53,'[2]Project Data'!$C$6:$BY$990,30,FALSE)</f>
        <v>667000</v>
      </c>
      <c r="M53" s="284">
        <f>VLOOKUP($A53,'[2]Project Data'!$C$6:$BY$990,53,FALSE)</f>
        <v>0</v>
      </c>
      <c r="N53" s="266" t="str">
        <f>VLOOKUP($A53,'[2]Project Data'!$C$6:$BU$862,8,FALSE)</f>
        <v/>
      </c>
    </row>
    <row r="54" spans="1:14" s="244" customFormat="1" ht="50.25" customHeight="1" x14ac:dyDescent="0.25">
      <c r="A54" s="264">
        <v>854</v>
      </c>
      <c r="B54" s="264" t="s">
        <v>292</v>
      </c>
      <c r="C54" s="264" t="s">
        <v>297</v>
      </c>
      <c r="D54" s="265" t="str">
        <f t="shared" si="0"/>
        <v>PPL Rank: 854       
Badger                                            
Storage - Rehab Tower</v>
      </c>
      <c r="E54" s="247" t="str">
        <f>VLOOKUP($A54,'[2]Project Data'!$C$6:$BU$990,11,FALSE)</f>
        <v>Perez</v>
      </c>
      <c r="F54" s="247">
        <f>VLOOKUP($A54,'[2]Project Data'!$C$6:$BY$990,75,FALSE)</f>
        <v>1</v>
      </c>
      <c r="G54" s="273">
        <f>VLOOKUP($A54,'[2]Project Data'!$C$6:$BY$990,46,FALSE)</f>
        <v>0</v>
      </c>
      <c r="H54" s="247" t="str">
        <f>VLOOKUP($A54,'[2]Project Data'!$C$6:$BY$990,16,FALSE)</f>
        <v>Reg</v>
      </c>
      <c r="I54" s="247" t="str">
        <f>VLOOKUP($A54,'[2]Project Data'!$C$6:$BY$990,6,FALSE)</f>
        <v/>
      </c>
      <c r="J54" s="247" t="str">
        <f>VLOOKUP($A54,'[2]Project Data'!$C$6:$BY$990,7,FALSE)</f>
        <v/>
      </c>
      <c r="K54" s="280">
        <f>VLOOKUP($A54,'[2]Project Data'!$C$6:$BY$990,15,FALSE)</f>
        <v>369</v>
      </c>
      <c r="L54" s="284">
        <f>VLOOKUP($A54,'[2]Project Data'!$C$6:$BY$990,30,FALSE)</f>
        <v>296000</v>
      </c>
      <c r="M54" s="284">
        <f>VLOOKUP($A54,'[2]Project Data'!$C$6:$BY$990,53,FALSE)</f>
        <v>0</v>
      </c>
      <c r="N54" s="266" t="str">
        <f>VLOOKUP($A54,'[2]Project Data'!$C$6:$BU$862,8,FALSE)</f>
        <v/>
      </c>
    </row>
    <row r="55" spans="1:14" s="244" customFormat="1" ht="50.25" customHeight="1" x14ac:dyDescent="0.25">
      <c r="A55" s="264">
        <v>399</v>
      </c>
      <c r="B55" s="264" t="s">
        <v>609</v>
      </c>
      <c r="C55" s="264" t="s">
        <v>300</v>
      </c>
      <c r="D55" s="265" t="str">
        <f t="shared" si="0"/>
        <v>PPL Rank: 399       
Bagley                                            
Treatment - Plant Rehab</v>
      </c>
      <c r="E55" s="247" t="str">
        <f>VLOOKUP($A55,'[2]Project Data'!$C$6:$BU$990,11,FALSE)</f>
        <v>Perez</v>
      </c>
      <c r="F55" s="247">
        <f>VLOOKUP($A55,'[2]Project Data'!$C$6:$BY$990,75,FALSE)</f>
        <v>2</v>
      </c>
      <c r="G55" s="273">
        <f>VLOOKUP($A55,'[2]Project Data'!$C$6:$BY$990,46,FALSE)</f>
        <v>0</v>
      </c>
      <c r="H55" s="247" t="str">
        <f>VLOOKUP($A55,'[2]Project Data'!$C$6:$BY$990,16,FALSE)</f>
        <v>Reg</v>
      </c>
      <c r="I55" s="247" t="str">
        <f>VLOOKUP($A55,'[2]Project Data'!$C$6:$BY$990,6,FALSE)</f>
        <v/>
      </c>
      <c r="J55" s="247" t="str">
        <f>VLOOKUP($A55,'[2]Project Data'!$C$6:$BY$990,7,FALSE)</f>
        <v/>
      </c>
      <c r="K55" s="280">
        <f>VLOOKUP($A55,'[2]Project Data'!$C$6:$BY$990,15,FALSE)</f>
        <v>1398</v>
      </c>
      <c r="L55" s="284">
        <f>VLOOKUP($A55,'[2]Project Data'!$C$6:$BY$990,30,FALSE)</f>
        <v>143525</v>
      </c>
      <c r="M55" s="284">
        <f>VLOOKUP($A55,'[2]Project Data'!$C$6:$BY$990,53,FALSE)</f>
        <v>0</v>
      </c>
      <c r="N55" s="266" t="str">
        <f>VLOOKUP($A55,'[2]Project Data'!$C$6:$BU$862,8,FALSE)</f>
        <v/>
      </c>
    </row>
    <row r="56" spans="1:14" s="244" customFormat="1" ht="50.25" customHeight="1" x14ac:dyDescent="0.25">
      <c r="A56" s="264">
        <v>400</v>
      </c>
      <c r="B56" s="264" t="s">
        <v>609</v>
      </c>
      <c r="C56" s="264" t="s">
        <v>667</v>
      </c>
      <c r="D56" s="265" t="str">
        <f t="shared" si="0"/>
        <v>PPL Rank: 400       
Bagley                                            
Storage - tower rehab</v>
      </c>
      <c r="E56" s="247" t="str">
        <f>VLOOKUP($A56,'[2]Project Data'!$C$6:$BU$990,11,FALSE)</f>
        <v>Perez</v>
      </c>
      <c r="F56" s="247">
        <f>VLOOKUP($A56,'[2]Project Data'!$C$6:$BY$990,75,FALSE)</f>
        <v>2</v>
      </c>
      <c r="G56" s="273">
        <f>VLOOKUP($A56,'[2]Project Data'!$C$6:$BY$990,46,FALSE)</f>
        <v>0</v>
      </c>
      <c r="H56" s="247" t="str">
        <f>VLOOKUP($A56,'[2]Project Data'!$C$6:$BY$990,16,FALSE)</f>
        <v>Reg</v>
      </c>
      <c r="I56" s="247" t="str">
        <f>VLOOKUP($A56,'[2]Project Data'!$C$6:$BY$990,6,FALSE)</f>
        <v/>
      </c>
      <c r="J56" s="247" t="str">
        <f>VLOOKUP($A56,'[2]Project Data'!$C$6:$BY$990,7,FALSE)</f>
        <v/>
      </c>
      <c r="K56" s="280">
        <f>VLOOKUP($A56,'[2]Project Data'!$C$6:$BY$990,15,FALSE)</f>
        <v>1398</v>
      </c>
      <c r="L56" s="284">
        <f>VLOOKUP($A56,'[2]Project Data'!$C$6:$BY$990,30,FALSE)</f>
        <v>546354</v>
      </c>
      <c r="M56" s="284">
        <f>VLOOKUP($A56,'[2]Project Data'!$C$6:$BY$990,53,FALSE)</f>
        <v>0</v>
      </c>
      <c r="N56" s="266" t="str">
        <f>VLOOKUP($A56,'[2]Project Data'!$C$6:$BU$862,8,FALSE)</f>
        <v/>
      </c>
    </row>
    <row r="57" spans="1:14" s="244" customFormat="1" ht="50.25" customHeight="1" x14ac:dyDescent="0.25">
      <c r="A57" s="264">
        <v>170</v>
      </c>
      <c r="B57" s="264" t="s">
        <v>820</v>
      </c>
      <c r="C57" s="264" t="s">
        <v>867</v>
      </c>
      <c r="D57" s="265" t="str">
        <f t="shared" si="0"/>
        <v>PPL Rank: 170       
Balaton                                           
Source - New Well &amp; Sealing</v>
      </c>
      <c r="E57" s="247" t="str">
        <f>VLOOKUP($A57,'[2]Project Data'!$C$6:$BU$990,11,FALSE)</f>
        <v>Berrens</v>
      </c>
      <c r="F57" s="247">
        <f>VLOOKUP($A57,'[2]Project Data'!$C$6:$BY$990,75,FALSE)</f>
        <v>8</v>
      </c>
      <c r="G57" s="273">
        <f>VLOOKUP($A57,'[2]Project Data'!$C$6:$BY$990,46,FALSE)</f>
        <v>0</v>
      </c>
      <c r="H57" s="247" t="str">
        <f>VLOOKUP($A57,'[2]Project Data'!$C$6:$BY$990,16,FALSE)</f>
        <v>Reg</v>
      </c>
      <c r="I57" s="247" t="str">
        <f>VLOOKUP($A57,'[2]Project Data'!$C$6:$BY$990,6,FALSE)</f>
        <v/>
      </c>
      <c r="J57" s="247" t="str">
        <f>VLOOKUP($A57,'[2]Project Data'!$C$6:$BY$990,7,FALSE)</f>
        <v/>
      </c>
      <c r="K57" s="280">
        <f>VLOOKUP($A57,'[2]Project Data'!$C$6:$BY$990,15,FALSE)</f>
        <v>601</v>
      </c>
      <c r="L57" s="284">
        <f>VLOOKUP($A57,'[2]Project Data'!$C$6:$BY$990,30,FALSE)</f>
        <v>568100</v>
      </c>
      <c r="M57" s="284">
        <f>VLOOKUP($A57,'[2]Project Data'!$C$6:$BY$990,53,FALSE)</f>
        <v>0</v>
      </c>
      <c r="N57" s="266" t="str">
        <f>VLOOKUP($A57,'[2]Project Data'!$C$6:$BU$862,8,FALSE)</f>
        <v/>
      </c>
    </row>
    <row r="58" spans="1:14" s="244" customFormat="1" ht="50.25" customHeight="1" x14ac:dyDescent="0.25">
      <c r="A58" s="264">
        <v>265</v>
      </c>
      <c r="B58" s="264" t="s">
        <v>820</v>
      </c>
      <c r="C58" s="264" t="s">
        <v>441</v>
      </c>
      <c r="D58" s="265" t="str">
        <f t="shared" si="0"/>
        <v>PPL Rank: 265       
Balaton                                           
Treatment - Rehab Plant</v>
      </c>
      <c r="E58" s="247" t="str">
        <f>VLOOKUP($A58,'[2]Project Data'!$C$6:$BU$990,11,FALSE)</f>
        <v>Berrens</v>
      </c>
      <c r="F58" s="247">
        <f>VLOOKUP($A58,'[2]Project Data'!$C$6:$BY$990,75,FALSE)</f>
        <v>8</v>
      </c>
      <c r="G58" s="273">
        <f>VLOOKUP($A58,'[2]Project Data'!$C$6:$BY$990,46,FALSE)</f>
        <v>0</v>
      </c>
      <c r="H58" s="247" t="str">
        <f>VLOOKUP($A58,'[2]Project Data'!$C$6:$BY$990,16,FALSE)</f>
        <v>Reg</v>
      </c>
      <c r="I58" s="247" t="str">
        <f>VLOOKUP($A58,'[2]Project Data'!$C$6:$BY$990,6,FALSE)</f>
        <v/>
      </c>
      <c r="J58" s="247" t="str">
        <f>VLOOKUP($A58,'[2]Project Data'!$C$6:$BY$990,7,FALSE)</f>
        <v/>
      </c>
      <c r="K58" s="280">
        <f>VLOOKUP($A58,'[2]Project Data'!$C$6:$BY$990,15,FALSE)</f>
        <v>601</v>
      </c>
      <c r="L58" s="284">
        <f>VLOOKUP($A58,'[2]Project Data'!$C$6:$BY$990,30,FALSE)</f>
        <v>5437100</v>
      </c>
      <c r="M58" s="284">
        <f>VLOOKUP($A58,'[2]Project Data'!$C$6:$BY$990,53,FALSE)</f>
        <v>0</v>
      </c>
      <c r="N58" s="266" t="str">
        <f>VLOOKUP($A58,'[2]Project Data'!$C$6:$BU$862,8,FALSE)</f>
        <v/>
      </c>
    </row>
    <row r="59" spans="1:14" s="244" customFormat="1" ht="50.25" customHeight="1" x14ac:dyDescent="0.25">
      <c r="A59" s="264">
        <v>320</v>
      </c>
      <c r="B59" s="264" t="s">
        <v>820</v>
      </c>
      <c r="C59" s="264" t="s">
        <v>699</v>
      </c>
      <c r="D59" s="265" t="str">
        <f t="shared" si="0"/>
        <v>PPL Rank: 320       
Balaton                                           
Storage - Tower Replacement</v>
      </c>
      <c r="E59" s="247" t="str">
        <f>VLOOKUP($A59,'[2]Project Data'!$C$6:$BU$990,11,FALSE)</f>
        <v>Berrens</v>
      </c>
      <c r="F59" s="247">
        <f>VLOOKUP($A59,'[2]Project Data'!$C$6:$BY$990,75,FALSE)</f>
        <v>8</v>
      </c>
      <c r="G59" s="273">
        <f>VLOOKUP($A59,'[2]Project Data'!$C$6:$BY$990,46,FALSE)</f>
        <v>0</v>
      </c>
      <c r="H59" s="247" t="str">
        <f>VLOOKUP($A59,'[2]Project Data'!$C$6:$BY$990,16,FALSE)</f>
        <v>Reg</v>
      </c>
      <c r="I59" s="247" t="str">
        <f>VLOOKUP($A59,'[2]Project Data'!$C$6:$BY$990,6,FALSE)</f>
        <v/>
      </c>
      <c r="J59" s="247" t="str">
        <f>VLOOKUP($A59,'[2]Project Data'!$C$6:$BY$990,7,FALSE)</f>
        <v/>
      </c>
      <c r="K59" s="280">
        <f>VLOOKUP($A59,'[2]Project Data'!$C$6:$BY$990,15,FALSE)</f>
        <v>601</v>
      </c>
      <c r="L59" s="284">
        <f>VLOOKUP($A59,'[2]Project Data'!$C$6:$BY$990,30,FALSE)</f>
        <v>2599900</v>
      </c>
      <c r="M59" s="284">
        <f>VLOOKUP($A59,'[2]Project Data'!$C$6:$BY$990,53,FALSE)</f>
        <v>0</v>
      </c>
      <c r="N59" s="266" t="str">
        <f>VLOOKUP($A59,'[2]Project Data'!$C$6:$BU$862,8,FALSE)</f>
        <v/>
      </c>
    </row>
    <row r="60" spans="1:14" s="244" customFormat="1" ht="50.25" customHeight="1" x14ac:dyDescent="0.25">
      <c r="A60" s="264">
        <v>526</v>
      </c>
      <c r="B60" s="264" t="s">
        <v>820</v>
      </c>
      <c r="C60" s="264" t="s">
        <v>415</v>
      </c>
      <c r="D60" s="265" t="str">
        <f t="shared" si="0"/>
        <v>PPL Rank: 526       
Balaton                                           
Watermain - Replacement</v>
      </c>
      <c r="E60" s="247" t="str">
        <f>VLOOKUP($A60,'[2]Project Data'!$C$6:$BU$990,11,FALSE)</f>
        <v>Berrens</v>
      </c>
      <c r="F60" s="247">
        <f>VLOOKUP($A60,'[2]Project Data'!$C$6:$BY$990,75,FALSE)</f>
        <v>8</v>
      </c>
      <c r="G60" s="273">
        <f>VLOOKUP($A60,'[2]Project Data'!$C$6:$BY$990,46,FALSE)</f>
        <v>0</v>
      </c>
      <c r="H60" s="247" t="str">
        <f>VLOOKUP($A60,'[2]Project Data'!$C$6:$BY$990,16,FALSE)</f>
        <v>Reg</v>
      </c>
      <c r="I60" s="247" t="str">
        <f>VLOOKUP($A60,'[2]Project Data'!$C$6:$BY$990,6,FALSE)</f>
        <v/>
      </c>
      <c r="J60" s="247" t="str">
        <f>VLOOKUP($A60,'[2]Project Data'!$C$6:$BY$990,7,FALSE)</f>
        <v/>
      </c>
      <c r="K60" s="280">
        <f>VLOOKUP($A60,'[2]Project Data'!$C$6:$BY$990,15,FALSE)</f>
        <v>601</v>
      </c>
      <c r="L60" s="284">
        <f>VLOOKUP($A60,'[2]Project Data'!$C$6:$BY$990,30,FALSE)</f>
        <v>1700900</v>
      </c>
      <c r="M60" s="284">
        <f>VLOOKUP($A60,'[2]Project Data'!$C$6:$BY$990,53,FALSE)</f>
        <v>0</v>
      </c>
      <c r="N60" s="266" t="str">
        <f>VLOOKUP($A60,'[2]Project Data'!$C$6:$BU$862,8,FALSE)</f>
        <v/>
      </c>
    </row>
    <row r="61" spans="1:14" s="244" customFormat="1" ht="50.25" customHeight="1" x14ac:dyDescent="0.25">
      <c r="A61" s="264">
        <v>887</v>
      </c>
      <c r="B61" s="264" t="s">
        <v>69</v>
      </c>
      <c r="C61" s="264" t="s">
        <v>298</v>
      </c>
      <c r="D61" s="265" t="str">
        <f t="shared" si="0"/>
        <v>PPL Rank: 887       
Barnesville                                       
Watermain - Replacement - Phase 1</v>
      </c>
      <c r="E61" s="247" t="str">
        <f>VLOOKUP($A61,'[2]Project Data'!$C$6:$BU$990,11,FALSE)</f>
        <v>Bradshaw</v>
      </c>
      <c r="F61" s="247">
        <f>VLOOKUP($A61,'[2]Project Data'!$C$6:$BY$990,75,FALSE)</f>
        <v>4</v>
      </c>
      <c r="G61" s="273">
        <f>VLOOKUP($A61,'[2]Project Data'!$C$6:$BY$990,46,FALSE)</f>
        <v>0</v>
      </c>
      <c r="H61" s="247" t="str">
        <f>VLOOKUP($A61,'[2]Project Data'!$C$6:$BY$990,16,FALSE)</f>
        <v>Reg</v>
      </c>
      <c r="I61" s="247" t="str">
        <f>VLOOKUP($A61,'[2]Project Data'!$C$6:$BY$990,6,FALSE)</f>
        <v/>
      </c>
      <c r="J61" s="247" t="str">
        <f>VLOOKUP($A61,'[2]Project Data'!$C$6:$BY$990,7,FALSE)</f>
        <v/>
      </c>
      <c r="K61" s="280">
        <f>VLOOKUP($A61,'[2]Project Data'!$C$6:$BY$990,15,FALSE)</f>
        <v>2600</v>
      </c>
      <c r="L61" s="284">
        <f>VLOOKUP($A61,'[2]Project Data'!$C$6:$BY$990,30,FALSE)</f>
        <v>3500000</v>
      </c>
      <c r="M61" s="284">
        <f>VLOOKUP($A61,'[2]Project Data'!$C$6:$BY$990,53,FALSE)</f>
        <v>0</v>
      </c>
      <c r="N61" s="266" t="str">
        <f>VLOOKUP($A61,'[2]Project Data'!$C$6:$BU$862,8,FALSE)</f>
        <v/>
      </c>
    </row>
    <row r="62" spans="1:14" s="244" customFormat="1" ht="50.25" customHeight="1" x14ac:dyDescent="0.25">
      <c r="A62" s="264">
        <v>888</v>
      </c>
      <c r="B62" s="264" t="s">
        <v>69</v>
      </c>
      <c r="C62" s="264" t="s">
        <v>299</v>
      </c>
      <c r="D62" s="265" t="str">
        <f t="shared" si="0"/>
        <v>PPL Rank: 888       
Barnesville                                       
Watermain - Repl 3 Blocks of Front St.</v>
      </c>
      <c r="E62" s="247" t="str">
        <f>VLOOKUP($A62,'[2]Project Data'!$C$6:$BU$990,11,FALSE)</f>
        <v>Bradshaw</v>
      </c>
      <c r="F62" s="247">
        <f>VLOOKUP($A62,'[2]Project Data'!$C$6:$BY$990,75,FALSE)</f>
        <v>4</v>
      </c>
      <c r="G62" s="273">
        <f>VLOOKUP($A62,'[2]Project Data'!$C$6:$BY$990,46,FALSE)</f>
        <v>0</v>
      </c>
      <c r="H62" s="247" t="str">
        <f>VLOOKUP($A62,'[2]Project Data'!$C$6:$BY$990,16,FALSE)</f>
        <v>Reg</v>
      </c>
      <c r="I62" s="247" t="str">
        <f>VLOOKUP($A62,'[2]Project Data'!$C$6:$BY$990,6,FALSE)</f>
        <v/>
      </c>
      <c r="J62" s="247" t="str">
        <f>VLOOKUP($A62,'[2]Project Data'!$C$6:$BY$990,7,FALSE)</f>
        <v/>
      </c>
      <c r="K62" s="280">
        <f>VLOOKUP($A62,'[2]Project Data'!$C$6:$BY$990,15,FALSE)</f>
        <v>2635</v>
      </c>
      <c r="L62" s="284">
        <f>VLOOKUP($A62,'[2]Project Data'!$C$6:$BY$990,30,FALSE)</f>
        <v>450000</v>
      </c>
      <c r="M62" s="284">
        <f>VLOOKUP($A62,'[2]Project Data'!$C$6:$BY$990,53,FALSE)</f>
        <v>0</v>
      </c>
      <c r="N62" s="266" t="str">
        <f>VLOOKUP($A62,'[2]Project Data'!$C$6:$BU$862,8,FALSE)</f>
        <v/>
      </c>
    </row>
    <row r="63" spans="1:14" s="244" customFormat="1" ht="50.25" customHeight="1" x14ac:dyDescent="0.25">
      <c r="A63" s="264">
        <v>63</v>
      </c>
      <c r="B63" s="264" t="s">
        <v>1048</v>
      </c>
      <c r="C63" s="264" t="s">
        <v>1049</v>
      </c>
      <c r="D63" s="265" t="str">
        <f t="shared" si="0"/>
        <v>PPL Rank: 63        
Battle Lake                                       
Treatment - PFAS Removal</v>
      </c>
      <c r="E63" s="247" t="str">
        <f>VLOOKUP($A63,'[2]Project Data'!$C$6:$BU$990,11,FALSE)</f>
        <v>Bradshaw</v>
      </c>
      <c r="F63" s="247">
        <f>VLOOKUP($A63,'[2]Project Data'!$C$6:$BY$990,75,FALSE)</f>
        <v>4</v>
      </c>
      <c r="G63" s="273">
        <f>VLOOKUP($A63,'[2]Project Data'!$C$6:$BY$990,46,FALSE)</f>
        <v>0</v>
      </c>
      <c r="H63" s="247" t="str">
        <f>VLOOKUP($A63,'[2]Project Data'!$C$6:$BY$990,16,FALSE)</f>
        <v>EC</v>
      </c>
      <c r="I63" s="247" t="str">
        <f>VLOOKUP($A63,'[2]Project Data'!$C$6:$BY$990,6,FALSE)</f>
        <v/>
      </c>
      <c r="J63" s="247" t="str">
        <f>VLOOKUP($A63,'[2]Project Data'!$C$6:$BY$990,7,FALSE)</f>
        <v>Yes</v>
      </c>
      <c r="K63" s="280">
        <f>VLOOKUP($A63,'[2]Project Data'!$C$6:$BY$990,15,FALSE)</f>
        <v>857</v>
      </c>
      <c r="L63" s="284">
        <f>VLOOKUP($A63,'[2]Project Data'!$C$6:$BY$990,30,FALSE)</f>
        <v>7525250</v>
      </c>
      <c r="M63" s="284">
        <f>VLOOKUP($A63,'[2]Project Data'!$C$6:$BY$990,53,FALSE)</f>
        <v>0</v>
      </c>
      <c r="N63" s="266" t="str">
        <f>VLOOKUP($A63,'[2]Project Data'!$C$6:$BU$862,8,FALSE)</f>
        <v/>
      </c>
    </row>
    <row r="64" spans="1:14" s="244" customFormat="1" ht="50.25" customHeight="1" x14ac:dyDescent="0.25">
      <c r="A64" s="264">
        <v>454</v>
      </c>
      <c r="B64" s="264" t="s">
        <v>302</v>
      </c>
      <c r="C64" s="264" t="s">
        <v>303</v>
      </c>
      <c r="D64" s="265" t="str">
        <f t="shared" si="0"/>
        <v>PPL Rank: 454       
Baudette                                          
Storage - Repl w/50,000 Gal East Tower</v>
      </c>
      <c r="E64" s="247" t="str">
        <f>VLOOKUP($A64,'[2]Project Data'!$C$6:$BU$990,11,FALSE)</f>
        <v>Perez</v>
      </c>
      <c r="F64" s="247">
        <f>VLOOKUP($A64,'[2]Project Data'!$C$6:$BY$990,75,FALSE)</f>
        <v>2</v>
      </c>
      <c r="G64" s="273">
        <f>VLOOKUP($A64,'[2]Project Data'!$C$6:$BY$990,46,FALSE)</f>
        <v>0</v>
      </c>
      <c r="H64" s="247" t="str">
        <f>VLOOKUP($A64,'[2]Project Data'!$C$6:$BY$990,16,FALSE)</f>
        <v>Reg</v>
      </c>
      <c r="I64" s="247" t="str">
        <f>VLOOKUP($A64,'[2]Project Data'!$C$6:$BY$990,6,FALSE)</f>
        <v/>
      </c>
      <c r="J64" s="247" t="str">
        <f>VLOOKUP($A64,'[2]Project Data'!$C$6:$BY$990,7,FALSE)</f>
        <v/>
      </c>
      <c r="K64" s="280">
        <f>VLOOKUP($A64,'[2]Project Data'!$C$6:$BY$990,15,FALSE)</f>
        <v>1022</v>
      </c>
      <c r="L64" s="284">
        <f>VLOOKUP($A64,'[2]Project Data'!$C$6:$BY$990,30,FALSE)</f>
        <v>1200000</v>
      </c>
      <c r="M64" s="284">
        <f>VLOOKUP($A64,'[2]Project Data'!$C$6:$BY$990,53,FALSE)</f>
        <v>0</v>
      </c>
      <c r="N64" s="266" t="str">
        <f>VLOOKUP($A64,'[2]Project Data'!$C$6:$BU$862,8,FALSE)</f>
        <v/>
      </c>
    </row>
    <row r="65" spans="1:14" s="244" customFormat="1" ht="50.25" customHeight="1" x14ac:dyDescent="0.25">
      <c r="A65" s="264">
        <v>455</v>
      </c>
      <c r="B65" s="264" t="s">
        <v>302</v>
      </c>
      <c r="C65" s="264" t="s">
        <v>1050</v>
      </c>
      <c r="D65" s="265" t="str">
        <f t="shared" si="0"/>
        <v>PPL Rank: 455       
Baudette                                          
Watermain - Hwy 72 Watermain Replace</v>
      </c>
      <c r="E65" s="247" t="str">
        <f>VLOOKUP($A65,'[2]Project Data'!$C$6:$BU$990,11,FALSE)</f>
        <v>Perez</v>
      </c>
      <c r="F65" s="247">
        <f>VLOOKUP($A65,'[2]Project Data'!$C$6:$BY$990,75,FALSE)</f>
        <v>2</v>
      </c>
      <c r="G65" s="273">
        <f>VLOOKUP($A65,'[2]Project Data'!$C$6:$BY$990,46,FALSE)</f>
        <v>0</v>
      </c>
      <c r="H65" s="247" t="str">
        <f>VLOOKUP($A65,'[2]Project Data'!$C$6:$BY$990,16,FALSE)</f>
        <v>Reg</v>
      </c>
      <c r="I65" s="247" t="str">
        <f>VLOOKUP($A65,'[2]Project Data'!$C$6:$BY$990,6,FALSE)</f>
        <v/>
      </c>
      <c r="J65" s="247" t="str">
        <f>VLOOKUP($A65,'[2]Project Data'!$C$6:$BY$990,7,FALSE)</f>
        <v/>
      </c>
      <c r="K65" s="280">
        <f>VLOOKUP($A65,'[2]Project Data'!$C$6:$BY$990,15,FALSE)</f>
        <v>1022</v>
      </c>
      <c r="L65" s="284">
        <f>VLOOKUP($A65,'[2]Project Data'!$C$6:$BY$990,30,FALSE)</f>
        <v>2400000</v>
      </c>
      <c r="M65" s="284">
        <f>VLOOKUP($A65,'[2]Project Data'!$C$6:$BY$990,53,FALSE)</f>
        <v>0</v>
      </c>
      <c r="N65" s="266" t="str">
        <f>VLOOKUP($A65,'[2]Project Data'!$C$6:$BU$862,8,FALSE)</f>
        <v/>
      </c>
    </row>
    <row r="66" spans="1:14" s="244" customFormat="1" ht="50.25" customHeight="1" x14ac:dyDescent="0.25">
      <c r="A66" s="264">
        <v>456</v>
      </c>
      <c r="B66" s="264" t="s">
        <v>302</v>
      </c>
      <c r="C66" s="264" t="s">
        <v>1051</v>
      </c>
      <c r="D66" s="265" t="str">
        <f t="shared" si="0"/>
        <v>PPL Rank: 456       
Baudette                                          
Watermain - Westwood Watermain &amp; Service</v>
      </c>
      <c r="E66" s="247" t="str">
        <f>VLOOKUP($A66,'[2]Project Data'!$C$6:$BU$990,11,FALSE)</f>
        <v>Perez</v>
      </c>
      <c r="F66" s="247">
        <f>VLOOKUP($A66,'[2]Project Data'!$C$6:$BY$990,75,FALSE)</f>
        <v>2</v>
      </c>
      <c r="G66" s="273">
        <f>VLOOKUP($A66,'[2]Project Data'!$C$6:$BY$990,46,FALSE)</f>
        <v>0</v>
      </c>
      <c r="H66" s="247" t="str">
        <f>VLOOKUP($A66,'[2]Project Data'!$C$6:$BY$990,16,FALSE)</f>
        <v>Reg</v>
      </c>
      <c r="I66" s="247" t="str">
        <f>VLOOKUP($A66,'[2]Project Data'!$C$6:$BY$990,6,FALSE)</f>
        <v/>
      </c>
      <c r="J66" s="247" t="str">
        <f>VLOOKUP($A66,'[2]Project Data'!$C$6:$BY$990,7,FALSE)</f>
        <v/>
      </c>
      <c r="K66" s="280">
        <f>VLOOKUP($A66,'[2]Project Data'!$C$6:$BY$990,15,FALSE)</f>
        <v>1022</v>
      </c>
      <c r="L66" s="284">
        <f>VLOOKUP($A66,'[2]Project Data'!$C$6:$BY$990,30,FALSE)</f>
        <v>1103626</v>
      </c>
      <c r="M66" s="284">
        <f>VLOOKUP($A66,'[2]Project Data'!$C$6:$BY$990,53,FALSE)</f>
        <v>0</v>
      </c>
      <c r="N66" s="266" t="str">
        <f>VLOOKUP($A66,'[2]Project Data'!$C$6:$BU$862,8,FALSE)</f>
        <v/>
      </c>
    </row>
    <row r="67" spans="1:14" s="244" customFormat="1" ht="50.25" customHeight="1" x14ac:dyDescent="0.25">
      <c r="A67" s="264">
        <v>212</v>
      </c>
      <c r="B67" s="264" t="s">
        <v>821</v>
      </c>
      <c r="C67" s="264" t="s">
        <v>867</v>
      </c>
      <c r="D67" s="265" t="str">
        <f t="shared" si="0"/>
        <v>PPL Rank: 212       
Beardsley                                         
Source - New Well &amp; Sealing</v>
      </c>
      <c r="E67" s="247" t="str">
        <f>VLOOKUP($A67,'[2]Project Data'!$C$6:$BU$990,11,FALSE)</f>
        <v>Berrens</v>
      </c>
      <c r="F67" s="247" t="str">
        <f>VLOOKUP($A67,'[2]Project Data'!$C$6:$BY$990,75,FALSE)</f>
        <v>6W</v>
      </c>
      <c r="G67" s="273">
        <f>VLOOKUP($A67,'[2]Project Data'!$C$6:$BY$990,46,FALSE)</f>
        <v>0</v>
      </c>
      <c r="H67" s="247" t="str">
        <f>VLOOKUP($A67,'[2]Project Data'!$C$6:$BY$990,16,FALSE)</f>
        <v>Reg</v>
      </c>
      <c r="I67" s="247" t="str">
        <f>VLOOKUP($A67,'[2]Project Data'!$C$6:$BY$990,6,FALSE)</f>
        <v/>
      </c>
      <c r="J67" s="247" t="str">
        <f>VLOOKUP($A67,'[2]Project Data'!$C$6:$BY$990,7,FALSE)</f>
        <v/>
      </c>
      <c r="K67" s="280">
        <f>VLOOKUP($A67,'[2]Project Data'!$C$6:$BY$990,15,FALSE)</f>
        <v>195</v>
      </c>
      <c r="L67" s="284">
        <f>VLOOKUP($A67,'[2]Project Data'!$C$6:$BY$990,30,FALSE)</f>
        <v>735100</v>
      </c>
      <c r="M67" s="284">
        <f>VLOOKUP($A67,'[2]Project Data'!$C$6:$BY$990,53,FALSE)</f>
        <v>0</v>
      </c>
      <c r="N67" s="266" t="str">
        <f>VLOOKUP($A67,'[2]Project Data'!$C$6:$BU$862,8,FALSE)</f>
        <v/>
      </c>
    </row>
    <row r="68" spans="1:14" s="244" customFormat="1" ht="50.25" customHeight="1" x14ac:dyDescent="0.25">
      <c r="A68" s="264">
        <v>285</v>
      </c>
      <c r="B68" s="264" t="s">
        <v>821</v>
      </c>
      <c r="C68" s="264" t="s">
        <v>329</v>
      </c>
      <c r="D68" s="265" t="str">
        <f t="shared" si="0"/>
        <v>PPL Rank: 285       
Beardsley                                         
Watermain - Replace &amp; Loop</v>
      </c>
      <c r="E68" s="247" t="str">
        <f>VLOOKUP($A68,'[2]Project Data'!$C$6:$BU$990,11,FALSE)</f>
        <v>Berrens</v>
      </c>
      <c r="F68" s="247" t="str">
        <f>VLOOKUP($A68,'[2]Project Data'!$C$6:$BY$990,75,FALSE)</f>
        <v>6W</v>
      </c>
      <c r="G68" s="273">
        <f>VLOOKUP($A68,'[2]Project Data'!$C$6:$BY$990,46,FALSE)</f>
        <v>0</v>
      </c>
      <c r="H68" s="247" t="str">
        <f>VLOOKUP($A68,'[2]Project Data'!$C$6:$BY$990,16,FALSE)</f>
        <v>Reg</v>
      </c>
      <c r="I68" s="247" t="str">
        <f>VLOOKUP($A68,'[2]Project Data'!$C$6:$BY$990,6,FALSE)</f>
        <v/>
      </c>
      <c r="J68" s="247" t="str">
        <f>VLOOKUP($A68,'[2]Project Data'!$C$6:$BY$990,7,FALSE)</f>
        <v/>
      </c>
      <c r="K68" s="280">
        <f>VLOOKUP($A68,'[2]Project Data'!$C$6:$BY$990,15,FALSE)</f>
        <v>195</v>
      </c>
      <c r="L68" s="284">
        <f>VLOOKUP($A68,'[2]Project Data'!$C$6:$BY$990,30,FALSE)</f>
        <v>5904400</v>
      </c>
      <c r="M68" s="284">
        <f>VLOOKUP($A68,'[2]Project Data'!$C$6:$BY$990,53,FALSE)</f>
        <v>0</v>
      </c>
      <c r="N68" s="266" t="str">
        <f>VLOOKUP($A68,'[2]Project Data'!$C$6:$BU$862,8,FALSE)</f>
        <v/>
      </c>
    </row>
    <row r="69" spans="1:14" s="244" customFormat="1" ht="50.25" customHeight="1" x14ac:dyDescent="0.25">
      <c r="A69" s="264">
        <v>633</v>
      </c>
      <c r="B69" s="264" t="s">
        <v>821</v>
      </c>
      <c r="C69" s="264" t="s">
        <v>868</v>
      </c>
      <c r="D69" s="265" t="str">
        <f t="shared" si="0"/>
        <v>PPL Rank: 633       
Beardsley                                         
Storage - Tower Interior Recoat</v>
      </c>
      <c r="E69" s="247" t="str">
        <f>VLOOKUP($A69,'[2]Project Data'!$C$6:$BU$990,11,FALSE)</f>
        <v>Berrens</v>
      </c>
      <c r="F69" s="247" t="str">
        <f>VLOOKUP($A69,'[2]Project Data'!$C$6:$BY$990,75,FALSE)</f>
        <v>6W</v>
      </c>
      <c r="G69" s="273">
        <f>VLOOKUP($A69,'[2]Project Data'!$C$6:$BY$990,46,FALSE)</f>
        <v>0</v>
      </c>
      <c r="H69" s="247" t="str">
        <f>VLOOKUP($A69,'[2]Project Data'!$C$6:$BY$990,16,FALSE)</f>
        <v>Reg</v>
      </c>
      <c r="I69" s="247" t="str">
        <f>VLOOKUP($A69,'[2]Project Data'!$C$6:$BY$990,6,FALSE)</f>
        <v/>
      </c>
      <c r="J69" s="247" t="str">
        <f>VLOOKUP($A69,'[2]Project Data'!$C$6:$BY$990,7,FALSE)</f>
        <v/>
      </c>
      <c r="K69" s="280">
        <f>VLOOKUP($A69,'[2]Project Data'!$C$6:$BY$990,15,FALSE)</f>
        <v>195</v>
      </c>
      <c r="L69" s="284">
        <f>VLOOKUP($A69,'[2]Project Data'!$C$6:$BY$990,30,FALSE)</f>
        <v>224100</v>
      </c>
      <c r="M69" s="284">
        <f>VLOOKUP($A69,'[2]Project Data'!$C$6:$BY$990,53,FALSE)</f>
        <v>0</v>
      </c>
      <c r="N69" s="266" t="str">
        <f>VLOOKUP($A69,'[2]Project Data'!$C$6:$BU$862,8,FALSE)</f>
        <v/>
      </c>
    </row>
    <row r="70" spans="1:14" s="244" customFormat="1" ht="50.25" customHeight="1" x14ac:dyDescent="0.25">
      <c r="A70" s="264">
        <v>634</v>
      </c>
      <c r="B70" s="264" t="s">
        <v>821</v>
      </c>
      <c r="C70" s="264" t="s">
        <v>869</v>
      </c>
      <c r="D70" s="265" t="str">
        <f t="shared" si="0"/>
        <v>PPL Rank: 634       
Beardsley                                         
Source - Pumphouse Rehab</v>
      </c>
      <c r="E70" s="247" t="str">
        <f>VLOOKUP($A70,'[2]Project Data'!$C$6:$BU$990,11,FALSE)</f>
        <v>Berrens</v>
      </c>
      <c r="F70" s="247" t="str">
        <f>VLOOKUP($A70,'[2]Project Data'!$C$6:$BY$990,75,FALSE)</f>
        <v>6W</v>
      </c>
      <c r="G70" s="273">
        <f>VLOOKUP($A70,'[2]Project Data'!$C$6:$BY$990,46,FALSE)</f>
        <v>0</v>
      </c>
      <c r="H70" s="247" t="str">
        <f>VLOOKUP($A70,'[2]Project Data'!$C$6:$BY$990,16,FALSE)</f>
        <v>Reg</v>
      </c>
      <c r="I70" s="247" t="str">
        <f>VLOOKUP($A70,'[2]Project Data'!$C$6:$BY$990,6,FALSE)</f>
        <v/>
      </c>
      <c r="J70" s="247" t="str">
        <f>VLOOKUP($A70,'[2]Project Data'!$C$6:$BY$990,7,FALSE)</f>
        <v/>
      </c>
      <c r="K70" s="280">
        <f>VLOOKUP($A70,'[2]Project Data'!$C$6:$BY$990,15,FALSE)</f>
        <v>195</v>
      </c>
      <c r="L70" s="284">
        <f>VLOOKUP($A70,'[2]Project Data'!$C$6:$BY$990,30,FALSE)</f>
        <v>735100</v>
      </c>
      <c r="M70" s="284">
        <f>VLOOKUP($A70,'[2]Project Data'!$C$6:$BY$990,53,FALSE)</f>
        <v>0</v>
      </c>
      <c r="N70" s="266" t="str">
        <f>VLOOKUP($A70,'[2]Project Data'!$C$6:$BU$862,8,FALSE)</f>
        <v/>
      </c>
    </row>
    <row r="71" spans="1:14" s="244" customFormat="1" ht="50.25" customHeight="1" x14ac:dyDescent="0.25">
      <c r="A71" s="264">
        <v>635</v>
      </c>
      <c r="B71" s="264" t="s">
        <v>821</v>
      </c>
      <c r="C71" s="264" t="s">
        <v>308</v>
      </c>
      <c r="D71" s="265" t="str">
        <f t="shared" si="0"/>
        <v>PPL Rank: 635       
Beardsley                                         
Conservation - Install Meters</v>
      </c>
      <c r="E71" s="247" t="str">
        <f>VLOOKUP($A71,'[2]Project Data'!$C$6:$BU$990,11,FALSE)</f>
        <v>Berrens</v>
      </c>
      <c r="F71" s="247" t="str">
        <f>VLOOKUP($A71,'[2]Project Data'!$C$6:$BY$990,75,FALSE)</f>
        <v>6W</v>
      </c>
      <c r="G71" s="273">
        <f>VLOOKUP($A71,'[2]Project Data'!$C$6:$BY$990,46,FALSE)</f>
        <v>0</v>
      </c>
      <c r="H71" s="247" t="str">
        <f>VLOOKUP($A71,'[2]Project Data'!$C$6:$BY$990,16,FALSE)</f>
        <v>Reg</v>
      </c>
      <c r="I71" s="247" t="str">
        <f>VLOOKUP($A71,'[2]Project Data'!$C$6:$BY$990,6,FALSE)</f>
        <v/>
      </c>
      <c r="J71" s="247" t="str">
        <f>VLOOKUP($A71,'[2]Project Data'!$C$6:$BY$990,7,FALSE)</f>
        <v/>
      </c>
      <c r="K71" s="280">
        <f>VLOOKUP($A71,'[2]Project Data'!$C$6:$BY$990,15,FALSE)</f>
        <v>195</v>
      </c>
      <c r="L71" s="284">
        <f>VLOOKUP($A71,'[2]Project Data'!$C$6:$BY$990,30,FALSE)</f>
        <v>139400</v>
      </c>
      <c r="M71" s="284">
        <f>VLOOKUP($A71,'[2]Project Data'!$C$6:$BY$990,53,FALSE)</f>
        <v>0</v>
      </c>
      <c r="N71" s="266" t="str">
        <f>VLOOKUP($A71,'[2]Project Data'!$C$6:$BU$862,8,FALSE)</f>
        <v/>
      </c>
    </row>
    <row r="72" spans="1:14" s="244" customFormat="1" ht="50.25" customHeight="1" x14ac:dyDescent="0.25">
      <c r="A72" s="264">
        <v>900</v>
      </c>
      <c r="B72" s="264" t="s">
        <v>645</v>
      </c>
      <c r="C72" s="264" t="s">
        <v>669</v>
      </c>
      <c r="D72" s="265" t="str">
        <f t="shared" si="0"/>
        <v xml:space="preserve">PPL Rank: 900       
Beaver Bay                                        
Treatment -Raw Water intake replacement </v>
      </c>
      <c r="E72" s="247" t="str">
        <f>VLOOKUP($A72,'[2]Project Data'!$C$6:$BU$990,11,FALSE)</f>
        <v>Bradshaw</v>
      </c>
      <c r="F72" s="247" t="str">
        <f>VLOOKUP($A72,'[2]Project Data'!$C$6:$BY$990,75,FALSE)</f>
        <v>3c</v>
      </c>
      <c r="G72" s="273">
        <f>VLOOKUP($A72,'[2]Project Data'!$C$6:$BY$990,46,FALSE)</f>
        <v>0</v>
      </c>
      <c r="H72" s="247" t="str">
        <f>VLOOKUP($A72,'[2]Project Data'!$C$6:$BY$990,16,FALSE)</f>
        <v>Reg</v>
      </c>
      <c r="I72" s="247" t="str">
        <f>VLOOKUP($A72,'[2]Project Data'!$C$6:$BY$990,6,FALSE)</f>
        <v/>
      </c>
      <c r="J72" s="247" t="str">
        <f>VLOOKUP($A72,'[2]Project Data'!$C$6:$BY$990,7,FALSE)</f>
        <v/>
      </c>
      <c r="K72" s="280">
        <f>VLOOKUP($A72,'[2]Project Data'!$C$6:$BY$990,15,FALSE)</f>
        <v>73</v>
      </c>
      <c r="L72" s="284">
        <f>VLOOKUP($A72,'[2]Project Data'!$C$6:$BY$990,30,FALSE)</f>
        <v>1300000</v>
      </c>
      <c r="M72" s="284">
        <f>VLOOKUP($A72,'[2]Project Data'!$C$6:$BY$990,53,FALSE)</f>
        <v>0</v>
      </c>
      <c r="N72" s="266" t="str">
        <f>VLOOKUP($A72,'[2]Project Data'!$C$6:$BU$862,8,FALSE)</f>
        <v/>
      </c>
    </row>
    <row r="73" spans="1:14" s="244" customFormat="1" ht="50.25" customHeight="1" x14ac:dyDescent="0.25">
      <c r="A73" s="264">
        <v>157</v>
      </c>
      <c r="B73" s="264" t="s">
        <v>1270</v>
      </c>
      <c r="C73" s="264" t="s">
        <v>1301</v>
      </c>
      <c r="D73" s="265" t="str">
        <f t="shared" ref="D73:D136" si="1">"PPL Rank: "&amp;A73&amp;REPT(" ",10-LEN(A73))&amp;CHAR(10)&amp;B73&amp;REPT(" ",50-LEN(B73))&amp;CHAR(10)&amp;C73</f>
        <v>PPL Rank: 157       
Beaver Creek                                      
Other - Manganese Connect to Rock County</v>
      </c>
      <c r="E73" s="247" t="str">
        <f>VLOOKUP($A73,'[2]Project Data'!$C$6:$BU$990,11,FALSE)</f>
        <v>Berrens</v>
      </c>
      <c r="F73" s="247">
        <f>VLOOKUP($A73,'[2]Project Data'!$C$6:$BY$990,75,FALSE)</f>
        <v>8</v>
      </c>
      <c r="G73" s="273">
        <f>VLOOKUP($A73,'[2]Project Data'!$C$6:$BY$990,46,FALSE)</f>
        <v>0</v>
      </c>
      <c r="H73" s="247" t="str">
        <f>VLOOKUP($A73,'[2]Project Data'!$C$6:$BY$990,16,FALSE)</f>
        <v>EC</v>
      </c>
      <c r="I73" s="247" t="str">
        <f>VLOOKUP($A73,'[2]Project Data'!$C$6:$BY$990,6,FALSE)</f>
        <v/>
      </c>
      <c r="J73" s="247" t="str">
        <f>VLOOKUP($A73,'[2]Project Data'!$C$6:$BY$990,7,FALSE)</f>
        <v>Yes</v>
      </c>
      <c r="K73" s="280">
        <f>VLOOKUP($A73,'[2]Project Data'!$C$6:$BY$990,15,FALSE)</f>
        <v>266</v>
      </c>
      <c r="L73" s="284">
        <f>VLOOKUP($A73,'[2]Project Data'!$C$6:$BY$990,30,FALSE)</f>
        <v>260000</v>
      </c>
      <c r="M73" s="284">
        <f>VLOOKUP($A73,'[2]Project Data'!$C$6:$BY$990,53,FALSE)</f>
        <v>0</v>
      </c>
      <c r="N73" s="266">
        <f>VLOOKUP($A73,'[2]Project Data'!$C$6:$BU$862,8,FALSE)</f>
        <v>0</v>
      </c>
    </row>
    <row r="74" spans="1:14" s="244" customFormat="1" ht="50.25" customHeight="1" x14ac:dyDescent="0.25">
      <c r="A74" s="264">
        <v>269</v>
      </c>
      <c r="B74" s="264" t="s">
        <v>304</v>
      </c>
      <c r="C74" s="264" t="s">
        <v>305</v>
      </c>
      <c r="D74" s="265" t="str">
        <f t="shared" si="1"/>
        <v>PPL Rank: 269       
Bellingham                                        
Treatment - New Plant</v>
      </c>
      <c r="E74" s="247" t="str">
        <f>VLOOKUP($A74,'[2]Project Data'!$C$6:$BU$990,11,FALSE)</f>
        <v>Berrens</v>
      </c>
      <c r="F74" s="247" t="str">
        <f>VLOOKUP($A74,'[2]Project Data'!$C$6:$BY$990,75,FALSE)</f>
        <v>6W</v>
      </c>
      <c r="G74" s="273">
        <f>VLOOKUP($A74,'[2]Project Data'!$C$6:$BY$990,46,FALSE)</f>
        <v>0</v>
      </c>
      <c r="H74" s="247" t="str">
        <f>VLOOKUP($A74,'[2]Project Data'!$C$6:$BY$990,16,FALSE)</f>
        <v>Reg</v>
      </c>
      <c r="I74" s="247" t="str">
        <f>VLOOKUP($A74,'[2]Project Data'!$C$6:$BY$990,6,FALSE)</f>
        <v/>
      </c>
      <c r="J74" s="247" t="str">
        <f>VLOOKUP($A74,'[2]Project Data'!$C$6:$BY$990,7,FALSE)</f>
        <v/>
      </c>
      <c r="K74" s="280">
        <f>VLOOKUP($A74,'[2]Project Data'!$C$6:$BY$990,15,FALSE)</f>
        <v>168</v>
      </c>
      <c r="L74" s="284">
        <f>VLOOKUP($A74,'[2]Project Data'!$C$6:$BY$990,30,FALSE)</f>
        <v>4180000</v>
      </c>
      <c r="M74" s="284">
        <f>VLOOKUP($A74,'[2]Project Data'!$C$6:$BY$990,53,FALSE)</f>
        <v>2400000</v>
      </c>
      <c r="N74" s="266" t="str">
        <f>VLOOKUP($A74,'[2]Project Data'!$C$6:$BU$862,8,FALSE)</f>
        <v/>
      </c>
    </row>
    <row r="75" spans="1:14" s="244" customFormat="1" ht="50.25" customHeight="1" x14ac:dyDescent="0.25">
      <c r="A75" s="264">
        <v>546</v>
      </c>
      <c r="B75" s="264" t="s">
        <v>304</v>
      </c>
      <c r="C75" s="264" t="s">
        <v>306</v>
      </c>
      <c r="D75" s="265" t="str">
        <f t="shared" si="1"/>
        <v>PPL Rank: 546       
Bellingham                                        
Storage - Replace Tower</v>
      </c>
      <c r="E75" s="247" t="str">
        <f>VLOOKUP($A75,'[2]Project Data'!$C$6:$BU$990,11,FALSE)</f>
        <v>Berrens</v>
      </c>
      <c r="F75" s="247" t="str">
        <f>VLOOKUP($A75,'[2]Project Data'!$C$6:$BY$990,75,FALSE)</f>
        <v>6W</v>
      </c>
      <c r="G75" s="273">
        <f>VLOOKUP($A75,'[2]Project Data'!$C$6:$BY$990,46,FALSE)</f>
        <v>0</v>
      </c>
      <c r="H75" s="247" t="str">
        <f>VLOOKUP($A75,'[2]Project Data'!$C$6:$BY$990,16,FALSE)</f>
        <v>Reg</v>
      </c>
      <c r="I75" s="247" t="str">
        <f>VLOOKUP($A75,'[2]Project Data'!$C$6:$BY$990,6,FALSE)</f>
        <v/>
      </c>
      <c r="J75" s="247" t="str">
        <f>VLOOKUP($A75,'[2]Project Data'!$C$6:$BY$990,7,FALSE)</f>
        <v/>
      </c>
      <c r="K75" s="280">
        <f>VLOOKUP($A75,'[2]Project Data'!$C$6:$BY$990,15,FALSE)</f>
        <v>168</v>
      </c>
      <c r="L75" s="284">
        <f>VLOOKUP($A75,'[2]Project Data'!$C$6:$BY$990,30,FALSE)</f>
        <v>1100000</v>
      </c>
      <c r="M75" s="284">
        <f>VLOOKUP($A75,'[2]Project Data'!$C$6:$BY$990,53,FALSE)</f>
        <v>304334.92718133144</v>
      </c>
      <c r="N75" s="266" t="str">
        <f>VLOOKUP($A75,'[2]Project Data'!$C$6:$BU$862,8,FALSE)</f>
        <v/>
      </c>
    </row>
    <row r="76" spans="1:14" s="244" customFormat="1" ht="50.25" customHeight="1" x14ac:dyDescent="0.25">
      <c r="A76" s="264">
        <v>547</v>
      </c>
      <c r="B76" s="264" t="s">
        <v>304</v>
      </c>
      <c r="C76" s="264" t="s">
        <v>307</v>
      </c>
      <c r="D76" s="265" t="str">
        <f t="shared" si="1"/>
        <v>PPL Rank: 547       
Bellingham                                        
Watermain - Repl CIP</v>
      </c>
      <c r="E76" s="247" t="str">
        <f>VLOOKUP($A76,'[2]Project Data'!$C$6:$BU$990,11,FALSE)</f>
        <v>Berrens</v>
      </c>
      <c r="F76" s="247" t="str">
        <f>VLOOKUP($A76,'[2]Project Data'!$C$6:$BY$990,75,FALSE)</f>
        <v>6W</v>
      </c>
      <c r="G76" s="273">
        <f>VLOOKUP($A76,'[2]Project Data'!$C$6:$BY$990,46,FALSE)</f>
        <v>0</v>
      </c>
      <c r="H76" s="247" t="str">
        <f>VLOOKUP($A76,'[2]Project Data'!$C$6:$BY$990,16,FALSE)</f>
        <v>Reg</v>
      </c>
      <c r="I76" s="247" t="str">
        <f>VLOOKUP($A76,'[2]Project Data'!$C$6:$BY$990,6,FALSE)</f>
        <v/>
      </c>
      <c r="J76" s="247" t="str">
        <f>VLOOKUP($A76,'[2]Project Data'!$C$6:$BY$990,7,FALSE)</f>
        <v/>
      </c>
      <c r="K76" s="280">
        <f>VLOOKUP($A76,'[2]Project Data'!$C$6:$BY$990,15,FALSE)</f>
        <v>168</v>
      </c>
      <c r="L76" s="284">
        <f>VLOOKUP($A76,'[2]Project Data'!$C$6:$BY$990,30,FALSE)</f>
        <v>300000</v>
      </c>
      <c r="M76" s="284">
        <f>VLOOKUP($A76,'[2]Project Data'!$C$6:$BY$990,53,FALSE)</f>
        <v>0</v>
      </c>
      <c r="N76" s="266" t="str">
        <f>VLOOKUP($A76,'[2]Project Data'!$C$6:$BU$862,8,FALSE)</f>
        <v/>
      </c>
    </row>
    <row r="77" spans="1:14" s="244" customFormat="1" ht="50.25" customHeight="1" x14ac:dyDescent="0.25">
      <c r="A77" s="264">
        <v>548</v>
      </c>
      <c r="B77" s="264" t="s">
        <v>304</v>
      </c>
      <c r="C77" s="264" t="s">
        <v>308</v>
      </c>
      <c r="D77" s="265" t="str">
        <f t="shared" si="1"/>
        <v>PPL Rank: 548       
Bellingham                                        
Conservation - Install Meters</v>
      </c>
      <c r="E77" s="247" t="str">
        <f>VLOOKUP($A77,'[2]Project Data'!$C$6:$BU$990,11,FALSE)</f>
        <v>Berrens</v>
      </c>
      <c r="F77" s="247" t="str">
        <f>VLOOKUP($A77,'[2]Project Data'!$C$6:$BY$990,75,FALSE)</f>
        <v>6W</v>
      </c>
      <c r="G77" s="273">
        <f>VLOOKUP($A77,'[2]Project Data'!$C$6:$BY$990,46,FALSE)</f>
        <v>0</v>
      </c>
      <c r="H77" s="247" t="str">
        <f>VLOOKUP($A77,'[2]Project Data'!$C$6:$BY$990,16,FALSE)</f>
        <v>Reg</v>
      </c>
      <c r="I77" s="247" t="str">
        <f>VLOOKUP($A77,'[2]Project Data'!$C$6:$BY$990,6,FALSE)</f>
        <v/>
      </c>
      <c r="J77" s="247" t="str">
        <f>VLOOKUP($A77,'[2]Project Data'!$C$6:$BY$990,7,FALSE)</f>
        <v/>
      </c>
      <c r="K77" s="280">
        <f>VLOOKUP($A77,'[2]Project Data'!$C$6:$BY$990,15,FALSE)</f>
        <v>168</v>
      </c>
      <c r="L77" s="284">
        <f>VLOOKUP($A77,'[2]Project Data'!$C$6:$BY$990,30,FALSE)</f>
        <v>740000</v>
      </c>
      <c r="M77" s="284">
        <f>VLOOKUP($A77,'[2]Project Data'!$C$6:$BY$990,53,FALSE)</f>
        <v>0</v>
      </c>
      <c r="N77" s="266" t="str">
        <f>VLOOKUP($A77,'[2]Project Data'!$C$6:$BU$862,8,FALSE)</f>
        <v/>
      </c>
    </row>
    <row r="78" spans="1:14" s="244" customFormat="1" ht="50.25" customHeight="1" x14ac:dyDescent="0.25">
      <c r="A78" s="264">
        <v>18</v>
      </c>
      <c r="B78" s="264" t="s">
        <v>611</v>
      </c>
      <c r="C78" s="264" t="s">
        <v>870</v>
      </c>
      <c r="D78" s="265" t="str">
        <f t="shared" si="1"/>
        <v>PPL Rank: 18        
Belview                                           
Treatment - Manganese Plant</v>
      </c>
      <c r="E78" s="247" t="str">
        <f>VLOOKUP($A78,'[2]Project Data'!$C$6:$BU$990,11,FALSE)</f>
        <v>Berrens</v>
      </c>
      <c r="F78" s="247">
        <f>VLOOKUP($A78,'[2]Project Data'!$C$6:$BY$990,75,FALSE)</f>
        <v>8</v>
      </c>
      <c r="G78" s="273">
        <f>VLOOKUP($A78,'[2]Project Data'!$C$6:$BY$990,46,FALSE)</f>
        <v>0</v>
      </c>
      <c r="H78" s="247" t="str">
        <f>VLOOKUP($A78,'[2]Project Data'!$C$6:$BY$990,16,FALSE)</f>
        <v>EC</v>
      </c>
      <c r="I78" s="247" t="str">
        <f>VLOOKUP($A78,'[2]Project Data'!$C$6:$BY$990,6,FALSE)</f>
        <v/>
      </c>
      <c r="J78" s="247" t="str">
        <f>VLOOKUP($A78,'[2]Project Data'!$C$6:$BY$990,7,FALSE)</f>
        <v/>
      </c>
      <c r="K78" s="280">
        <f>VLOOKUP($A78,'[2]Project Data'!$C$6:$BY$990,15,FALSE)</f>
        <v>360</v>
      </c>
      <c r="L78" s="284">
        <f>VLOOKUP($A78,'[2]Project Data'!$C$6:$BY$990,30,FALSE)</f>
        <v>3017000</v>
      </c>
      <c r="M78" s="284">
        <f>VLOOKUP($A78,'[2]Project Data'!$C$6:$BY$990,53,FALSE)</f>
        <v>0</v>
      </c>
      <c r="N78" s="266" t="str">
        <f>VLOOKUP($A78,'[2]Project Data'!$C$6:$BU$862,8,FALSE)</f>
        <v/>
      </c>
    </row>
    <row r="79" spans="1:14" s="244" customFormat="1" ht="50.25" customHeight="1" x14ac:dyDescent="0.25">
      <c r="A79" s="264">
        <v>163</v>
      </c>
      <c r="B79" s="264" t="s">
        <v>611</v>
      </c>
      <c r="C79" s="264" t="s">
        <v>670</v>
      </c>
      <c r="D79" s="265" t="str">
        <f t="shared" si="1"/>
        <v>PPL Rank: 163       
Belview                                           
Source - New Wells &amp; Raw Watermain</v>
      </c>
      <c r="E79" s="247" t="str">
        <f>VLOOKUP($A79,'[2]Project Data'!$C$6:$BU$990,11,FALSE)</f>
        <v>Berrens</v>
      </c>
      <c r="F79" s="247">
        <f>VLOOKUP($A79,'[2]Project Data'!$C$6:$BY$990,75,FALSE)</f>
        <v>8</v>
      </c>
      <c r="G79" s="273">
        <f>VLOOKUP($A79,'[2]Project Data'!$C$6:$BY$990,46,FALSE)</f>
        <v>0</v>
      </c>
      <c r="H79" s="247" t="str">
        <f>VLOOKUP($A79,'[2]Project Data'!$C$6:$BY$990,16,FALSE)</f>
        <v>Reg</v>
      </c>
      <c r="I79" s="247" t="str">
        <f>VLOOKUP($A79,'[2]Project Data'!$C$6:$BY$990,6,FALSE)</f>
        <v/>
      </c>
      <c r="J79" s="247" t="str">
        <f>VLOOKUP($A79,'[2]Project Data'!$C$6:$BY$990,7,FALSE)</f>
        <v/>
      </c>
      <c r="K79" s="280">
        <f>VLOOKUP($A79,'[2]Project Data'!$C$6:$BY$990,15,FALSE)</f>
        <v>360</v>
      </c>
      <c r="L79" s="284">
        <f>VLOOKUP($A79,'[2]Project Data'!$C$6:$BY$990,30,FALSE)</f>
        <v>549000</v>
      </c>
      <c r="M79" s="284">
        <f>VLOOKUP($A79,'[2]Project Data'!$C$6:$BY$990,53,FALSE)</f>
        <v>0</v>
      </c>
      <c r="N79" s="266" t="str">
        <f>VLOOKUP($A79,'[2]Project Data'!$C$6:$BU$862,8,FALSE)</f>
        <v/>
      </c>
    </row>
    <row r="80" spans="1:14" s="244" customFormat="1" ht="50.25" customHeight="1" x14ac:dyDescent="0.25">
      <c r="A80" s="264">
        <v>368</v>
      </c>
      <c r="B80" s="264" t="s">
        <v>611</v>
      </c>
      <c r="C80" s="264" t="s">
        <v>289</v>
      </c>
      <c r="D80" s="265" t="str">
        <f t="shared" si="1"/>
        <v>PPL Rank: 368       
Belview                                           
Storage - Tower Rehab</v>
      </c>
      <c r="E80" s="247" t="str">
        <f>VLOOKUP($A80,'[2]Project Data'!$C$6:$BU$990,11,FALSE)</f>
        <v>Berrens</v>
      </c>
      <c r="F80" s="247">
        <f>VLOOKUP($A80,'[2]Project Data'!$C$6:$BY$990,75,FALSE)</f>
        <v>8</v>
      </c>
      <c r="G80" s="273">
        <f>VLOOKUP($A80,'[2]Project Data'!$C$6:$BY$990,46,FALSE)</f>
        <v>0</v>
      </c>
      <c r="H80" s="247" t="str">
        <f>VLOOKUP($A80,'[2]Project Data'!$C$6:$BY$990,16,FALSE)</f>
        <v>Reg</v>
      </c>
      <c r="I80" s="247" t="str">
        <f>VLOOKUP($A80,'[2]Project Data'!$C$6:$BY$990,6,FALSE)</f>
        <v/>
      </c>
      <c r="J80" s="247" t="str">
        <f>VLOOKUP($A80,'[2]Project Data'!$C$6:$BY$990,7,FALSE)</f>
        <v/>
      </c>
      <c r="K80" s="280">
        <f>VLOOKUP($A80,'[2]Project Data'!$C$6:$BY$990,15,FALSE)</f>
        <v>360</v>
      </c>
      <c r="L80" s="284">
        <f>VLOOKUP($A80,'[2]Project Data'!$C$6:$BY$990,30,FALSE)</f>
        <v>492000</v>
      </c>
      <c r="M80" s="284">
        <f>VLOOKUP($A80,'[2]Project Data'!$C$6:$BY$990,53,FALSE)</f>
        <v>0</v>
      </c>
      <c r="N80" s="266" t="str">
        <f>VLOOKUP($A80,'[2]Project Data'!$C$6:$BU$862,8,FALSE)</f>
        <v/>
      </c>
    </row>
    <row r="81" spans="1:14" s="244" customFormat="1" ht="50.25" customHeight="1" x14ac:dyDescent="0.25">
      <c r="A81" s="264">
        <v>369</v>
      </c>
      <c r="B81" s="264" t="s">
        <v>611</v>
      </c>
      <c r="C81" s="264" t="s">
        <v>286</v>
      </c>
      <c r="D81" s="265" t="str">
        <f t="shared" si="1"/>
        <v>PPL Rank: 369       
Belview                                           
Conservation - Replace Meters</v>
      </c>
      <c r="E81" s="247" t="str">
        <f>VLOOKUP($A81,'[2]Project Data'!$C$6:$BU$990,11,FALSE)</f>
        <v>Berrens</v>
      </c>
      <c r="F81" s="247">
        <f>VLOOKUP($A81,'[2]Project Data'!$C$6:$BY$990,75,FALSE)</f>
        <v>8</v>
      </c>
      <c r="G81" s="273">
        <f>VLOOKUP($A81,'[2]Project Data'!$C$6:$BY$990,46,FALSE)</f>
        <v>0</v>
      </c>
      <c r="H81" s="247" t="str">
        <f>VLOOKUP($A81,'[2]Project Data'!$C$6:$BY$990,16,FALSE)</f>
        <v>Reg</v>
      </c>
      <c r="I81" s="247" t="str">
        <f>VLOOKUP($A81,'[2]Project Data'!$C$6:$BY$990,6,FALSE)</f>
        <v/>
      </c>
      <c r="J81" s="247" t="str">
        <f>VLOOKUP($A81,'[2]Project Data'!$C$6:$BY$990,7,FALSE)</f>
        <v/>
      </c>
      <c r="K81" s="280">
        <f>VLOOKUP($A81,'[2]Project Data'!$C$6:$BY$990,15,FALSE)</f>
        <v>360</v>
      </c>
      <c r="L81" s="284">
        <f>VLOOKUP($A81,'[2]Project Data'!$C$6:$BY$990,30,FALSE)</f>
        <v>100000</v>
      </c>
      <c r="M81" s="284">
        <f>VLOOKUP($A81,'[2]Project Data'!$C$6:$BY$990,53,FALSE)</f>
        <v>0</v>
      </c>
      <c r="N81" s="266" t="str">
        <f>VLOOKUP($A81,'[2]Project Data'!$C$6:$BU$862,8,FALSE)</f>
        <v/>
      </c>
    </row>
    <row r="82" spans="1:14" s="244" customFormat="1" ht="50.25" customHeight="1" x14ac:dyDescent="0.25">
      <c r="A82" s="264">
        <v>623</v>
      </c>
      <c r="B82" s="264" t="s">
        <v>611</v>
      </c>
      <c r="C82" s="264" t="s">
        <v>1052</v>
      </c>
      <c r="D82" s="265" t="str">
        <f t="shared" si="1"/>
        <v>PPL Rank: 623       
Belview                                           
Watermain - Street Utility Replacement</v>
      </c>
      <c r="E82" s="247" t="str">
        <f>VLOOKUP($A82,'[2]Project Data'!$C$6:$BU$990,11,FALSE)</f>
        <v>Berrens</v>
      </c>
      <c r="F82" s="247">
        <f>VLOOKUP($A82,'[2]Project Data'!$C$6:$BY$990,75,FALSE)</f>
        <v>8</v>
      </c>
      <c r="G82" s="273">
        <f>VLOOKUP($A82,'[2]Project Data'!$C$6:$BY$990,46,FALSE)</f>
        <v>0</v>
      </c>
      <c r="H82" s="247" t="str">
        <f>VLOOKUP($A82,'[2]Project Data'!$C$6:$BY$990,16,FALSE)</f>
        <v>Reg</v>
      </c>
      <c r="I82" s="247" t="str">
        <f>VLOOKUP($A82,'[2]Project Data'!$C$6:$BY$990,6,FALSE)</f>
        <v/>
      </c>
      <c r="J82" s="247" t="str">
        <f>VLOOKUP($A82,'[2]Project Data'!$C$6:$BY$990,7,FALSE)</f>
        <v/>
      </c>
      <c r="K82" s="280">
        <f>VLOOKUP($A82,'[2]Project Data'!$C$6:$BY$990,15,FALSE)</f>
        <v>337</v>
      </c>
      <c r="L82" s="284">
        <f>VLOOKUP($A82,'[2]Project Data'!$C$6:$BY$990,30,FALSE)</f>
        <v>7490000</v>
      </c>
      <c r="M82" s="284">
        <f>VLOOKUP($A82,'[2]Project Data'!$C$6:$BY$990,53,FALSE)</f>
        <v>3320000</v>
      </c>
      <c r="N82" s="266" t="str">
        <f>VLOOKUP($A82,'[2]Project Data'!$C$6:$BU$862,8,FALSE)</f>
        <v/>
      </c>
    </row>
    <row r="83" spans="1:14" s="244" customFormat="1" ht="50.25" customHeight="1" x14ac:dyDescent="0.25">
      <c r="A83" s="264">
        <v>486</v>
      </c>
      <c r="B83" s="264" t="s">
        <v>70</v>
      </c>
      <c r="C83" s="264" t="s">
        <v>289</v>
      </c>
      <c r="D83" s="265" t="str">
        <f t="shared" si="1"/>
        <v>PPL Rank: 486       
Benson                                            
Storage - Tower Rehab</v>
      </c>
      <c r="E83" s="247" t="str">
        <f>VLOOKUP($A83,'[2]Project Data'!$C$6:$BU$990,11,FALSE)</f>
        <v>Berrens</v>
      </c>
      <c r="F83" s="247" t="str">
        <f>VLOOKUP($A83,'[2]Project Data'!$C$6:$BY$990,75,FALSE)</f>
        <v>6W</v>
      </c>
      <c r="G83" s="273">
        <f>VLOOKUP($A83,'[2]Project Data'!$C$6:$BY$990,46,FALSE)</f>
        <v>0</v>
      </c>
      <c r="H83" s="247" t="str">
        <f>VLOOKUP($A83,'[2]Project Data'!$C$6:$BY$990,16,FALSE)</f>
        <v>Reg</v>
      </c>
      <c r="I83" s="247" t="str">
        <f>VLOOKUP($A83,'[2]Project Data'!$C$6:$BY$990,6,FALSE)</f>
        <v/>
      </c>
      <c r="J83" s="247" t="str">
        <f>VLOOKUP($A83,'[2]Project Data'!$C$6:$BY$990,7,FALSE)</f>
        <v>Yes</v>
      </c>
      <c r="K83" s="280">
        <f>VLOOKUP($A83,'[2]Project Data'!$C$6:$BY$990,15,FALSE)</f>
        <v>3240</v>
      </c>
      <c r="L83" s="284">
        <f>VLOOKUP($A83,'[2]Project Data'!$C$6:$BY$990,30,FALSE)</f>
        <v>794000</v>
      </c>
      <c r="M83" s="284">
        <f>VLOOKUP($A83,'[2]Project Data'!$C$6:$BY$990,53,FALSE)</f>
        <v>0</v>
      </c>
      <c r="N83" s="266" t="str">
        <f>VLOOKUP($A83,'[2]Project Data'!$C$6:$BU$862,8,FALSE)</f>
        <v/>
      </c>
    </row>
    <row r="84" spans="1:14" s="244" customFormat="1" ht="50.25" customHeight="1" x14ac:dyDescent="0.25">
      <c r="A84" s="264">
        <v>695</v>
      </c>
      <c r="B84" s="264" t="s">
        <v>159</v>
      </c>
      <c r="C84" s="264" t="s">
        <v>309</v>
      </c>
      <c r="D84" s="265" t="str">
        <f t="shared" si="1"/>
        <v>PPL Rank: 695       
Big Lake                                          
Source - Additional Well #8</v>
      </c>
      <c r="E84" s="247" t="str">
        <f>VLOOKUP($A84,'[2]Project Data'!$C$6:$BU$990,11,FALSE)</f>
        <v>Barrett</v>
      </c>
      <c r="F84" s="247" t="str">
        <f>VLOOKUP($A84,'[2]Project Data'!$C$6:$BY$990,75,FALSE)</f>
        <v>7W</v>
      </c>
      <c r="G84" s="273">
        <f>VLOOKUP($A84,'[2]Project Data'!$C$6:$BY$990,46,FALSE)</f>
        <v>0</v>
      </c>
      <c r="H84" s="247" t="str">
        <f>VLOOKUP($A84,'[2]Project Data'!$C$6:$BY$990,16,FALSE)</f>
        <v>Reg</v>
      </c>
      <c r="I84" s="247" t="str">
        <f>VLOOKUP($A84,'[2]Project Data'!$C$6:$BY$990,6,FALSE)</f>
        <v/>
      </c>
      <c r="J84" s="247" t="str">
        <f>VLOOKUP($A84,'[2]Project Data'!$C$6:$BY$990,7,FALSE)</f>
        <v/>
      </c>
      <c r="K84" s="280">
        <f>VLOOKUP($A84,'[2]Project Data'!$C$6:$BY$990,15,FALSE)</f>
        <v>9000</v>
      </c>
      <c r="L84" s="284">
        <f>VLOOKUP($A84,'[2]Project Data'!$C$6:$BY$990,30,FALSE)</f>
        <v>1350000</v>
      </c>
      <c r="M84" s="284">
        <f>VLOOKUP($A84,'[2]Project Data'!$C$6:$BY$990,53,FALSE)</f>
        <v>0</v>
      </c>
      <c r="N84" s="266" t="str">
        <f>VLOOKUP($A84,'[2]Project Data'!$C$6:$BU$862,8,FALSE)</f>
        <v/>
      </c>
    </row>
    <row r="85" spans="1:14" s="244" customFormat="1" ht="50.25" customHeight="1" x14ac:dyDescent="0.25">
      <c r="A85" s="264">
        <v>226</v>
      </c>
      <c r="B85" s="264" t="s">
        <v>310</v>
      </c>
      <c r="C85" s="264" t="s">
        <v>311</v>
      </c>
      <c r="D85" s="265" t="str">
        <f t="shared" si="1"/>
        <v>PPL Rank: 226       
Bigfork                                           
Source - New Well &amp; Plant Rehab</v>
      </c>
      <c r="E85" s="247" t="str">
        <f>VLOOKUP($A85,'[2]Project Data'!$C$6:$BU$990,11,FALSE)</f>
        <v>Perez</v>
      </c>
      <c r="F85" s="247" t="str">
        <f>VLOOKUP($A85,'[2]Project Data'!$C$6:$BY$990,75,FALSE)</f>
        <v>3a</v>
      </c>
      <c r="G85" s="273">
        <f>VLOOKUP($A85,'[2]Project Data'!$C$6:$BY$990,46,FALSE)</f>
        <v>0</v>
      </c>
      <c r="H85" s="247" t="str">
        <f>VLOOKUP($A85,'[2]Project Data'!$C$6:$BY$990,16,FALSE)</f>
        <v>Reg</v>
      </c>
      <c r="I85" s="247" t="str">
        <f>VLOOKUP($A85,'[2]Project Data'!$C$6:$BY$990,6,FALSE)</f>
        <v/>
      </c>
      <c r="J85" s="247" t="str">
        <f>VLOOKUP($A85,'[2]Project Data'!$C$6:$BY$990,7,FALSE)</f>
        <v/>
      </c>
      <c r="K85" s="280">
        <f>VLOOKUP($A85,'[2]Project Data'!$C$6:$BY$990,15,FALSE)</f>
        <v>443</v>
      </c>
      <c r="L85" s="284">
        <f>VLOOKUP($A85,'[2]Project Data'!$C$6:$BY$990,30,FALSE)</f>
        <v>129489</v>
      </c>
      <c r="M85" s="284">
        <f>VLOOKUP($A85,'[2]Project Data'!$C$6:$BY$990,53,FALSE)</f>
        <v>0</v>
      </c>
      <c r="N85" s="266" t="str">
        <f>VLOOKUP($A85,'[2]Project Data'!$C$6:$BU$862,8,FALSE)</f>
        <v/>
      </c>
    </row>
    <row r="86" spans="1:14" s="244" customFormat="1" ht="50.25" customHeight="1" x14ac:dyDescent="0.25">
      <c r="A86" s="264">
        <v>362</v>
      </c>
      <c r="B86" s="264" t="s">
        <v>310</v>
      </c>
      <c r="C86" s="264" t="s">
        <v>415</v>
      </c>
      <c r="D86" s="265" t="str">
        <f t="shared" si="1"/>
        <v>PPL Rank: 362       
Bigfork                                           
Watermain - Replacement</v>
      </c>
      <c r="E86" s="247" t="str">
        <f>VLOOKUP($A86,'[2]Project Data'!$C$6:$BU$990,11,FALSE)</f>
        <v>Perez</v>
      </c>
      <c r="F86" s="247" t="str">
        <f>VLOOKUP($A86,'[2]Project Data'!$C$6:$BY$990,75,FALSE)</f>
        <v>3a</v>
      </c>
      <c r="G86" s="273">
        <f>VLOOKUP($A86,'[2]Project Data'!$C$6:$BY$990,46,FALSE)</f>
        <v>0</v>
      </c>
      <c r="H86" s="247" t="str">
        <f>VLOOKUP($A86,'[2]Project Data'!$C$6:$BY$990,16,FALSE)</f>
        <v>Reg</v>
      </c>
      <c r="I86" s="247" t="str">
        <f>VLOOKUP($A86,'[2]Project Data'!$C$6:$BY$990,6,FALSE)</f>
        <v/>
      </c>
      <c r="J86" s="247" t="str">
        <f>VLOOKUP($A86,'[2]Project Data'!$C$6:$BY$990,7,FALSE)</f>
        <v/>
      </c>
      <c r="K86" s="280">
        <f>VLOOKUP($A86,'[2]Project Data'!$C$6:$BY$990,15,FALSE)</f>
        <v>420</v>
      </c>
      <c r="L86" s="284">
        <f>VLOOKUP($A86,'[2]Project Data'!$C$6:$BY$990,30,FALSE)</f>
        <v>1111900</v>
      </c>
      <c r="M86" s="284">
        <f>VLOOKUP($A86,'[2]Project Data'!$C$6:$BY$990,53,FALSE)</f>
        <v>0</v>
      </c>
      <c r="N86" s="266" t="str">
        <f>VLOOKUP($A86,'[2]Project Data'!$C$6:$BU$862,8,FALSE)</f>
        <v/>
      </c>
    </row>
    <row r="87" spans="1:14" s="244" customFormat="1" ht="50.25" customHeight="1" x14ac:dyDescent="0.25">
      <c r="A87" s="264">
        <v>363</v>
      </c>
      <c r="B87" s="264" t="s">
        <v>310</v>
      </c>
      <c r="C87" s="264" t="s">
        <v>289</v>
      </c>
      <c r="D87" s="265" t="str">
        <f t="shared" si="1"/>
        <v>PPL Rank: 363       
Bigfork                                           
Storage - Tower Rehab</v>
      </c>
      <c r="E87" s="247" t="str">
        <f>VLOOKUP($A87,'[2]Project Data'!$C$6:$BU$990,11,FALSE)</f>
        <v>Perez</v>
      </c>
      <c r="F87" s="247" t="str">
        <f>VLOOKUP($A87,'[2]Project Data'!$C$6:$BY$990,75,FALSE)</f>
        <v>3a</v>
      </c>
      <c r="G87" s="273">
        <f>VLOOKUP($A87,'[2]Project Data'!$C$6:$BY$990,46,FALSE)</f>
        <v>0</v>
      </c>
      <c r="H87" s="247" t="str">
        <f>VLOOKUP($A87,'[2]Project Data'!$C$6:$BY$990,16,FALSE)</f>
        <v>Reg</v>
      </c>
      <c r="I87" s="247" t="str">
        <f>VLOOKUP($A87,'[2]Project Data'!$C$6:$BY$990,6,FALSE)</f>
        <v/>
      </c>
      <c r="J87" s="247" t="str">
        <f>VLOOKUP($A87,'[2]Project Data'!$C$6:$BY$990,7,FALSE)</f>
        <v/>
      </c>
      <c r="K87" s="280">
        <f>VLOOKUP($A87,'[2]Project Data'!$C$6:$BY$990,15,FALSE)</f>
        <v>446</v>
      </c>
      <c r="L87" s="284">
        <f>VLOOKUP($A87,'[2]Project Data'!$C$6:$BY$990,30,FALSE)</f>
        <v>489600</v>
      </c>
      <c r="M87" s="284">
        <f>VLOOKUP($A87,'[2]Project Data'!$C$6:$BY$990,53,FALSE)</f>
        <v>0</v>
      </c>
      <c r="N87" s="266" t="str">
        <f>VLOOKUP($A87,'[2]Project Data'!$C$6:$BU$862,8,FALSE)</f>
        <v/>
      </c>
    </row>
    <row r="88" spans="1:14" s="244" customFormat="1" ht="50.25" customHeight="1" x14ac:dyDescent="0.25">
      <c r="A88" s="264">
        <v>364</v>
      </c>
      <c r="B88" s="264" t="s">
        <v>310</v>
      </c>
      <c r="C88" s="264" t="s">
        <v>286</v>
      </c>
      <c r="D88" s="265" t="str">
        <f t="shared" si="1"/>
        <v>PPL Rank: 364       
Bigfork                                           
Conservation - Replace Meters</v>
      </c>
      <c r="E88" s="247" t="str">
        <f>VLOOKUP($A88,'[2]Project Data'!$C$6:$BU$990,11,FALSE)</f>
        <v>Perez</v>
      </c>
      <c r="F88" s="247" t="str">
        <f>VLOOKUP($A88,'[2]Project Data'!$C$6:$BY$990,75,FALSE)</f>
        <v>3a</v>
      </c>
      <c r="G88" s="273">
        <f>VLOOKUP($A88,'[2]Project Data'!$C$6:$BY$990,46,FALSE)</f>
        <v>0</v>
      </c>
      <c r="H88" s="247" t="str">
        <f>VLOOKUP($A88,'[2]Project Data'!$C$6:$BY$990,16,FALSE)</f>
        <v>Reg</v>
      </c>
      <c r="I88" s="247" t="str">
        <f>VLOOKUP($A88,'[2]Project Data'!$C$6:$BY$990,6,FALSE)</f>
        <v/>
      </c>
      <c r="J88" s="247" t="str">
        <f>VLOOKUP($A88,'[2]Project Data'!$C$6:$BY$990,7,FALSE)</f>
        <v/>
      </c>
      <c r="K88" s="280">
        <f>VLOOKUP($A88,'[2]Project Data'!$C$6:$BY$990,15,FALSE)</f>
        <v>446</v>
      </c>
      <c r="L88" s="284">
        <f>VLOOKUP($A88,'[2]Project Data'!$C$6:$BY$990,30,FALSE)</f>
        <v>88280</v>
      </c>
      <c r="M88" s="284">
        <f>VLOOKUP($A88,'[2]Project Data'!$C$6:$BY$990,53,FALSE)</f>
        <v>0</v>
      </c>
      <c r="N88" s="266" t="str">
        <f>VLOOKUP($A88,'[2]Project Data'!$C$6:$BU$862,8,FALSE)</f>
        <v/>
      </c>
    </row>
    <row r="89" spans="1:14" s="244" customFormat="1" ht="50.25" customHeight="1" x14ac:dyDescent="0.25">
      <c r="A89" s="264">
        <v>295</v>
      </c>
      <c r="B89" s="264" t="s">
        <v>1053</v>
      </c>
      <c r="C89" s="264" t="s">
        <v>961</v>
      </c>
      <c r="D89" s="265" t="str">
        <f t="shared" si="1"/>
        <v>PPL Rank: 295       
Bird Island                                       
Watermain - Looping Improvements</v>
      </c>
      <c r="E89" s="247" t="str">
        <f>VLOOKUP($A89,'[2]Project Data'!$C$6:$BU$990,11,FALSE)</f>
        <v>Barrett</v>
      </c>
      <c r="F89" s="247" t="str">
        <f>VLOOKUP($A89,'[2]Project Data'!$C$6:$BY$990,75,FALSE)</f>
        <v>6E</v>
      </c>
      <c r="G89" s="273">
        <f>VLOOKUP($A89,'[2]Project Data'!$C$6:$BY$990,46,FALSE)</f>
        <v>45545</v>
      </c>
      <c r="H89" s="247" t="str">
        <f>VLOOKUP($A89,'[2]Project Data'!$C$6:$BY$990,16,FALSE)</f>
        <v>Reg</v>
      </c>
      <c r="I89" s="247" t="str">
        <f>VLOOKUP($A89,'[2]Project Data'!$C$6:$BY$990,6,FALSE)</f>
        <v>Yes</v>
      </c>
      <c r="J89" s="247" t="str">
        <f>VLOOKUP($A89,'[2]Project Data'!$C$6:$BY$990,7,FALSE)</f>
        <v/>
      </c>
      <c r="K89" s="280">
        <f>VLOOKUP($A89,'[2]Project Data'!$C$6:$BY$990,15,FALSE)</f>
        <v>960</v>
      </c>
      <c r="L89" s="284">
        <f>VLOOKUP($A89,'[2]Project Data'!$C$6:$BY$990,30,FALSE)</f>
        <v>349270</v>
      </c>
      <c r="M89" s="284">
        <f>VLOOKUP($A89,'[2]Project Data'!$C$6:$BY$990,53,FALSE)</f>
        <v>0</v>
      </c>
      <c r="N89" s="266" t="str">
        <f>VLOOKUP($A89,'[2]Project Data'!$C$6:$BU$862,8,FALSE)</f>
        <v/>
      </c>
    </row>
    <row r="90" spans="1:14" s="244" customFormat="1" ht="50.25" customHeight="1" x14ac:dyDescent="0.25">
      <c r="A90" s="264">
        <v>671</v>
      </c>
      <c r="B90" s="264" t="s">
        <v>1053</v>
      </c>
      <c r="C90" s="264" t="s">
        <v>1054</v>
      </c>
      <c r="D90" s="265" t="str">
        <f t="shared" si="1"/>
        <v>PPL Rank: 671       
Bird Island                                       
Treatment - Filter Media Replacement</v>
      </c>
      <c r="E90" s="247" t="str">
        <f>VLOOKUP($A90,'[2]Project Data'!$C$6:$BU$990,11,FALSE)</f>
        <v>Barrett</v>
      </c>
      <c r="F90" s="247" t="str">
        <f>VLOOKUP($A90,'[2]Project Data'!$C$6:$BY$990,75,FALSE)</f>
        <v>6E</v>
      </c>
      <c r="G90" s="273">
        <f>VLOOKUP($A90,'[2]Project Data'!$C$6:$BY$990,46,FALSE)</f>
        <v>0</v>
      </c>
      <c r="H90" s="247" t="str">
        <f>VLOOKUP($A90,'[2]Project Data'!$C$6:$BY$990,16,FALSE)</f>
        <v>Reg</v>
      </c>
      <c r="I90" s="247" t="str">
        <f>VLOOKUP($A90,'[2]Project Data'!$C$6:$BY$990,6,FALSE)</f>
        <v/>
      </c>
      <c r="J90" s="247" t="str">
        <f>VLOOKUP($A90,'[2]Project Data'!$C$6:$BY$990,7,FALSE)</f>
        <v/>
      </c>
      <c r="K90" s="280">
        <f>VLOOKUP($A90,'[2]Project Data'!$C$6:$BY$990,15,FALSE)</f>
        <v>960</v>
      </c>
      <c r="L90" s="284">
        <f>VLOOKUP($A90,'[2]Project Data'!$C$6:$BY$990,30,FALSE)</f>
        <v>145000</v>
      </c>
      <c r="M90" s="284">
        <f>VLOOKUP($A90,'[2]Project Data'!$C$6:$BY$990,53,FALSE)</f>
        <v>0</v>
      </c>
      <c r="N90" s="266" t="str">
        <f>VLOOKUP($A90,'[2]Project Data'!$C$6:$BU$862,8,FALSE)</f>
        <v/>
      </c>
    </row>
    <row r="91" spans="1:14" s="244" customFormat="1" ht="50.25" customHeight="1" x14ac:dyDescent="0.25">
      <c r="A91" s="264">
        <v>672</v>
      </c>
      <c r="B91" s="264" t="s">
        <v>1053</v>
      </c>
      <c r="C91" s="264" t="s">
        <v>1055</v>
      </c>
      <c r="D91" s="265" t="str">
        <f t="shared" si="1"/>
        <v>PPL Rank: 672       
Bird Island                                       
Watermain - Water Distribution Recon</v>
      </c>
      <c r="E91" s="247" t="str">
        <f>VLOOKUP($A91,'[2]Project Data'!$C$6:$BU$990,11,FALSE)</f>
        <v>Barrett</v>
      </c>
      <c r="F91" s="247" t="str">
        <f>VLOOKUP($A91,'[2]Project Data'!$C$6:$BY$990,75,FALSE)</f>
        <v>6E</v>
      </c>
      <c r="G91" s="273">
        <f>VLOOKUP($A91,'[2]Project Data'!$C$6:$BY$990,46,FALSE)</f>
        <v>45545</v>
      </c>
      <c r="H91" s="247" t="str">
        <f>VLOOKUP($A91,'[2]Project Data'!$C$6:$BY$990,16,FALSE)</f>
        <v>Reg</v>
      </c>
      <c r="I91" s="247" t="str">
        <f>VLOOKUP($A91,'[2]Project Data'!$C$6:$BY$990,6,FALSE)</f>
        <v>Yes</v>
      </c>
      <c r="J91" s="247" t="str">
        <f>VLOOKUP($A91,'[2]Project Data'!$C$6:$BY$990,7,FALSE)</f>
        <v/>
      </c>
      <c r="K91" s="280">
        <f>VLOOKUP($A91,'[2]Project Data'!$C$6:$BY$990,15,FALSE)</f>
        <v>960</v>
      </c>
      <c r="L91" s="284">
        <f>VLOOKUP($A91,'[2]Project Data'!$C$6:$BY$990,30,FALSE)</f>
        <v>95888</v>
      </c>
      <c r="M91" s="284">
        <f>VLOOKUP($A91,'[2]Project Data'!$C$6:$BY$990,53,FALSE)</f>
        <v>0</v>
      </c>
      <c r="N91" s="266" t="str">
        <f>VLOOKUP($A91,'[2]Project Data'!$C$6:$BU$862,8,FALSE)</f>
        <v/>
      </c>
    </row>
    <row r="92" spans="1:14" s="244" customFormat="1" ht="50.25" customHeight="1" x14ac:dyDescent="0.25">
      <c r="A92" s="264">
        <v>225</v>
      </c>
      <c r="B92" s="264" t="s">
        <v>71</v>
      </c>
      <c r="C92" s="264" t="s">
        <v>300</v>
      </c>
      <c r="D92" s="265" t="str">
        <f t="shared" si="1"/>
        <v>PPL Rank: 225       
Blackduck                                         
Treatment - Plant Rehab</v>
      </c>
      <c r="E92" s="247" t="str">
        <f>VLOOKUP($A92,'[2]Project Data'!$C$6:$BU$990,11,FALSE)</f>
        <v>Perez</v>
      </c>
      <c r="F92" s="247">
        <f>VLOOKUP($A92,'[2]Project Data'!$C$6:$BY$990,75,FALSE)</f>
        <v>2</v>
      </c>
      <c r="G92" s="273">
        <f>VLOOKUP($A92,'[2]Project Data'!$C$6:$BY$990,46,FALSE)</f>
        <v>0</v>
      </c>
      <c r="H92" s="247" t="str">
        <f>VLOOKUP($A92,'[2]Project Data'!$C$6:$BY$990,16,FALSE)</f>
        <v>Reg</v>
      </c>
      <c r="I92" s="247" t="str">
        <f>VLOOKUP($A92,'[2]Project Data'!$C$6:$BY$990,6,FALSE)</f>
        <v/>
      </c>
      <c r="J92" s="247" t="str">
        <f>VLOOKUP($A92,'[2]Project Data'!$C$6:$BY$990,7,FALSE)</f>
        <v/>
      </c>
      <c r="K92" s="280">
        <f>VLOOKUP($A92,'[2]Project Data'!$C$6:$BY$990,15,FALSE)</f>
        <v>675</v>
      </c>
      <c r="L92" s="284">
        <f>VLOOKUP($A92,'[2]Project Data'!$C$6:$BY$990,30,FALSE)</f>
        <v>3360000</v>
      </c>
      <c r="M92" s="284">
        <f>VLOOKUP($A92,'[2]Project Data'!$C$6:$BY$990,53,FALSE)</f>
        <v>0</v>
      </c>
      <c r="N92" s="266">
        <f>VLOOKUP($A92,'[2]Project Data'!$C$6:$BU$862,8,FALSE)</f>
        <v>0</v>
      </c>
    </row>
    <row r="93" spans="1:14" s="244" customFormat="1" ht="50.25" customHeight="1" x14ac:dyDescent="0.25">
      <c r="A93" s="264">
        <v>354</v>
      </c>
      <c r="B93" s="264" t="s">
        <v>71</v>
      </c>
      <c r="C93" s="264" t="s">
        <v>415</v>
      </c>
      <c r="D93" s="265" t="str">
        <f t="shared" si="1"/>
        <v>PPL Rank: 354       
Blackduck                                         
Watermain - Replacement</v>
      </c>
      <c r="E93" s="247" t="str">
        <f>VLOOKUP($A93,'[2]Project Data'!$C$6:$BU$990,11,FALSE)</f>
        <v>Perez</v>
      </c>
      <c r="F93" s="247">
        <f>VLOOKUP($A93,'[2]Project Data'!$C$6:$BY$990,75,FALSE)</f>
        <v>2</v>
      </c>
      <c r="G93" s="273">
        <f>VLOOKUP($A93,'[2]Project Data'!$C$6:$BY$990,46,FALSE)</f>
        <v>0</v>
      </c>
      <c r="H93" s="247" t="str">
        <f>VLOOKUP($A93,'[2]Project Data'!$C$6:$BY$990,16,FALSE)</f>
        <v>Reg</v>
      </c>
      <c r="I93" s="247" t="str">
        <f>VLOOKUP($A93,'[2]Project Data'!$C$6:$BY$990,6,FALSE)</f>
        <v/>
      </c>
      <c r="J93" s="247" t="str">
        <f>VLOOKUP($A93,'[2]Project Data'!$C$6:$BY$990,7,FALSE)</f>
        <v/>
      </c>
      <c r="K93" s="280">
        <f>VLOOKUP($A93,'[2]Project Data'!$C$6:$BY$990,15,FALSE)</f>
        <v>675</v>
      </c>
      <c r="L93" s="284">
        <f>VLOOKUP($A93,'[2]Project Data'!$C$6:$BY$990,30,FALSE)</f>
        <v>6584500</v>
      </c>
      <c r="M93" s="284">
        <f>VLOOKUP($A93,'[2]Project Data'!$C$6:$BY$990,53,FALSE)</f>
        <v>0</v>
      </c>
      <c r="N93" s="266">
        <f>VLOOKUP($A93,'[2]Project Data'!$C$6:$BU$862,8,FALSE)</f>
        <v>0</v>
      </c>
    </row>
    <row r="94" spans="1:14" s="244" customFormat="1" ht="50.25" customHeight="1" x14ac:dyDescent="0.25">
      <c r="A94" s="264">
        <v>355</v>
      </c>
      <c r="B94" s="264" t="s">
        <v>71</v>
      </c>
      <c r="C94" s="264" t="s">
        <v>289</v>
      </c>
      <c r="D94" s="265" t="str">
        <f t="shared" si="1"/>
        <v>PPL Rank: 355       
Blackduck                                         
Storage - Tower Rehab</v>
      </c>
      <c r="E94" s="247" t="str">
        <f>VLOOKUP($A94,'[2]Project Data'!$C$6:$BU$990,11,FALSE)</f>
        <v>Perez</v>
      </c>
      <c r="F94" s="247">
        <f>VLOOKUP($A94,'[2]Project Data'!$C$6:$BY$990,75,FALSE)</f>
        <v>2</v>
      </c>
      <c r="G94" s="273">
        <f>VLOOKUP($A94,'[2]Project Data'!$C$6:$BY$990,46,FALSE)</f>
        <v>0</v>
      </c>
      <c r="H94" s="247" t="str">
        <f>VLOOKUP($A94,'[2]Project Data'!$C$6:$BY$990,16,FALSE)</f>
        <v>Reg</v>
      </c>
      <c r="I94" s="247" t="str">
        <f>VLOOKUP($A94,'[2]Project Data'!$C$6:$BY$990,6,FALSE)</f>
        <v/>
      </c>
      <c r="J94" s="247" t="str">
        <f>VLOOKUP($A94,'[2]Project Data'!$C$6:$BY$990,7,FALSE)</f>
        <v/>
      </c>
      <c r="K94" s="280">
        <f>VLOOKUP($A94,'[2]Project Data'!$C$6:$BY$990,15,FALSE)</f>
        <v>675</v>
      </c>
      <c r="L94" s="284">
        <f>VLOOKUP($A94,'[2]Project Data'!$C$6:$BY$990,30,FALSE)</f>
        <v>450000</v>
      </c>
      <c r="M94" s="284">
        <f>VLOOKUP($A94,'[2]Project Data'!$C$6:$BY$990,53,FALSE)</f>
        <v>0</v>
      </c>
      <c r="N94" s="266">
        <f>VLOOKUP($A94,'[2]Project Data'!$C$6:$BU$862,8,FALSE)</f>
        <v>0</v>
      </c>
    </row>
    <row r="95" spans="1:14" s="244" customFormat="1" ht="50.25" customHeight="1" x14ac:dyDescent="0.25">
      <c r="A95" s="264">
        <v>287</v>
      </c>
      <c r="B95" s="264" t="s">
        <v>1271</v>
      </c>
      <c r="C95" s="264" t="s">
        <v>526</v>
      </c>
      <c r="D95" s="265" t="str">
        <f t="shared" si="1"/>
        <v>PPL Rank: 287       
Blomkest                                          
Treatment - New Treatment Plant</v>
      </c>
      <c r="E95" s="247" t="str">
        <f>VLOOKUP($A95,'[2]Project Data'!$C$6:$BU$990,11,FALSE)</f>
        <v>Barrett</v>
      </c>
      <c r="F95" s="247" t="str">
        <f>VLOOKUP($A95,'[2]Project Data'!$C$6:$BY$990,75,FALSE)</f>
        <v>6E</v>
      </c>
      <c r="G95" s="273">
        <f>VLOOKUP($A95,'[2]Project Data'!$C$6:$BY$990,46,FALSE)</f>
        <v>0</v>
      </c>
      <c r="H95" s="247" t="str">
        <f>VLOOKUP($A95,'[2]Project Data'!$C$6:$BY$990,16,FALSE)</f>
        <v>Reg</v>
      </c>
      <c r="I95" s="247" t="str">
        <f>VLOOKUP($A95,'[2]Project Data'!$C$6:$BY$990,6,FALSE)</f>
        <v/>
      </c>
      <c r="J95" s="247" t="str">
        <f>VLOOKUP($A95,'[2]Project Data'!$C$6:$BY$990,7,FALSE)</f>
        <v/>
      </c>
      <c r="K95" s="280">
        <f>VLOOKUP($A95,'[2]Project Data'!$C$6:$BY$990,15,FALSE)</f>
        <v>174</v>
      </c>
      <c r="L95" s="284">
        <f>VLOOKUP($A95,'[2]Project Data'!$C$6:$BY$990,30,FALSE)</f>
        <v>3310000</v>
      </c>
      <c r="M95" s="284">
        <f>VLOOKUP($A95,'[2]Project Data'!$C$6:$BY$990,53,FALSE)</f>
        <v>0</v>
      </c>
      <c r="N95" s="266">
        <f>VLOOKUP($A95,'[2]Project Data'!$C$6:$BU$862,8,FALSE)</f>
        <v>0</v>
      </c>
    </row>
    <row r="96" spans="1:14" s="244" customFormat="1" ht="50.25" customHeight="1" x14ac:dyDescent="0.25">
      <c r="A96" s="264">
        <v>638</v>
      </c>
      <c r="B96" s="264" t="s">
        <v>1271</v>
      </c>
      <c r="C96" s="264" t="s">
        <v>668</v>
      </c>
      <c r="D96" s="265" t="str">
        <f t="shared" si="1"/>
        <v>PPL Rank: 638       
Blomkest                                          
Watermain - Distribution Replacement</v>
      </c>
      <c r="E96" s="247" t="str">
        <f>VLOOKUP($A96,'[2]Project Data'!$C$6:$BU$990,11,FALSE)</f>
        <v>Barrett</v>
      </c>
      <c r="F96" s="247" t="str">
        <f>VLOOKUP($A96,'[2]Project Data'!$C$6:$BY$990,75,FALSE)</f>
        <v>6E</v>
      </c>
      <c r="G96" s="273">
        <f>VLOOKUP($A96,'[2]Project Data'!$C$6:$BY$990,46,FALSE)</f>
        <v>0</v>
      </c>
      <c r="H96" s="247" t="str">
        <f>VLOOKUP($A96,'[2]Project Data'!$C$6:$BY$990,16,FALSE)</f>
        <v>Reg</v>
      </c>
      <c r="I96" s="247" t="str">
        <f>VLOOKUP($A96,'[2]Project Data'!$C$6:$BY$990,6,FALSE)</f>
        <v/>
      </c>
      <c r="J96" s="247" t="str">
        <f>VLOOKUP($A96,'[2]Project Data'!$C$6:$BY$990,7,FALSE)</f>
        <v/>
      </c>
      <c r="K96" s="280">
        <f>VLOOKUP($A96,'[2]Project Data'!$C$6:$BY$990,15,FALSE)</f>
        <v>174</v>
      </c>
      <c r="L96" s="284">
        <f>VLOOKUP($A96,'[2]Project Data'!$C$6:$BY$990,30,FALSE)</f>
        <v>1600000</v>
      </c>
      <c r="M96" s="284">
        <f>VLOOKUP($A96,'[2]Project Data'!$C$6:$BY$990,53,FALSE)</f>
        <v>0</v>
      </c>
      <c r="N96" s="266">
        <f>VLOOKUP($A96,'[2]Project Data'!$C$6:$BU$862,8,FALSE)</f>
        <v>0</v>
      </c>
    </row>
    <row r="97" spans="1:14" s="244" customFormat="1" ht="50.25" customHeight="1" x14ac:dyDescent="0.25">
      <c r="A97" s="264">
        <v>639</v>
      </c>
      <c r="B97" s="264" t="s">
        <v>1271</v>
      </c>
      <c r="C97" s="264" t="s">
        <v>1302</v>
      </c>
      <c r="D97" s="265" t="str">
        <f t="shared" si="1"/>
        <v>PPL Rank: 639       
Blomkest                                          
Storage - New Pressure Tank</v>
      </c>
      <c r="E97" s="247" t="str">
        <f>VLOOKUP($A97,'[2]Project Data'!$C$6:$BU$990,11,FALSE)</f>
        <v>Barrett</v>
      </c>
      <c r="F97" s="247" t="str">
        <f>VLOOKUP($A97,'[2]Project Data'!$C$6:$BY$990,75,FALSE)</f>
        <v>6E</v>
      </c>
      <c r="G97" s="273">
        <f>VLOOKUP($A97,'[2]Project Data'!$C$6:$BY$990,46,FALSE)</f>
        <v>0</v>
      </c>
      <c r="H97" s="247" t="str">
        <f>VLOOKUP($A97,'[2]Project Data'!$C$6:$BY$990,16,FALSE)</f>
        <v>Reg</v>
      </c>
      <c r="I97" s="247" t="str">
        <f>VLOOKUP($A97,'[2]Project Data'!$C$6:$BY$990,6,FALSE)</f>
        <v/>
      </c>
      <c r="J97" s="247" t="str">
        <f>VLOOKUP($A97,'[2]Project Data'!$C$6:$BY$990,7,FALSE)</f>
        <v/>
      </c>
      <c r="K97" s="280">
        <f>VLOOKUP($A97,'[2]Project Data'!$C$6:$BY$990,15,FALSE)</f>
        <v>174</v>
      </c>
      <c r="L97" s="284">
        <f>VLOOKUP($A97,'[2]Project Data'!$C$6:$BY$990,30,FALSE)</f>
        <v>400000</v>
      </c>
      <c r="M97" s="284">
        <f>VLOOKUP($A97,'[2]Project Data'!$C$6:$BY$990,53,FALSE)</f>
        <v>0</v>
      </c>
      <c r="N97" s="266">
        <f>VLOOKUP($A97,'[2]Project Data'!$C$6:$BU$862,8,FALSE)</f>
        <v>0</v>
      </c>
    </row>
    <row r="98" spans="1:14" s="244" customFormat="1" ht="50.25" customHeight="1" x14ac:dyDescent="0.25">
      <c r="A98" s="264">
        <v>747</v>
      </c>
      <c r="B98" s="264" t="s">
        <v>1056</v>
      </c>
      <c r="C98" s="264" t="s">
        <v>1057</v>
      </c>
      <c r="D98" s="265" t="str">
        <f t="shared" si="1"/>
        <v>PPL Rank: 747       
Bloomington                                       
Source - Well No.3 Replacement</v>
      </c>
      <c r="E98" s="247" t="str">
        <f>VLOOKUP($A98,'[2]Project Data'!$C$6:$BU$990,11,FALSE)</f>
        <v>Montoya</v>
      </c>
      <c r="F98" s="247">
        <f>VLOOKUP($A98,'[2]Project Data'!$C$6:$BY$990,75,FALSE)</f>
        <v>11</v>
      </c>
      <c r="G98" s="273">
        <f>VLOOKUP($A98,'[2]Project Data'!$C$6:$BY$990,46,FALSE)</f>
        <v>0</v>
      </c>
      <c r="H98" s="247" t="str">
        <f>VLOOKUP($A98,'[2]Project Data'!$C$6:$BY$990,16,FALSE)</f>
        <v>Reg</v>
      </c>
      <c r="I98" s="247" t="str">
        <f>VLOOKUP($A98,'[2]Project Data'!$C$6:$BY$990,6,FALSE)</f>
        <v/>
      </c>
      <c r="J98" s="247" t="str">
        <f>VLOOKUP($A98,'[2]Project Data'!$C$6:$BY$990,7,FALSE)</f>
        <v/>
      </c>
      <c r="K98" s="280">
        <f>VLOOKUP($A98,'[2]Project Data'!$C$6:$BY$990,15,FALSE)</f>
        <v>89436</v>
      </c>
      <c r="L98" s="284">
        <f>VLOOKUP($A98,'[2]Project Data'!$C$6:$BY$990,30,FALSE)</f>
        <v>2165000</v>
      </c>
      <c r="M98" s="284">
        <f>VLOOKUP($A98,'[2]Project Data'!$C$6:$BY$990,53,FALSE)</f>
        <v>0</v>
      </c>
      <c r="N98" s="266" t="str">
        <f>VLOOKUP($A98,'[2]Project Data'!$C$6:$BU$862,8,FALSE)</f>
        <v/>
      </c>
    </row>
    <row r="99" spans="1:14" s="244" customFormat="1" ht="50.25" customHeight="1" x14ac:dyDescent="0.25">
      <c r="A99" s="264">
        <v>748</v>
      </c>
      <c r="B99" s="264" t="s">
        <v>1056</v>
      </c>
      <c r="C99" s="264" t="s">
        <v>1058</v>
      </c>
      <c r="D99" s="265" t="str">
        <f t="shared" si="1"/>
        <v>PPL Rank: 748       
Bloomington                                       
Conservation - Water Meter Replacement</v>
      </c>
      <c r="E99" s="247" t="str">
        <f>VLOOKUP($A99,'[2]Project Data'!$C$6:$BU$990,11,FALSE)</f>
        <v>Montoya</v>
      </c>
      <c r="F99" s="247">
        <f>VLOOKUP($A99,'[2]Project Data'!$C$6:$BY$990,75,FALSE)</f>
        <v>11</v>
      </c>
      <c r="G99" s="273">
        <f>VLOOKUP($A99,'[2]Project Data'!$C$6:$BY$990,46,FALSE)</f>
        <v>0</v>
      </c>
      <c r="H99" s="247" t="str">
        <f>VLOOKUP($A99,'[2]Project Data'!$C$6:$BY$990,16,FALSE)</f>
        <v>Reg</v>
      </c>
      <c r="I99" s="247" t="str">
        <f>VLOOKUP($A99,'[2]Project Data'!$C$6:$BY$990,6,FALSE)</f>
        <v/>
      </c>
      <c r="J99" s="247" t="str">
        <f>VLOOKUP($A99,'[2]Project Data'!$C$6:$BY$990,7,FALSE)</f>
        <v>Yes</v>
      </c>
      <c r="K99" s="280">
        <f>VLOOKUP($A99,'[2]Project Data'!$C$6:$BY$990,15,FALSE)</f>
        <v>89436</v>
      </c>
      <c r="L99" s="284">
        <f>VLOOKUP($A99,'[2]Project Data'!$C$6:$BY$990,30,FALSE)</f>
        <v>8080000</v>
      </c>
      <c r="M99" s="284">
        <f>VLOOKUP($A99,'[2]Project Data'!$C$6:$BY$990,53,FALSE)</f>
        <v>0</v>
      </c>
      <c r="N99" s="266" t="str">
        <f>VLOOKUP($A99,'[2]Project Data'!$C$6:$BU$862,8,FALSE)</f>
        <v/>
      </c>
    </row>
    <row r="100" spans="1:14" s="244" customFormat="1" ht="50.25" customHeight="1" x14ac:dyDescent="0.25">
      <c r="A100" s="264">
        <v>749</v>
      </c>
      <c r="B100" s="264" t="s">
        <v>1056</v>
      </c>
      <c r="C100" s="264" t="s">
        <v>1059</v>
      </c>
      <c r="D100" s="265" t="str">
        <f t="shared" si="1"/>
        <v>PPL Rank: 749       
Bloomington                                       
Treatment - Sam H Hobbs Plant Improvmnts</v>
      </c>
      <c r="E100" s="247" t="str">
        <f>VLOOKUP($A100,'[2]Project Data'!$C$6:$BU$990,11,FALSE)</f>
        <v>Montoya</v>
      </c>
      <c r="F100" s="247">
        <f>VLOOKUP($A100,'[2]Project Data'!$C$6:$BY$990,75,FALSE)</f>
        <v>11</v>
      </c>
      <c r="G100" s="273">
        <f>VLOOKUP($A100,'[2]Project Data'!$C$6:$BY$990,46,FALSE)</f>
        <v>0</v>
      </c>
      <c r="H100" s="247" t="str">
        <f>VLOOKUP($A100,'[2]Project Data'!$C$6:$BY$990,16,FALSE)</f>
        <v>Reg</v>
      </c>
      <c r="I100" s="247" t="str">
        <f>VLOOKUP($A100,'[2]Project Data'!$C$6:$BY$990,6,FALSE)</f>
        <v/>
      </c>
      <c r="J100" s="247" t="str">
        <f>VLOOKUP($A100,'[2]Project Data'!$C$6:$BY$990,7,FALSE)</f>
        <v/>
      </c>
      <c r="K100" s="280">
        <f>VLOOKUP($A100,'[2]Project Data'!$C$6:$BY$990,15,FALSE)</f>
        <v>89436</v>
      </c>
      <c r="L100" s="284">
        <f>VLOOKUP($A100,'[2]Project Data'!$C$6:$BY$990,30,FALSE)</f>
        <v>8300000</v>
      </c>
      <c r="M100" s="284">
        <f>VLOOKUP($A100,'[2]Project Data'!$C$6:$BY$990,53,FALSE)</f>
        <v>0</v>
      </c>
      <c r="N100" s="266" t="str">
        <f>VLOOKUP($A100,'[2]Project Data'!$C$6:$BU$862,8,FALSE)</f>
        <v/>
      </c>
    </row>
    <row r="101" spans="1:14" s="244" customFormat="1" ht="50.25" customHeight="1" x14ac:dyDescent="0.25">
      <c r="A101" s="264">
        <v>271</v>
      </c>
      <c r="B101" s="264" t="s">
        <v>646</v>
      </c>
      <c r="C101" s="264" t="s">
        <v>340</v>
      </c>
      <c r="D101" s="265" t="str">
        <f t="shared" si="1"/>
        <v>PPL Rank: 271       
Blue Earth                                        
Watermain - Looping</v>
      </c>
      <c r="E101" s="247" t="str">
        <f>VLOOKUP($A101,'[2]Project Data'!$C$6:$BU$990,11,FALSE)</f>
        <v>Brooksbank</v>
      </c>
      <c r="F101" s="247">
        <f>VLOOKUP($A101,'[2]Project Data'!$C$6:$BY$990,75,FALSE)</f>
        <v>9</v>
      </c>
      <c r="G101" s="273">
        <f>VLOOKUP($A101,'[2]Project Data'!$C$6:$BY$990,46,FALSE)</f>
        <v>0</v>
      </c>
      <c r="H101" s="247" t="str">
        <f>VLOOKUP($A101,'[2]Project Data'!$C$6:$BY$990,16,FALSE)</f>
        <v>Reg</v>
      </c>
      <c r="I101" s="247" t="str">
        <f>VLOOKUP($A101,'[2]Project Data'!$C$6:$BY$990,6,FALSE)</f>
        <v/>
      </c>
      <c r="J101" s="247" t="str">
        <f>VLOOKUP($A101,'[2]Project Data'!$C$6:$BY$990,7,FALSE)</f>
        <v>Yes</v>
      </c>
      <c r="K101" s="280">
        <f>VLOOKUP($A101,'[2]Project Data'!$C$6:$BY$990,15,FALSE)</f>
        <v>3252</v>
      </c>
      <c r="L101" s="284">
        <f>VLOOKUP($A101,'[2]Project Data'!$C$6:$BY$990,30,FALSE)</f>
        <v>2030000</v>
      </c>
      <c r="M101" s="284">
        <f>VLOOKUP($A101,'[2]Project Data'!$C$6:$BY$990,53,FALSE)</f>
        <v>0</v>
      </c>
      <c r="N101" s="266" t="str">
        <f>VLOOKUP($A101,'[2]Project Data'!$C$6:$BU$862,8,FALSE)</f>
        <v/>
      </c>
    </row>
    <row r="102" spans="1:14" s="244" customFormat="1" ht="50.25" customHeight="1" x14ac:dyDescent="0.25">
      <c r="A102" s="264">
        <v>482</v>
      </c>
      <c r="B102" s="264" t="s">
        <v>646</v>
      </c>
      <c r="C102" s="264" t="s">
        <v>671</v>
      </c>
      <c r="D102" s="265" t="str">
        <f t="shared" si="1"/>
        <v xml:space="preserve">PPL Rank: 482       
Blue Earth                                        
Treatment - RO for Softening </v>
      </c>
      <c r="E102" s="247" t="str">
        <f>VLOOKUP($A102,'[2]Project Data'!$C$6:$BU$990,11,FALSE)</f>
        <v>Brooksbank</v>
      </c>
      <c r="F102" s="247">
        <f>VLOOKUP($A102,'[2]Project Data'!$C$6:$BY$990,75,FALSE)</f>
        <v>9</v>
      </c>
      <c r="G102" s="273">
        <f>VLOOKUP($A102,'[2]Project Data'!$C$6:$BY$990,46,FALSE)</f>
        <v>0</v>
      </c>
      <c r="H102" s="247" t="str">
        <f>VLOOKUP($A102,'[2]Project Data'!$C$6:$BY$990,16,FALSE)</f>
        <v>Reg</v>
      </c>
      <c r="I102" s="247" t="str">
        <f>VLOOKUP($A102,'[2]Project Data'!$C$6:$BY$990,6,FALSE)</f>
        <v>Yes</v>
      </c>
      <c r="J102" s="247" t="str">
        <f>VLOOKUP($A102,'[2]Project Data'!$C$6:$BY$990,7,FALSE)</f>
        <v/>
      </c>
      <c r="K102" s="280">
        <f>VLOOKUP($A102,'[2]Project Data'!$C$6:$BY$990,15,FALSE)</f>
        <v>3138</v>
      </c>
      <c r="L102" s="284">
        <f>VLOOKUP($A102,'[2]Project Data'!$C$6:$BY$990,30,FALSE)</f>
        <v>13860000</v>
      </c>
      <c r="M102" s="284">
        <f>VLOOKUP($A102,'[2]Project Data'!$C$6:$BY$990,53,FALSE)</f>
        <v>5000000</v>
      </c>
      <c r="N102" s="266" t="str">
        <f>VLOOKUP($A102,'[2]Project Data'!$C$6:$BU$862,8,FALSE)</f>
        <v>Yes</v>
      </c>
    </row>
    <row r="103" spans="1:14" s="244" customFormat="1" ht="50.25" customHeight="1" x14ac:dyDescent="0.25">
      <c r="A103" s="264">
        <v>690</v>
      </c>
      <c r="B103" s="264" t="s">
        <v>646</v>
      </c>
      <c r="C103" s="264" t="s">
        <v>1303</v>
      </c>
      <c r="D103" s="265" t="str">
        <f t="shared" si="1"/>
        <v>PPL Rank: 690       
Blue Earth                                        
Watermain - S. Galbraith</v>
      </c>
      <c r="E103" s="247" t="str">
        <f>VLOOKUP($A103,'[2]Project Data'!$C$6:$BU$990,11,FALSE)</f>
        <v>Brooksbank</v>
      </c>
      <c r="F103" s="247">
        <f>VLOOKUP($A103,'[2]Project Data'!$C$6:$BY$990,75,FALSE)</f>
        <v>9</v>
      </c>
      <c r="G103" s="273">
        <f>VLOOKUP($A103,'[2]Project Data'!$C$6:$BY$990,46,FALSE)</f>
        <v>0</v>
      </c>
      <c r="H103" s="247" t="str">
        <f>VLOOKUP($A103,'[2]Project Data'!$C$6:$BY$990,16,FALSE)</f>
        <v>Reg</v>
      </c>
      <c r="I103" s="247" t="str">
        <f>VLOOKUP($A103,'[2]Project Data'!$C$6:$BY$990,6,FALSE)</f>
        <v/>
      </c>
      <c r="J103" s="247" t="str">
        <f>VLOOKUP($A103,'[2]Project Data'!$C$6:$BY$990,7,FALSE)</f>
        <v>Yes</v>
      </c>
      <c r="K103" s="280">
        <f>VLOOKUP($A103,'[2]Project Data'!$C$6:$BY$990,15,FALSE)</f>
        <v>3181</v>
      </c>
      <c r="L103" s="284">
        <f>VLOOKUP($A103,'[2]Project Data'!$C$6:$BY$990,30,FALSE)</f>
        <v>590000</v>
      </c>
      <c r="M103" s="284">
        <f>VLOOKUP($A103,'[2]Project Data'!$C$6:$BY$990,53,FALSE)</f>
        <v>0</v>
      </c>
      <c r="N103" s="266">
        <f>VLOOKUP($A103,'[2]Project Data'!$C$6:$BU$862,8,FALSE)</f>
        <v>0</v>
      </c>
    </row>
    <row r="104" spans="1:14" s="244" customFormat="1" ht="50.25" customHeight="1" x14ac:dyDescent="0.25">
      <c r="A104" s="264">
        <v>691</v>
      </c>
      <c r="B104" s="264" t="s">
        <v>1272</v>
      </c>
      <c r="C104" s="264" t="s">
        <v>1304</v>
      </c>
      <c r="D104" s="265" t="str">
        <f t="shared" si="1"/>
        <v>PPL Rank: 691       
Blue Earth                                        
Watermain - S. Linton</v>
      </c>
      <c r="E104" s="247" t="str">
        <f>VLOOKUP($A104,'[2]Project Data'!$C$6:$BU$990,11,FALSE)</f>
        <v>Brooksbank</v>
      </c>
      <c r="F104" s="247">
        <f>VLOOKUP($A104,'[2]Project Data'!$C$6:$BY$990,75,FALSE)</f>
        <v>9</v>
      </c>
      <c r="G104" s="273">
        <f>VLOOKUP($A104,'[2]Project Data'!$C$6:$BY$990,46,FALSE)</f>
        <v>0</v>
      </c>
      <c r="H104" s="247" t="str">
        <f>VLOOKUP($A104,'[2]Project Data'!$C$6:$BY$990,16,FALSE)</f>
        <v>Reg</v>
      </c>
      <c r="I104" s="247" t="str">
        <f>VLOOKUP($A104,'[2]Project Data'!$C$6:$BY$990,6,FALSE)</f>
        <v/>
      </c>
      <c r="J104" s="247" t="str">
        <f>VLOOKUP($A104,'[2]Project Data'!$C$6:$BY$990,7,FALSE)</f>
        <v>Yes</v>
      </c>
      <c r="K104" s="280">
        <f>VLOOKUP($A104,'[2]Project Data'!$C$6:$BY$990,15,FALSE)</f>
        <v>3181</v>
      </c>
      <c r="L104" s="284">
        <f>VLOOKUP($A104,'[2]Project Data'!$C$6:$BY$990,30,FALSE)</f>
        <v>1071000</v>
      </c>
      <c r="M104" s="284">
        <f>VLOOKUP($A104,'[2]Project Data'!$C$6:$BY$990,53,FALSE)</f>
        <v>0</v>
      </c>
      <c r="N104" s="266">
        <f>VLOOKUP($A104,'[2]Project Data'!$C$6:$BU$862,8,FALSE)</f>
        <v>0</v>
      </c>
    </row>
    <row r="105" spans="1:14" s="244" customFormat="1" ht="50.25" customHeight="1" x14ac:dyDescent="0.25">
      <c r="A105" s="264">
        <v>444</v>
      </c>
      <c r="B105" s="264" t="s">
        <v>75</v>
      </c>
      <c r="C105" s="264" t="s">
        <v>312</v>
      </c>
      <c r="D105" s="265" t="str">
        <f t="shared" si="1"/>
        <v>PPL Rank: 444       
Bovey                                             
Conservation - Repl Meters</v>
      </c>
      <c r="E105" s="247" t="str">
        <f>VLOOKUP($A105,'[2]Project Data'!$C$6:$BU$990,11,FALSE)</f>
        <v>Perez</v>
      </c>
      <c r="F105" s="247" t="str">
        <f>VLOOKUP($A105,'[2]Project Data'!$C$6:$BY$990,75,FALSE)</f>
        <v>3a</v>
      </c>
      <c r="G105" s="273">
        <f>VLOOKUP($A105,'[2]Project Data'!$C$6:$BY$990,46,FALSE)</f>
        <v>0</v>
      </c>
      <c r="H105" s="247" t="str">
        <f>VLOOKUP($A105,'[2]Project Data'!$C$6:$BY$990,16,FALSE)</f>
        <v>Reg</v>
      </c>
      <c r="I105" s="247" t="str">
        <f>VLOOKUP($A105,'[2]Project Data'!$C$6:$BY$990,6,FALSE)</f>
        <v/>
      </c>
      <c r="J105" s="247" t="str">
        <f>VLOOKUP($A105,'[2]Project Data'!$C$6:$BY$990,7,FALSE)</f>
        <v/>
      </c>
      <c r="K105" s="280">
        <f>VLOOKUP($A105,'[2]Project Data'!$C$6:$BY$990,15,FALSE)</f>
        <v>802</v>
      </c>
      <c r="L105" s="284">
        <f>VLOOKUP($A105,'[2]Project Data'!$C$6:$BY$990,30,FALSE)</f>
        <v>240000</v>
      </c>
      <c r="M105" s="284">
        <f>VLOOKUP($A105,'[2]Project Data'!$C$6:$BY$990,53,FALSE)</f>
        <v>0</v>
      </c>
      <c r="N105" s="266" t="str">
        <f>VLOOKUP($A105,'[2]Project Data'!$C$6:$BU$862,8,FALSE)</f>
        <v/>
      </c>
    </row>
    <row r="106" spans="1:14" s="244" customFormat="1" ht="50.25" customHeight="1" x14ac:dyDescent="0.25">
      <c r="A106" s="264">
        <v>259</v>
      </c>
      <c r="B106" s="264" t="s">
        <v>313</v>
      </c>
      <c r="C106" s="264" t="s">
        <v>314</v>
      </c>
      <c r="D106" s="265" t="str">
        <f t="shared" si="1"/>
        <v>PPL Rank: 259       
Bowlus                                            
Source - Backup Well &amp; Wellhouse</v>
      </c>
      <c r="E106" s="247" t="str">
        <f>VLOOKUP($A106,'[2]Project Data'!$C$6:$BU$990,11,FALSE)</f>
        <v>Schultz</v>
      </c>
      <c r="F106" s="247">
        <f>VLOOKUP($A106,'[2]Project Data'!$C$6:$BY$990,75,FALSE)</f>
        <v>5</v>
      </c>
      <c r="G106" s="273">
        <f>VLOOKUP($A106,'[2]Project Data'!$C$6:$BY$990,46,FALSE)</f>
        <v>0</v>
      </c>
      <c r="H106" s="247" t="str">
        <f>VLOOKUP($A106,'[2]Project Data'!$C$6:$BY$990,16,FALSE)</f>
        <v>Reg</v>
      </c>
      <c r="I106" s="247" t="str">
        <f>VLOOKUP($A106,'[2]Project Data'!$C$6:$BY$990,6,FALSE)</f>
        <v/>
      </c>
      <c r="J106" s="247" t="str">
        <f>VLOOKUP($A106,'[2]Project Data'!$C$6:$BY$990,7,FALSE)</f>
        <v/>
      </c>
      <c r="K106" s="280">
        <f>VLOOKUP($A106,'[2]Project Data'!$C$6:$BY$990,15,FALSE)</f>
        <v>300</v>
      </c>
      <c r="L106" s="284">
        <f>VLOOKUP($A106,'[2]Project Data'!$C$6:$BY$990,30,FALSE)</f>
        <v>125000</v>
      </c>
      <c r="M106" s="284">
        <f>VLOOKUP($A106,'[2]Project Data'!$C$6:$BY$990,53,FALSE)</f>
        <v>0</v>
      </c>
      <c r="N106" s="266" t="str">
        <f>VLOOKUP($A106,'[2]Project Data'!$C$6:$BU$862,8,FALSE)</f>
        <v/>
      </c>
    </row>
    <row r="107" spans="1:14" s="244" customFormat="1" ht="50.25" customHeight="1" x14ac:dyDescent="0.25">
      <c r="A107" s="264">
        <v>260</v>
      </c>
      <c r="B107" s="264" t="s">
        <v>313</v>
      </c>
      <c r="C107" s="264" t="s">
        <v>315</v>
      </c>
      <c r="D107" s="265" t="str">
        <f t="shared" si="1"/>
        <v>PPL Rank: 260       
Bowlus                                            
Source - New Well &amp; Wellhouse</v>
      </c>
      <c r="E107" s="247" t="str">
        <f>VLOOKUP($A107,'[2]Project Data'!$C$6:$BU$990,11,FALSE)</f>
        <v>Schultz</v>
      </c>
      <c r="F107" s="247">
        <f>VLOOKUP($A107,'[2]Project Data'!$C$6:$BY$990,75,FALSE)</f>
        <v>5</v>
      </c>
      <c r="G107" s="273">
        <f>VLOOKUP($A107,'[2]Project Data'!$C$6:$BY$990,46,FALSE)</f>
        <v>0</v>
      </c>
      <c r="H107" s="247" t="str">
        <f>VLOOKUP($A107,'[2]Project Data'!$C$6:$BY$990,16,FALSE)</f>
        <v>Reg</v>
      </c>
      <c r="I107" s="247" t="str">
        <f>VLOOKUP($A107,'[2]Project Data'!$C$6:$BY$990,6,FALSE)</f>
        <v/>
      </c>
      <c r="J107" s="247" t="str">
        <f>VLOOKUP($A107,'[2]Project Data'!$C$6:$BY$990,7,FALSE)</f>
        <v/>
      </c>
      <c r="K107" s="280">
        <f>VLOOKUP($A107,'[2]Project Data'!$C$6:$BY$990,15,FALSE)</f>
        <v>300</v>
      </c>
      <c r="L107" s="284">
        <f>VLOOKUP($A107,'[2]Project Data'!$C$6:$BY$990,30,FALSE)</f>
        <v>600000</v>
      </c>
      <c r="M107" s="284">
        <f>VLOOKUP($A107,'[2]Project Data'!$C$6:$BY$990,53,FALSE)</f>
        <v>0</v>
      </c>
      <c r="N107" s="266" t="str">
        <f>VLOOKUP($A107,'[2]Project Data'!$C$6:$BU$862,8,FALSE)</f>
        <v/>
      </c>
    </row>
    <row r="108" spans="1:14" s="244" customFormat="1" ht="50.25" customHeight="1" x14ac:dyDescent="0.25">
      <c r="A108" s="264">
        <v>710</v>
      </c>
      <c r="B108" s="264" t="s">
        <v>313</v>
      </c>
      <c r="C108" s="264" t="s">
        <v>684</v>
      </c>
      <c r="D108" s="265" t="str">
        <f t="shared" si="1"/>
        <v>PPL Rank: 710       
Bowlus                                            
Storage - Water Tower Rehab</v>
      </c>
      <c r="E108" s="247" t="str">
        <f>VLOOKUP($A108,'[2]Project Data'!$C$6:$BU$990,11,FALSE)</f>
        <v>Schultz</v>
      </c>
      <c r="F108" s="247">
        <f>VLOOKUP($A108,'[2]Project Data'!$C$6:$BY$990,75,FALSE)</f>
        <v>5</v>
      </c>
      <c r="G108" s="273">
        <f>VLOOKUP($A108,'[2]Project Data'!$C$6:$BY$990,46,FALSE)</f>
        <v>0</v>
      </c>
      <c r="H108" s="247" t="str">
        <f>VLOOKUP($A108,'[2]Project Data'!$C$6:$BY$990,16,FALSE)</f>
        <v>Reg</v>
      </c>
      <c r="I108" s="247" t="str">
        <f>VLOOKUP($A108,'[2]Project Data'!$C$6:$BY$990,6,FALSE)</f>
        <v/>
      </c>
      <c r="J108" s="247" t="str">
        <f>VLOOKUP($A108,'[2]Project Data'!$C$6:$BY$990,7,FALSE)</f>
        <v/>
      </c>
      <c r="K108" s="280">
        <f>VLOOKUP($A108,'[2]Project Data'!$C$6:$BY$990,15,FALSE)</f>
        <v>273</v>
      </c>
      <c r="L108" s="284">
        <f>VLOOKUP($A108,'[2]Project Data'!$C$6:$BY$990,30,FALSE)</f>
        <v>673000</v>
      </c>
      <c r="M108" s="284">
        <f>VLOOKUP($A108,'[2]Project Data'!$C$6:$BY$990,53,FALSE)</f>
        <v>0</v>
      </c>
      <c r="N108" s="266" t="str">
        <f>VLOOKUP($A108,'[2]Project Data'!$C$6:$BU$862,8,FALSE)</f>
        <v/>
      </c>
    </row>
    <row r="109" spans="1:14" s="244" customFormat="1" ht="50.25" customHeight="1" x14ac:dyDescent="0.25">
      <c r="A109" s="264">
        <v>452</v>
      </c>
      <c r="B109" s="264" t="s">
        <v>316</v>
      </c>
      <c r="C109" s="264" t="s">
        <v>317</v>
      </c>
      <c r="D109" s="265" t="str">
        <f t="shared" si="1"/>
        <v>PPL Rank: 452       
Boyd                                              
Conservation -  Repl Meters</v>
      </c>
      <c r="E109" s="247" t="str">
        <f>VLOOKUP($A109,'[2]Project Data'!$C$6:$BU$990,11,FALSE)</f>
        <v>Berrens</v>
      </c>
      <c r="F109" s="247" t="str">
        <f>VLOOKUP($A109,'[2]Project Data'!$C$6:$BY$990,75,FALSE)</f>
        <v>6W</v>
      </c>
      <c r="G109" s="273">
        <f>VLOOKUP($A109,'[2]Project Data'!$C$6:$BY$990,46,FALSE)</f>
        <v>0</v>
      </c>
      <c r="H109" s="247" t="str">
        <f>VLOOKUP($A109,'[2]Project Data'!$C$6:$BY$990,16,FALSE)</f>
        <v>Reg</v>
      </c>
      <c r="I109" s="247" t="str">
        <f>VLOOKUP($A109,'[2]Project Data'!$C$6:$BY$990,6,FALSE)</f>
        <v/>
      </c>
      <c r="J109" s="247" t="str">
        <f>VLOOKUP($A109,'[2]Project Data'!$C$6:$BY$990,7,FALSE)</f>
        <v/>
      </c>
      <c r="K109" s="280">
        <f>VLOOKUP($A109,'[2]Project Data'!$C$6:$BY$990,15,FALSE)</f>
        <v>170</v>
      </c>
      <c r="L109" s="284">
        <f>VLOOKUP($A109,'[2]Project Data'!$C$6:$BY$990,30,FALSE)</f>
        <v>246000</v>
      </c>
      <c r="M109" s="284">
        <f>VLOOKUP($A109,'[2]Project Data'!$C$6:$BY$990,53,FALSE)</f>
        <v>0</v>
      </c>
      <c r="N109" s="266" t="str">
        <f>VLOOKUP($A109,'[2]Project Data'!$C$6:$BU$862,8,FALSE)</f>
        <v/>
      </c>
    </row>
    <row r="110" spans="1:14" s="244" customFormat="1" ht="50.25" customHeight="1" x14ac:dyDescent="0.25">
      <c r="A110" s="264">
        <v>453</v>
      </c>
      <c r="B110" s="264" t="s">
        <v>316</v>
      </c>
      <c r="C110" s="264" t="s">
        <v>871</v>
      </c>
      <c r="D110" s="265" t="str">
        <f t="shared" si="1"/>
        <v>PPL Rank: 453       
Boyd                                              
Watermain - Replacement (Phase 2)</v>
      </c>
      <c r="E110" s="247" t="str">
        <f>VLOOKUP($A110,'[2]Project Data'!$C$6:$BU$990,11,FALSE)</f>
        <v>Berrens</v>
      </c>
      <c r="F110" s="247" t="str">
        <f>VLOOKUP($A110,'[2]Project Data'!$C$6:$BY$990,75,FALSE)</f>
        <v>6W</v>
      </c>
      <c r="G110" s="273">
        <f>VLOOKUP($A110,'[2]Project Data'!$C$6:$BY$990,46,FALSE)</f>
        <v>0</v>
      </c>
      <c r="H110" s="247" t="str">
        <f>VLOOKUP($A110,'[2]Project Data'!$C$6:$BY$990,16,FALSE)</f>
        <v>Reg</v>
      </c>
      <c r="I110" s="247" t="str">
        <f>VLOOKUP($A110,'[2]Project Data'!$C$6:$BY$990,6,FALSE)</f>
        <v/>
      </c>
      <c r="J110" s="247" t="str">
        <f>VLOOKUP($A110,'[2]Project Data'!$C$6:$BY$990,7,FALSE)</f>
        <v/>
      </c>
      <c r="K110" s="280">
        <f>VLOOKUP($A110,'[2]Project Data'!$C$6:$BY$990,15,FALSE)</f>
        <v>170</v>
      </c>
      <c r="L110" s="284">
        <f>VLOOKUP($A110,'[2]Project Data'!$C$6:$BY$990,30,FALSE)</f>
        <v>3594000</v>
      </c>
      <c r="M110" s="284">
        <f>VLOOKUP($A110,'[2]Project Data'!$C$6:$BY$990,53,FALSE)</f>
        <v>0</v>
      </c>
      <c r="N110" s="266" t="str">
        <f>VLOOKUP($A110,'[2]Project Data'!$C$6:$BU$862,8,FALSE)</f>
        <v/>
      </c>
    </row>
    <row r="111" spans="1:14" s="244" customFormat="1" ht="50.25" customHeight="1" x14ac:dyDescent="0.25">
      <c r="A111" s="264">
        <v>459</v>
      </c>
      <c r="B111" s="264" t="s">
        <v>236</v>
      </c>
      <c r="C111" s="264" t="s">
        <v>270</v>
      </c>
      <c r="D111" s="265" t="str">
        <f t="shared" si="1"/>
        <v>PPL Rank: 459       
Braham                                            
Watermain - Repl Various Areas</v>
      </c>
      <c r="E111" s="247" t="str">
        <f>VLOOKUP($A111,'[2]Project Data'!$C$6:$BU$990,11,FALSE)</f>
        <v>Montoya</v>
      </c>
      <c r="F111" s="247" t="str">
        <f>VLOOKUP($A111,'[2]Project Data'!$C$6:$BY$990,75,FALSE)</f>
        <v>7E</v>
      </c>
      <c r="G111" s="273">
        <f>VLOOKUP($A111,'[2]Project Data'!$C$6:$BY$990,46,FALSE)</f>
        <v>45623</v>
      </c>
      <c r="H111" s="247" t="str">
        <f>VLOOKUP($A111,'[2]Project Data'!$C$6:$BY$990,16,FALSE)</f>
        <v>Reg</v>
      </c>
      <c r="I111" s="247" t="str">
        <f>VLOOKUP($A111,'[2]Project Data'!$C$6:$BY$990,6,FALSE)</f>
        <v>Yes</v>
      </c>
      <c r="J111" s="247" t="str">
        <f>VLOOKUP($A111,'[2]Project Data'!$C$6:$BY$990,7,FALSE)</f>
        <v/>
      </c>
      <c r="K111" s="280">
        <f>VLOOKUP($A111,'[2]Project Data'!$C$6:$BY$990,15,FALSE)</f>
        <v>1800</v>
      </c>
      <c r="L111" s="284">
        <f>VLOOKUP($A111,'[2]Project Data'!$C$6:$BY$990,30,FALSE)</f>
        <v>3186217</v>
      </c>
      <c r="M111" s="284">
        <f>VLOOKUP($A111,'[2]Project Data'!$C$6:$BY$990,53,FALSE)</f>
        <v>0</v>
      </c>
      <c r="N111" s="266" t="str">
        <f>VLOOKUP($A111,'[2]Project Data'!$C$6:$BU$862,8,FALSE)</f>
        <v/>
      </c>
    </row>
    <row r="112" spans="1:14" s="244" customFormat="1" ht="50.25" customHeight="1" x14ac:dyDescent="0.25">
      <c r="A112" s="264">
        <v>517</v>
      </c>
      <c r="B112" s="264" t="s">
        <v>236</v>
      </c>
      <c r="C112" s="264" t="s">
        <v>279</v>
      </c>
      <c r="D112" s="265" t="str">
        <f t="shared" si="1"/>
        <v>PPL Rank: 517       
Braham                                            
Source - New Well</v>
      </c>
      <c r="E112" s="247" t="str">
        <f>VLOOKUP($A112,'[2]Project Data'!$C$6:$BU$990,11,FALSE)</f>
        <v>Montoya</v>
      </c>
      <c r="F112" s="247" t="str">
        <f>VLOOKUP($A112,'[2]Project Data'!$C$6:$BY$990,75,FALSE)</f>
        <v>7E</v>
      </c>
      <c r="G112" s="273">
        <f>VLOOKUP($A112,'[2]Project Data'!$C$6:$BY$990,46,FALSE)</f>
        <v>45623</v>
      </c>
      <c r="H112" s="247" t="str">
        <f>VLOOKUP($A112,'[2]Project Data'!$C$6:$BY$990,16,FALSE)</f>
        <v>Reg</v>
      </c>
      <c r="I112" s="247" t="str">
        <f>VLOOKUP($A112,'[2]Project Data'!$C$6:$BY$990,6,FALSE)</f>
        <v/>
      </c>
      <c r="J112" s="247" t="str">
        <f>VLOOKUP($A112,'[2]Project Data'!$C$6:$BY$990,7,FALSE)</f>
        <v>Yes</v>
      </c>
      <c r="K112" s="280">
        <f>VLOOKUP($A112,'[2]Project Data'!$C$6:$BY$990,15,FALSE)</f>
        <v>1687</v>
      </c>
      <c r="L112" s="284">
        <f>VLOOKUP($A112,'[2]Project Data'!$C$6:$BY$990,30,FALSE)</f>
        <v>68500</v>
      </c>
      <c r="M112" s="284">
        <f>VLOOKUP($A112,'[2]Project Data'!$C$6:$BY$990,53,FALSE)</f>
        <v>0</v>
      </c>
      <c r="N112" s="266" t="str">
        <f>VLOOKUP($A112,'[2]Project Data'!$C$6:$BU$862,8,FALSE)</f>
        <v/>
      </c>
    </row>
    <row r="113" spans="1:14" s="244" customFormat="1" ht="50.25" customHeight="1" x14ac:dyDescent="0.25">
      <c r="A113" s="264">
        <v>518</v>
      </c>
      <c r="B113" s="264" t="s">
        <v>236</v>
      </c>
      <c r="C113" s="264" t="s">
        <v>565</v>
      </c>
      <c r="D113" s="265" t="str">
        <f t="shared" si="1"/>
        <v>PPL Rank: 518       
Braham                                            
Treatment - Plant Improvements</v>
      </c>
      <c r="E113" s="247" t="str">
        <f>VLOOKUP($A113,'[2]Project Data'!$C$6:$BU$990,11,FALSE)</f>
        <v>Montoya</v>
      </c>
      <c r="F113" s="247" t="str">
        <f>VLOOKUP($A113,'[2]Project Data'!$C$6:$BY$990,75,FALSE)</f>
        <v>7E</v>
      </c>
      <c r="G113" s="273">
        <f>VLOOKUP($A113,'[2]Project Data'!$C$6:$BY$990,46,FALSE)</f>
        <v>0</v>
      </c>
      <c r="H113" s="247" t="str">
        <f>VLOOKUP($A113,'[2]Project Data'!$C$6:$BY$990,16,FALSE)</f>
        <v>Reg</v>
      </c>
      <c r="I113" s="247" t="str">
        <f>VLOOKUP($A113,'[2]Project Data'!$C$6:$BY$990,6,FALSE)</f>
        <v/>
      </c>
      <c r="J113" s="247" t="str">
        <f>VLOOKUP($A113,'[2]Project Data'!$C$6:$BY$990,7,FALSE)</f>
        <v>Yes</v>
      </c>
      <c r="K113" s="280">
        <f>VLOOKUP($A113,'[2]Project Data'!$C$6:$BY$990,15,FALSE)</f>
        <v>1687</v>
      </c>
      <c r="L113" s="284">
        <f>VLOOKUP($A113,'[2]Project Data'!$C$6:$BY$990,30,FALSE)</f>
        <v>750000</v>
      </c>
      <c r="M113" s="284">
        <f>VLOOKUP($A113,'[2]Project Data'!$C$6:$BY$990,53,FALSE)</f>
        <v>0</v>
      </c>
      <c r="N113" s="266" t="str">
        <f>VLOOKUP($A113,'[2]Project Data'!$C$6:$BU$862,8,FALSE)</f>
        <v/>
      </c>
    </row>
    <row r="114" spans="1:14" s="244" customFormat="1" ht="50.25" customHeight="1" x14ac:dyDescent="0.25">
      <c r="A114" s="264">
        <v>342</v>
      </c>
      <c r="B114" s="264" t="s">
        <v>318</v>
      </c>
      <c r="C114" s="264" t="s">
        <v>319</v>
      </c>
      <c r="D114" s="265" t="str">
        <f t="shared" si="1"/>
        <v>PPL Rank: 342       
Brainerd                                          
Treatment - Backwash Recovery</v>
      </c>
      <c r="E114" s="247" t="str">
        <f>VLOOKUP($A114,'[2]Project Data'!$C$6:$BU$990,11,FALSE)</f>
        <v>Schultz</v>
      </c>
      <c r="F114" s="247">
        <f>VLOOKUP($A114,'[2]Project Data'!$C$6:$BY$990,75,FALSE)</f>
        <v>5</v>
      </c>
      <c r="G114" s="273">
        <f>VLOOKUP($A114,'[2]Project Data'!$C$6:$BY$990,46,FALSE)</f>
        <v>0</v>
      </c>
      <c r="H114" s="247" t="str">
        <f>VLOOKUP($A114,'[2]Project Data'!$C$6:$BY$990,16,FALSE)</f>
        <v>Reg</v>
      </c>
      <c r="I114" s="247" t="str">
        <f>VLOOKUP($A114,'[2]Project Data'!$C$6:$BY$990,6,FALSE)</f>
        <v/>
      </c>
      <c r="J114" s="247" t="str">
        <f>VLOOKUP($A114,'[2]Project Data'!$C$6:$BY$990,7,FALSE)</f>
        <v/>
      </c>
      <c r="K114" s="280">
        <f>VLOOKUP($A114,'[2]Project Data'!$C$6:$BY$990,15,FALSE)</f>
        <v>13590</v>
      </c>
      <c r="L114" s="284">
        <f>VLOOKUP($A114,'[2]Project Data'!$C$6:$BY$990,30,FALSE)</f>
        <v>4170000</v>
      </c>
      <c r="M114" s="284">
        <f>VLOOKUP($A114,'[2]Project Data'!$C$6:$BY$990,53,FALSE)</f>
        <v>0</v>
      </c>
      <c r="N114" s="266" t="str">
        <f>VLOOKUP($A114,'[2]Project Data'!$C$6:$BU$862,8,FALSE)</f>
        <v/>
      </c>
    </row>
    <row r="115" spans="1:14" s="244" customFormat="1" ht="50.25" customHeight="1" x14ac:dyDescent="0.25">
      <c r="A115" s="264">
        <v>343</v>
      </c>
      <c r="B115" s="264" t="s">
        <v>318</v>
      </c>
      <c r="C115" s="264" t="s">
        <v>320</v>
      </c>
      <c r="D115" s="265" t="str">
        <f t="shared" si="1"/>
        <v>PPL Rank: 343       
Brainerd                                          
Storage - 2MG Ground Reservoir</v>
      </c>
      <c r="E115" s="247" t="str">
        <f>VLOOKUP($A115,'[2]Project Data'!$C$6:$BU$990,11,FALSE)</f>
        <v>Schultz</v>
      </c>
      <c r="F115" s="247">
        <f>VLOOKUP($A115,'[2]Project Data'!$C$6:$BY$990,75,FALSE)</f>
        <v>5</v>
      </c>
      <c r="G115" s="273">
        <f>VLOOKUP($A115,'[2]Project Data'!$C$6:$BY$990,46,FALSE)</f>
        <v>0</v>
      </c>
      <c r="H115" s="247" t="str">
        <f>VLOOKUP($A115,'[2]Project Data'!$C$6:$BY$990,16,FALSE)</f>
        <v>Reg</v>
      </c>
      <c r="I115" s="247" t="str">
        <f>VLOOKUP($A115,'[2]Project Data'!$C$6:$BY$990,6,FALSE)</f>
        <v/>
      </c>
      <c r="J115" s="247" t="str">
        <f>VLOOKUP($A115,'[2]Project Data'!$C$6:$BY$990,7,FALSE)</f>
        <v/>
      </c>
      <c r="K115" s="280">
        <f>VLOOKUP($A115,'[2]Project Data'!$C$6:$BY$990,15,FALSE)</f>
        <v>13590</v>
      </c>
      <c r="L115" s="284">
        <f>VLOOKUP($A115,'[2]Project Data'!$C$6:$BY$990,30,FALSE)</f>
        <v>5992000</v>
      </c>
      <c r="M115" s="284">
        <f>VLOOKUP($A115,'[2]Project Data'!$C$6:$BY$990,53,FALSE)</f>
        <v>0</v>
      </c>
      <c r="N115" s="266" t="str">
        <f>VLOOKUP($A115,'[2]Project Data'!$C$6:$BU$862,8,FALSE)</f>
        <v/>
      </c>
    </row>
    <row r="116" spans="1:14" s="244" customFormat="1" ht="50.25" customHeight="1" x14ac:dyDescent="0.25">
      <c r="A116" s="264">
        <v>359</v>
      </c>
      <c r="B116" s="264" t="s">
        <v>318</v>
      </c>
      <c r="C116" s="264" t="s">
        <v>672</v>
      </c>
      <c r="D116" s="265" t="str">
        <f t="shared" si="1"/>
        <v>PPL Rank: 359       
Brainerd                                          
Storage - Ground Reservoir @ WTP</v>
      </c>
      <c r="E116" s="247" t="str">
        <f>VLOOKUP($A116,'[2]Project Data'!$C$6:$BU$990,11,FALSE)</f>
        <v>Schultz</v>
      </c>
      <c r="F116" s="247">
        <f>VLOOKUP($A116,'[2]Project Data'!$C$6:$BY$990,75,FALSE)</f>
        <v>5</v>
      </c>
      <c r="G116" s="273">
        <f>VLOOKUP($A116,'[2]Project Data'!$C$6:$BY$990,46,FALSE)</f>
        <v>0</v>
      </c>
      <c r="H116" s="247" t="str">
        <f>VLOOKUP($A116,'[2]Project Data'!$C$6:$BY$990,16,FALSE)</f>
        <v>Reg</v>
      </c>
      <c r="I116" s="247" t="str">
        <f>VLOOKUP($A116,'[2]Project Data'!$C$6:$BY$990,6,FALSE)</f>
        <v/>
      </c>
      <c r="J116" s="247" t="str">
        <f>VLOOKUP($A116,'[2]Project Data'!$C$6:$BY$990,7,FALSE)</f>
        <v/>
      </c>
      <c r="K116" s="280">
        <f>VLOOKUP($A116,'[2]Project Data'!$C$6:$BY$990,15,FALSE)</f>
        <v>13373</v>
      </c>
      <c r="L116" s="284">
        <f>VLOOKUP($A116,'[2]Project Data'!$C$6:$BY$990,30,FALSE)</f>
        <v>5992000</v>
      </c>
      <c r="M116" s="284">
        <f>VLOOKUP($A116,'[2]Project Data'!$C$6:$BY$990,53,FALSE)</f>
        <v>0</v>
      </c>
      <c r="N116" s="266" t="str">
        <f>VLOOKUP($A116,'[2]Project Data'!$C$6:$BU$862,8,FALSE)</f>
        <v/>
      </c>
    </row>
    <row r="117" spans="1:14" s="244" customFormat="1" ht="50.25" customHeight="1" x14ac:dyDescent="0.25">
      <c r="A117" s="264">
        <v>360</v>
      </c>
      <c r="B117" s="264" t="s">
        <v>318</v>
      </c>
      <c r="C117" s="264" t="s">
        <v>673</v>
      </c>
      <c r="D117" s="265" t="str">
        <f t="shared" si="1"/>
        <v>PPL Rank: 360       
Brainerd                                          
Conservation -Bckwsh Collection &amp; System</v>
      </c>
      <c r="E117" s="247" t="str">
        <f>VLOOKUP($A117,'[2]Project Data'!$C$6:$BU$990,11,FALSE)</f>
        <v>Schultz</v>
      </c>
      <c r="F117" s="247">
        <f>VLOOKUP($A117,'[2]Project Data'!$C$6:$BY$990,75,FALSE)</f>
        <v>5</v>
      </c>
      <c r="G117" s="273">
        <f>VLOOKUP($A117,'[2]Project Data'!$C$6:$BY$990,46,FALSE)</f>
        <v>0</v>
      </c>
      <c r="H117" s="247" t="str">
        <f>VLOOKUP($A117,'[2]Project Data'!$C$6:$BY$990,16,FALSE)</f>
        <v>Reg</v>
      </c>
      <c r="I117" s="247" t="str">
        <f>VLOOKUP($A117,'[2]Project Data'!$C$6:$BY$990,6,FALSE)</f>
        <v/>
      </c>
      <c r="J117" s="247" t="str">
        <f>VLOOKUP($A117,'[2]Project Data'!$C$6:$BY$990,7,FALSE)</f>
        <v/>
      </c>
      <c r="K117" s="280">
        <f>VLOOKUP($A117,'[2]Project Data'!$C$6:$BY$990,15,FALSE)</f>
        <v>13373</v>
      </c>
      <c r="L117" s="284">
        <f>VLOOKUP($A117,'[2]Project Data'!$C$6:$BY$990,30,FALSE)</f>
        <v>4170000</v>
      </c>
      <c r="M117" s="284">
        <f>VLOOKUP($A117,'[2]Project Data'!$C$6:$BY$990,53,FALSE)</f>
        <v>0</v>
      </c>
      <c r="N117" s="266" t="str">
        <f>VLOOKUP($A117,'[2]Project Data'!$C$6:$BU$862,8,FALSE)</f>
        <v/>
      </c>
    </row>
    <row r="118" spans="1:14" s="244" customFormat="1" ht="50.25" customHeight="1" x14ac:dyDescent="0.25">
      <c r="A118" s="264">
        <v>436</v>
      </c>
      <c r="B118" s="264" t="s">
        <v>822</v>
      </c>
      <c r="C118" s="264" t="s">
        <v>860</v>
      </c>
      <c r="D118" s="265" t="str">
        <f t="shared" si="1"/>
        <v>PPL Rank: 436       
Breckenridge                                      
Conservation - Meter Replacement</v>
      </c>
      <c r="E118" s="247" t="str">
        <f>VLOOKUP($A118,'[2]Project Data'!$C$6:$BU$990,11,FALSE)</f>
        <v>Bradshaw</v>
      </c>
      <c r="F118" s="247">
        <f>VLOOKUP($A118,'[2]Project Data'!$C$6:$BY$990,75,FALSE)</f>
        <v>4</v>
      </c>
      <c r="G118" s="273">
        <f>VLOOKUP($A118,'[2]Project Data'!$C$6:$BY$990,46,FALSE)</f>
        <v>0</v>
      </c>
      <c r="H118" s="247" t="str">
        <f>VLOOKUP($A118,'[2]Project Data'!$C$6:$BY$990,16,FALSE)</f>
        <v>Reg</v>
      </c>
      <c r="I118" s="247" t="str">
        <f>VLOOKUP($A118,'[2]Project Data'!$C$6:$BY$990,6,FALSE)</f>
        <v/>
      </c>
      <c r="J118" s="247" t="str">
        <f>VLOOKUP($A118,'[2]Project Data'!$C$6:$BY$990,7,FALSE)</f>
        <v/>
      </c>
      <c r="K118" s="280">
        <f>VLOOKUP($A118,'[2]Project Data'!$C$6:$BY$990,15,FALSE)</f>
        <v>3198</v>
      </c>
      <c r="L118" s="284">
        <f>VLOOKUP($A118,'[2]Project Data'!$C$6:$BY$990,30,FALSE)</f>
        <v>586806</v>
      </c>
      <c r="M118" s="284">
        <f>VLOOKUP($A118,'[2]Project Data'!$C$6:$BY$990,53,FALSE)</f>
        <v>0</v>
      </c>
      <c r="N118" s="266" t="str">
        <f>VLOOKUP($A118,'[2]Project Data'!$C$6:$BU$862,8,FALSE)</f>
        <v/>
      </c>
    </row>
    <row r="119" spans="1:14" s="244" customFormat="1" ht="50.25" customHeight="1" x14ac:dyDescent="0.25">
      <c r="A119" s="264">
        <v>437</v>
      </c>
      <c r="B119" s="264" t="s">
        <v>822</v>
      </c>
      <c r="C119" s="264" t="s">
        <v>872</v>
      </c>
      <c r="D119" s="265" t="str">
        <f t="shared" si="1"/>
        <v>PPL Rank: 437       
Breckenridge                                      
Other - Generator for Wells</v>
      </c>
      <c r="E119" s="247" t="str">
        <f>VLOOKUP($A119,'[2]Project Data'!$C$6:$BU$990,11,FALSE)</f>
        <v>Bradshaw</v>
      </c>
      <c r="F119" s="247">
        <f>VLOOKUP($A119,'[2]Project Data'!$C$6:$BY$990,75,FALSE)</f>
        <v>4</v>
      </c>
      <c r="G119" s="273">
        <f>VLOOKUP($A119,'[2]Project Data'!$C$6:$BY$990,46,FALSE)</f>
        <v>0</v>
      </c>
      <c r="H119" s="247" t="str">
        <f>VLOOKUP($A119,'[2]Project Data'!$C$6:$BY$990,16,FALSE)</f>
        <v>Reg</v>
      </c>
      <c r="I119" s="247" t="str">
        <f>VLOOKUP($A119,'[2]Project Data'!$C$6:$BY$990,6,FALSE)</f>
        <v/>
      </c>
      <c r="J119" s="247" t="str">
        <f>VLOOKUP($A119,'[2]Project Data'!$C$6:$BY$990,7,FALSE)</f>
        <v>Yes</v>
      </c>
      <c r="K119" s="280">
        <f>VLOOKUP($A119,'[2]Project Data'!$C$6:$BY$990,15,FALSE)</f>
        <v>3198</v>
      </c>
      <c r="L119" s="284">
        <f>VLOOKUP($A119,'[2]Project Data'!$C$6:$BY$990,30,FALSE)</f>
        <v>100000</v>
      </c>
      <c r="M119" s="284">
        <f>VLOOKUP($A119,'[2]Project Data'!$C$6:$BY$990,53,FALSE)</f>
        <v>0</v>
      </c>
      <c r="N119" s="266" t="str">
        <f>VLOOKUP($A119,'[2]Project Data'!$C$6:$BU$862,8,FALSE)</f>
        <v/>
      </c>
    </row>
    <row r="120" spans="1:14" s="244" customFormat="1" ht="50.25" customHeight="1" x14ac:dyDescent="0.25">
      <c r="A120" s="264">
        <v>643</v>
      </c>
      <c r="B120" s="264" t="s">
        <v>614</v>
      </c>
      <c r="C120" s="264" t="s">
        <v>873</v>
      </c>
      <c r="D120" s="265" t="str">
        <f t="shared" si="1"/>
        <v>PPL Rank: 643       
Brewster                                          
Source - New Connection to LPRWS</v>
      </c>
      <c r="E120" s="247" t="str">
        <f>VLOOKUP($A120,'[2]Project Data'!$C$6:$BU$990,11,FALSE)</f>
        <v>Berrens</v>
      </c>
      <c r="F120" s="247">
        <f>VLOOKUP($A120,'[2]Project Data'!$C$6:$BY$990,75,FALSE)</f>
        <v>8</v>
      </c>
      <c r="G120" s="273">
        <f>VLOOKUP($A120,'[2]Project Data'!$C$6:$BY$990,46,FALSE)</f>
        <v>0</v>
      </c>
      <c r="H120" s="247" t="str">
        <f>VLOOKUP($A120,'[2]Project Data'!$C$6:$BY$990,16,FALSE)</f>
        <v>Reg</v>
      </c>
      <c r="I120" s="247" t="str">
        <f>VLOOKUP($A120,'[2]Project Data'!$C$6:$BY$990,6,FALSE)</f>
        <v/>
      </c>
      <c r="J120" s="247" t="str">
        <f>VLOOKUP($A120,'[2]Project Data'!$C$6:$BY$990,7,FALSE)</f>
        <v/>
      </c>
      <c r="K120" s="280">
        <f>VLOOKUP($A120,'[2]Project Data'!$C$6:$BY$990,15,FALSE)</f>
        <v>550</v>
      </c>
      <c r="L120" s="284">
        <f>VLOOKUP($A120,'[2]Project Data'!$C$6:$BY$990,30,FALSE)</f>
        <v>5421002</v>
      </c>
      <c r="M120" s="284">
        <f>VLOOKUP($A120,'[2]Project Data'!$C$6:$BY$990,53,FALSE)</f>
        <v>0</v>
      </c>
      <c r="N120" s="266" t="str">
        <f>VLOOKUP($A120,'[2]Project Data'!$C$6:$BU$862,8,FALSE)</f>
        <v/>
      </c>
    </row>
    <row r="121" spans="1:14" s="244" customFormat="1" ht="50.25" customHeight="1" x14ac:dyDescent="0.25">
      <c r="A121" s="264">
        <v>377</v>
      </c>
      <c r="B121" s="264" t="s">
        <v>823</v>
      </c>
      <c r="C121" s="264" t="s">
        <v>874</v>
      </c>
      <c r="D121" s="265" t="str">
        <f t="shared" si="1"/>
        <v>PPL Rank: 377       
Bricelyn                                          
Watermain - CSAH 56 Street Improvements</v>
      </c>
      <c r="E121" s="247" t="str">
        <f>VLOOKUP($A121,'[2]Project Data'!$C$6:$BU$990,11,FALSE)</f>
        <v>Brooksbank</v>
      </c>
      <c r="F121" s="247">
        <f>VLOOKUP($A121,'[2]Project Data'!$C$6:$BY$990,75,FALSE)</f>
        <v>9</v>
      </c>
      <c r="G121" s="273">
        <f>VLOOKUP($A121,'[2]Project Data'!$C$6:$BY$990,46,FALSE)</f>
        <v>0</v>
      </c>
      <c r="H121" s="247" t="str">
        <f>VLOOKUP($A121,'[2]Project Data'!$C$6:$BY$990,16,FALSE)</f>
        <v>Reg</v>
      </c>
      <c r="I121" s="247" t="str">
        <f>VLOOKUP($A121,'[2]Project Data'!$C$6:$BY$990,6,FALSE)</f>
        <v/>
      </c>
      <c r="J121" s="247" t="str">
        <f>VLOOKUP($A121,'[2]Project Data'!$C$6:$BY$990,7,FALSE)</f>
        <v/>
      </c>
      <c r="K121" s="280">
        <f>VLOOKUP($A121,'[2]Project Data'!$C$6:$BY$990,15,FALSE)</f>
        <v>292</v>
      </c>
      <c r="L121" s="284">
        <f>VLOOKUP($A121,'[2]Project Data'!$C$6:$BY$990,30,FALSE)</f>
        <v>4150000</v>
      </c>
      <c r="M121" s="284">
        <f>VLOOKUP($A121,'[2]Project Data'!$C$6:$BY$990,53,FALSE)</f>
        <v>0</v>
      </c>
      <c r="N121" s="266" t="str">
        <f>VLOOKUP($A121,'[2]Project Data'!$C$6:$BU$862,8,FALSE)</f>
        <v/>
      </c>
    </row>
    <row r="122" spans="1:14" s="244" customFormat="1" ht="50.25" customHeight="1" x14ac:dyDescent="0.25">
      <c r="A122" s="264">
        <v>744</v>
      </c>
      <c r="B122" s="264" t="s">
        <v>321</v>
      </c>
      <c r="C122" s="264" t="s">
        <v>1060</v>
      </c>
      <c r="D122" s="265" t="str">
        <f t="shared" si="1"/>
        <v>PPL Rank: 744       
Brooklyn Park                                     
Watermain - TH 169/610 Crossings</v>
      </c>
      <c r="E122" s="247" t="str">
        <f>VLOOKUP($A122,'[2]Project Data'!$C$6:$BU$990,11,FALSE)</f>
        <v>Montoya</v>
      </c>
      <c r="F122" s="247">
        <f>VLOOKUP($A122,'[2]Project Data'!$C$6:$BY$990,75,FALSE)</f>
        <v>11</v>
      </c>
      <c r="G122" s="273">
        <f>VLOOKUP($A122,'[2]Project Data'!$C$6:$BY$990,46,FALSE)</f>
        <v>0</v>
      </c>
      <c r="H122" s="247" t="str">
        <f>VLOOKUP($A122,'[2]Project Data'!$C$6:$BY$990,16,FALSE)</f>
        <v>Reg</v>
      </c>
      <c r="I122" s="247" t="str">
        <f>VLOOKUP($A122,'[2]Project Data'!$C$6:$BY$990,6,FALSE)</f>
        <v/>
      </c>
      <c r="J122" s="247" t="str">
        <f>VLOOKUP($A122,'[2]Project Data'!$C$6:$BY$990,7,FALSE)</f>
        <v/>
      </c>
      <c r="K122" s="280">
        <f>VLOOKUP($A122,'[2]Project Data'!$C$6:$BY$990,15,FALSE)</f>
        <v>85247</v>
      </c>
      <c r="L122" s="284">
        <f>VLOOKUP($A122,'[2]Project Data'!$C$6:$BY$990,30,FALSE)</f>
        <v>1700000</v>
      </c>
      <c r="M122" s="284">
        <f>VLOOKUP($A122,'[2]Project Data'!$C$6:$BY$990,53,FALSE)</f>
        <v>0</v>
      </c>
      <c r="N122" s="266" t="str">
        <f>VLOOKUP($A122,'[2]Project Data'!$C$6:$BU$862,8,FALSE)</f>
        <v/>
      </c>
    </row>
    <row r="123" spans="1:14" s="244" customFormat="1" ht="50.25" customHeight="1" x14ac:dyDescent="0.25">
      <c r="A123" s="264">
        <v>745</v>
      </c>
      <c r="B123" s="264" t="s">
        <v>321</v>
      </c>
      <c r="C123" s="264" t="s">
        <v>1061</v>
      </c>
      <c r="D123" s="265" t="str">
        <f t="shared" si="1"/>
        <v>PPL Rank: 745       
Brooklyn Park                                     
Storage - New 2 mil.-gal water tower</v>
      </c>
      <c r="E123" s="247" t="str">
        <f>VLOOKUP($A123,'[2]Project Data'!$C$6:$BU$990,11,FALSE)</f>
        <v>Montoya</v>
      </c>
      <c r="F123" s="247">
        <f>VLOOKUP($A123,'[2]Project Data'!$C$6:$BY$990,75,FALSE)</f>
        <v>11</v>
      </c>
      <c r="G123" s="273">
        <f>VLOOKUP($A123,'[2]Project Data'!$C$6:$BY$990,46,FALSE)</f>
        <v>0</v>
      </c>
      <c r="H123" s="247" t="str">
        <f>VLOOKUP($A123,'[2]Project Data'!$C$6:$BY$990,16,FALSE)</f>
        <v>Reg</v>
      </c>
      <c r="I123" s="247" t="str">
        <f>VLOOKUP($A123,'[2]Project Data'!$C$6:$BY$990,6,FALSE)</f>
        <v/>
      </c>
      <c r="J123" s="247" t="str">
        <f>VLOOKUP($A123,'[2]Project Data'!$C$6:$BY$990,7,FALSE)</f>
        <v/>
      </c>
      <c r="K123" s="280">
        <f>VLOOKUP($A123,'[2]Project Data'!$C$6:$BY$990,15,FALSE)</f>
        <v>85247</v>
      </c>
      <c r="L123" s="284">
        <f>VLOOKUP($A123,'[2]Project Data'!$C$6:$BY$990,30,FALSE)</f>
        <v>9000000</v>
      </c>
      <c r="M123" s="284">
        <f>VLOOKUP($A123,'[2]Project Data'!$C$6:$BY$990,53,FALSE)</f>
        <v>0</v>
      </c>
      <c r="N123" s="266" t="str">
        <f>VLOOKUP($A123,'[2]Project Data'!$C$6:$BU$862,8,FALSE)</f>
        <v/>
      </c>
    </row>
    <row r="124" spans="1:14" s="244" customFormat="1" ht="50.25" customHeight="1" x14ac:dyDescent="0.25">
      <c r="A124" s="264">
        <v>895</v>
      </c>
      <c r="B124" s="264" t="s">
        <v>321</v>
      </c>
      <c r="C124" s="264" t="s">
        <v>322</v>
      </c>
      <c r="D124" s="265" t="str">
        <f t="shared" si="1"/>
        <v>PPL Rank: 895       
Brooklyn Park                                     
Watermain - Repl BLRT Project (CIP4033)</v>
      </c>
      <c r="E124" s="247" t="str">
        <f>VLOOKUP($A124,'[2]Project Data'!$C$6:$BU$990,11,FALSE)</f>
        <v>Montoya</v>
      </c>
      <c r="F124" s="247">
        <f>VLOOKUP($A124,'[2]Project Data'!$C$6:$BY$990,75,FALSE)</f>
        <v>11</v>
      </c>
      <c r="G124" s="273">
        <f>VLOOKUP($A124,'[2]Project Data'!$C$6:$BY$990,46,FALSE)</f>
        <v>0</v>
      </c>
      <c r="H124" s="247" t="str">
        <f>VLOOKUP($A124,'[2]Project Data'!$C$6:$BY$990,16,FALSE)</f>
        <v>Reg</v>
      </c>
      <c r="I124" s="247" t="str">
        <f>VLOOKUP($A124,'[2]Project Data'!$C$6:$BY$990,6,FALSE)</f>
        <v/>
      </c>
      <c r="J124" s="247" t="str">
        <f>VLOOKUP($A124,'[2]Project Data'!$C$6:$BY$990,7,FALSE)</f>
        <v/>
      </c>
      <c r="K124" s="280">
        <f>VLOOKUP($A124,'[2]Project Data'!$C$6:$BY$990,15,FALSE)</f>
        <v>78195</v>
      </c>
      <c r="L124" s="284">
        <f>VLOOKUP($A124,'[2]Project Data'!$C$6:$BY$990,30,FALSE)</f>
        <v>1225000</v>
      </c>
      <c r="M124" s="284">
        <f>VLOOKUP($A124,'[2]Project Data'!$C$6:$BY$990,53,FALSE)</f>
        <v>0</v>
      </c>
      <c r="N124" s="266" t="str">
        <f>VLOOKUP($A124,'[2]Project Data'!$C$6:$BU$862,8,FALSE)</f>
        <v/>
      </c>
    </row>
    <row r="125" spans="1:14" s="244" customFormat="1" ht="50.25" customHeight="1" x14ac:dyDescent="0.25">
      <c r="A125" s="264">
        <v>896</v>
      </c>
      <c r="B125" s="264" t="s">
        <v>321</v>
      </c>
      <c r="C125" s="264" t="s">
        <v>323</v>
      </c>
      <c r="D125" s="265" t="str">
        <f t="shared" si="1"/>
        <v>PPL Rank: 896       
Brooklyn Park                                     
Source - Rehab Wellhouses 10 &amp; 11</v>
      </c>
      <c r="E125" s="247" t="str">
        <f>VLOOKUP($A125,'[2]Project Data'!$C$6:$BU$990,11,FALSE)</f>
        <v>Montoya</v>
      </c>
      <c r="F125" s="247">
        <f>VLOOKUP($A125,'[2]Project Data'!$C$6:$BY$990,75,FALSE)</f>
        <v>11</v>
      </c>
      <c r="G125" s="273">
        <f>VLOOKUP($A125,'[2]Project Data'!$C$6:$BY$990,46,FALSE)</f>
        <v>0</v>
      </c>
      <c r="H125" s="247" t="str">
        <f>VLOOKUP($A125,'[2]Project Data'!$C$6:$BY$990,16,FALSE)</f>
        <v>Reg</v>
      </c>
      <c r="I125" s="247" t="str">
        <f>VLOOKUP($A125,'[2]Project Data'!$C$6:$BY$990,6,FALSE)</f>
        <v/>
      </c>
      <c r="J125" s="247" t="str">
        <f>VLOOKUP($A125,'[2]Project Data'!$C$6:$BY$990,7,FALSE)</f>
        <v/>
      </c>
      <c r="K125" s="280">
        <f>VLOOKUP($A125,'[2]Project Data'!$C$6:$BY$990,15,FALSE)</f>
        <v>75781</v>
      </c>
      <c r="L125" s="284">
        <f>VLOOKUP($A125,'[2]Project Data'!$C$6:$BY$990,30,FALSE)</f>
        <v>1300000</v>
      </c>
      <c r="M125" s="284">
        <f>VLOOKUP($A125,'[2]Project Data'!$C$6:$BY$990,53,FALSE)</f>
        <v>0</v>
      </c>
      <c r="N125" s="266" t="str">
        <f>VLOOKUP($A125,'[2]Project Data'!$C$6:$BU$862,8,FALSE)</f>
        <v/>
      </c>
    </row>
    <row r="126" spans="1:14" s="244" customFormat="1" ht="50.25" customHeight="1" x14ac:dyDescent="0.25">
      <c r="A126" s="264">
        <v>897</v>
      </c>
      <c r="B126" s="264" t="s">
        <v>321</v>
      </c>
      <c r="C126" s="264" t="s">
        <v>324</v>
      </c>
      <c r="D126" s="265" t="str">
        <f t="shared" si="1"/>
        <v>PPL Rank: 897       
Brooklyn Park                                     
Watermain - Repl W. Broadway (CSAH 103)</v>
      </c>
      <c r="E126" s="247" t="str">
        <f>VLOOKUP($A126,'[2]Project Data'!$C$6:$BU$990,11,FALSE)</f>
        <v>Montoya</v>
      </c>
      <c r="F126" s="247">
        <f>VLOOKUP($A126,'[2]Project Data'!$C$6:$BY$990,75,FALSE)</f>
        <v>11</v>
      </c>
      <c r="G126" s="273">
        <f>VLOOKUP($A126,'[2]Project Data'!$C$6:$BY$990,46,FALSE)</f>
        <v>0</v>
      </c>
      <c r="H126" s="247" t="str">
        <f>VLOOKUP($A126,'[2]Project Data'!$C$6:$BY$990,16,FALSE)</f>
        <v>Reg</v>
      </c>
      <c r="I126" s="247" t="str">
        <f>VLOOKUP($A126,'[2]Project Data'!$C$6:$BY$990,6,FALSE)</f>
        <v/>
      </c>
      <c r="J126" s="247" t="str">
        <f>VLOOKUP($A126,'[2]Project Data'!$C$6:$BY$990,7,FALSE)</f>
        <v/>
      </c>
      <c r="K126" s="280">
        <f>VLOOKUP($A126,'[2]Project Data'!$C$6:$BY$990,15,FALSE)</f>
        <v>75781</v>
      </c>
      <c r="L126" s="284">
        <f>VLOOKUP($A126,'[2]Project Data'!$C$6:$BY$990,30,FALSE)</f>
        <v>1875000</v>
      </c>
      <c r="M126" s="284">
        <f>VLOOKUP($A126,'[2]Project Data'!$C$6:$BY$990,53,FALSE)</f>
        <v>0</v>
      </c>
      <c r="N126" s="266" t="str">
        <f>VLOOKUP($A126,'[2]Project Data'!$C$6:$BU$862,8,FALSE)</f>
        <v/>
      </c>
    </row>
    <row r="127" spans="1:14" s="244" customFormat="1" ht="50.25" customHeight="1" x14ac:dyDescent="0.25">
      <c r="A127" s="264">
        <v>898</v>
      </c>
      <c r="B127" s="264" t="s">
        <v>321</v>
      </c>
      <c r="C127" s="264" t="s">
        <v>325</v>
      </c>
      <c r="D127" s="265" t="str">
        <f t="shared" si="1"/>
        <v>PPL Rank: 898       
Brooklyn Park                                     
Watermain - Replace CSAH 81 (CIP4032)</v>
      </c>
      <c r="E127" s="247" t="str">
        <f>VLOOKUP($A127,'[2]Project Data'!$C$6:$BU$990,11,FALSE)</f>
        <v>Montoya</v>
      </c>
      <c r="F127" s="247">
        <f>VLOOKUP($A127,'[2]Project Data'!$C$6:$BY$990,75,FALSE)</f>
        <v>11</v>
      </c>
      <c r="G127" s="273">
        <f>VLOOKUP($A127,'[2]Project Data'!$C$6:$BY$990,46,FALSE)</f>
        <v>0</v>
      </c>
      <c r="H127" s="247" t="str">
        <f>VLOOKUP($A127,'[2]Project Data'!$C$6:$BY$990,16,FALSE)</f>
        <v>Reg</v>
      </c>
      <c r="I127" s="247" t="str">
        <f>VLOOKUP($A127,'[2]Project Data'!$C$6:$BY$990,6,FALSE)</f>
        <v/>
      </c>
      <c r="J127" s="247" t="str">
        <f>VLOOKUP($A127,'[2]Project Data'!$C$6:$BY$990,7,FALSE)</f>
        <v/>
      </c>
      <c r="K127" s="280">
        <f>VLOOKUP($A127,'[2]Project Data'!$C$6:$BY$990,15,FALSE)</f>
        <v>78195</v>
      </c>
      <c r="L127" s="284">
        <f>VLOOKUP($A127,'[2]Project Data'!$C$6:$BY$990,30,FALSE)</f>
        <v>700000</v>
      </c>
      <c r="M127" s="284">
        <f>VLOOKUP($A127,'[2]Project Data'!$C$6:$BY$990,53,FALSE)</f>
        <v>0</v>
      </c>
      <c r="N127" s="266" t="str">
        <f>VLOOKUP($A127,'[2]Project Data'!$C$6:$BU$862,8,FALSE)</f>
        <v/>
      </c>
    </row>
    <row r="128" spans="1:14" s="244" customFormat="1" ht="50.25" customHeight="1" x14ac:dyDescent="0.25">
      <c r="A128" s="264">
        <v>899</v>
      </c>
      <c r="B128" s="264" t="s">
        <v>321</v>
      </c>
      <c r="C128" s="264" t="s">
        <v>326</v>
      </c>
      <c r="D128" s="265" t="str">
        <f t="shared" si="1"/>
        <v>PPL Rank: 899       
Brooklyn Park                                     
Watermain - Replace Mississippi &amp; 81st.</v>
      </c>
      <c r="E128" s="247" t="str">
        <f>VLOOKUP($A128,'[2]Project Data'!$C$6:$BU$990,11,FALSE)</f>
        <v>Montoya</v>
      </c>
      <c r="F128" s="247">
        <f>VLOOKUP($A128,'[2]Project Data'!$C$6:$BY$990,75,FALSE)</f>
        <v>11</v>
      </c>
      <c r="G128" s="273">
        <f>VLOOKUP($A128,'[2]Project Data'!$C$6:$BY$990,46,FALSE)</f>
        <v>0</v>
      </c>
      <c r="H128" s="247" t="str">
        <f>VLOOKUP($A128,'[2]Project Data'!$C$6:$BY$990,16,FALSE)</f>
        <v>Reg</v>
      </c>
      <c r="I128" s="247" t="str">
        <f>VLOOKUP($A128,'[2]Project Data'!$C$6:$BY$990,6,FALSE)</f>
        <v/>
      </c>
      <c r="J128" s="247" t="str">
        <f>VLOOKUP($A128,'[2]Project Data'!$C$6:$BY$990,7,FALSE)</f>
        <v/>
      </c>
      <c r="K128" s="280">
        <f>VLOOKUP($A128,'[2]Project Data'!$C$6:$BY$990,15,FALSE)</f>
        <v>78195</v>
      </c>
      <c r="L128" s="284">
        <f>VLOOKUP($A128,'[2]Project Data'!$C$6:$BY$990,30,FALSE)</f>
        <v>300000</v>
      </c>
      <c r="M128" s="284">
        <f>VLOOKUP($A128,'[2]Project Data'!$C$6:$BY$990,53,FALSE)</f>
        <v>0</v>
      </c>
      <c r="N128" s="266" t="str">
        <f>VLOOKUP($A128,'[2]Project Data'!$C$6:$BU$862,8,FALSE)</f>
        <v/>
      </c>
    </row>
    <row r="129" spans="1:14" s="244" customFormat="1" ht="50.25" customHeight="1" x14ac:dyDescent="0.25">
      <c r="A129" s="264">
        <v>171</v>
      </c>
      <c r="B129" s="264" t="s">
        <v>76</v>
      </c>
      <c r="C129" s="264" t="s">
        <v>327</v>
      </c>
      <c r="D129" s="265" t="str">
        <f t="shared" si="1"/>
        <v>PPL Rank: 171       
Brooten                                           
Source - Replace Wells #1 &amp; #2</v>
      </c>
      <c r="E129" s="247" t="str">
        <f>VLOOKUP($A129,'[2]Project Data'!$C$6:$BU$990,11,FALSE)</f>
        <v>Bradshaw</v>
      </c>
      <c r="F129" s="247">
        <f>VLOOKUP($A129,'[2]Project Data'!$C$6:$BY$990,75,FALSE)</f>
        <v>4</v>
      </c>
      <c r="G129" s="273">
        <f>VLOOKUP($A129,'[2]Project Data'!$C$6:$BY$990,46,FALSE)</f>
        <v>0</v>
      </c>
      <c r="H129" s="247" t="str">
        <f>VLOOKUP($A129,'[2]Project Data'!$C$6:$BY$990,16,FALSE)</f>
        <v>Reg</v>
      </c>
      <c r="I129" s="247" t="str">
        <f>VLOOKUP($A129,'[2]Project Data'!$C$6:$BY$990,6,FALSE)</f>
        <v/>
      </c>
      <c r="J129" s="247" t="str">
        <f>VLOOKUP($A129,'[2]Project Data'!$C$6:$BY$990,7,FALSE)</f>
        <v/>
      </c>
      <c r="K129" s="280">
        <f>VLOOKUP($A129,'[2]Project Data'!$C$6:$BY$990,15,FALSE)</f>
        <v>550</v>
      </c>
      <c r="L129" s="284">
        <f>VLOOKUP($A129,'[2]Project Data'!$C$6:$BY$990,30,FALSE)</f>
        <v>704550</v>
      </c>
      <c r="M129" s="284">
        <f>VLOOKUP($A129,'[2]Project Data'!$C$6:$BY$990,53,FALSE)</f>
        <v>0</v>
      </c>
      <c r="N129" s="266" t="str">
        <f>VLOOKUP($A129,'[2]Project Data'!$C$6:$BU$862,8,FALSE)</f>
        <v/>
      </c>
    </row>
    <row r="130" spans="1:14" s="244" customFormat="1" ht="50.25" customHeight="1" x14ac:dyDescent="0.25">
      <c r="A130" s="264">
        <v>538</v>
      </c>
      <c r="B130" s="264" t="s">
        <v>76</v>
      </c>
      <c r="C130" s="264" t="s">
        <v>328</v>
      </c>
      <c r="D130" s="265" t="str">
        <f t="shared" si="1"/>
        <v xml:space="preserve">PPL Rank: 538       
Brooten                                           
Treatment - New Plant, Remove Fe/Mn </v>
      </c>
      <c r="E130" s="247" t="str">
        <f>VLOOKUP($A130,'[2]Project Data'!$C$6:$BU$990,11,FALSE)</f>
        <v>Bradshaw</v>
      </c>
      <c r="F130" s="247">
        <f>VLOOKUP($A130,'[2]Project Data'!$C$6:$BY$990,75,FALSE)</f>
        <v>4</v>
      </c>
      <c r="G130" s="273">
        <f>VLOOKUP($A130,'[2]Project Data'!$C$6:$BY$990,46,FALSE)</f>
        <v>0</v>
      </c>
      <c r="H130" s="247" t="str">
        <f>VLOOKUP($A130,'[2]Project Data'!$C$6:$BY$990,16,FALSE)</f>
        <v>Reg</v>
      </c>
      <c r="I130" s="247" t="str">
        <f>VLOOKUP($A130,'[2]Project Data'!$C$6:$BY$990,6,FALSE)</f>
        <v/>
      </c>
      <c r="J130" s="247" t="str">
        <f>VLOOKUP($A130,'[2]Project Data'!$C$6:$BY$990,7,FALSE)</f>
        <v/>
      </c>
      <c r="K130" s="280">
        <f>VLOOKUP($A130,'[2]Project Data'!$C$6:$BY$990,15,FALSE)</f>
        <v>550</v>
      </c>
      <c r="L130" s="284">
        <f>VLOOKUP($A130,'[2]Project Data'!$C$6:$BY$990,30,FALSE)</f>
        <v>1806000</v>
      </c>
      <c r="M130" s="284">
        <f>VLOOKUP($A130,'[2]Project Data'!$C$6:$BY$990,53,FALSE)</f>
        <v>0</v>
      </c>
      <c r="N130" s="266" t="str">
        <f>VLOOKUP($A130,'[2]Project Data'!$C$6:$BU$862,8,FALSE)</f>
        <v/>
      </c>
    </row>
    <row r="131" spans="1:14" s="244" customFormat="1" ht="50.25" customHeight="1" x14ac:dyDescent="0.25">
      <c r="A131" s="264">
        <v>539</v>
      </c>
      <c r="B131" s="264" t="s">
        <v>76</v>
      </c>
      <c r="C131" s="264" t="s">
        <v>329</v>
      </c>
      <c r="D131" s="265" t="str">
        <f t="shared" si="1"/>
        <v>PPL Rank: 539       
Brooten                                           
Watermain - Replace &amp; Loop</v>
      </c>
      <c r="E131" s="247" t="str">
        <f>VLOOKUP($A131,'[2]Project Data'!$C$6:$BU$990,11,FALSE)</f>
        <v>Bradshaw</v>
      </c>
      <c r="F131" s="247">
        <f>VLOOKUP($A131,'[2]Project Data'!$C$6:$BY$990,75,FALSE)</f>
        <v>4</v>
      </c>
      <c r="G131" s="273">
        <f>VLOOKUP($A131,'[2]Project Data'!$C$6:$BY$990,46,FALSE)</f>
        <v>0</v>
      </c>
      <c r="H131" s="247" t="str">
        <f>VLOOKUP($A131,'[2]Project Data'!$C$6:$BY$990,16,FALSE)</f>
        <v>Reg</v>
      </c>
      <c r="I131" s="247" t="str">
        <f>VLOOKUP($A131,'[2]Project Data'!$C$6:$BY$990,6,FALSE)</f>
        <v/>
      </c>
      <c r="J131" s="247" t="str">
        <f>VLOOKUP($A131,'[2]Project Data'!$C$6:$BY$990,7,FALSE)</f>
        <v/>
      </c>
      <c r="K131" s="280">
        <f>VLOOKUP($A131,'[2]Project Data'!$C$6:$BY$990,15,FALSE)</f>
        <v>550</v>
      </c>
      <c r="L131" s="284">
        <f>VLOOKUP($A131,'[2]Project Data'!$C$6:$BY$990,30,FALSE)</f>
        <v>2437050</v>
      </c>
      <c r="M131" s="284">
        <f>VLOOKUP($A131,'[2]Project Data'!$C$6:$BY$990,53,FALSE)</f>
        <v>0</v>
      </c>
      <c r="N131" s="266" t="str">
        <f>VLOOKUP($A131,'[2]Project Data'!$C$6:$BU$862,8,FALSE)</f>
        <v/>
      </c>
    </row>
    <row r="132" spans="1:14" s="244" customFormat="1" ht="50.25" customHeight="1" x14ac:dyDescent="0.25">
      <c r="A132" s="264">
        <v>540</v>
      </c>
      <c r="B132" s="264" t="s">
        <v>76</v>
      </c>
      <c r="C132" s="264" t="s">
        <v>289</v>
      </c>
      <c r="D132" s="265" t="str">
        <f t="shared" si="1"/>
        <v>PPL Rank: 540       
Brooten                                           
Storage - Tower Rehab</v>
      </c>
      <c r="E132" s="247" t="str">
        <f>VLOOKUP($A132,'[2]Project Data'!$C$6:$BU$990,11,FALSE)</f>
        <v>Bradshaw</v>
      </c>
      <c r="F132" s="247">
        <f>VLOOKUP($A132,'[2]Project Data'!$C$6:$BY$990,75,FALSE)</f>
        <v>4</v>
      </c>
      <c r="G132" s="273">
        <f>VLOOKUP($A132,'[2]Project Data'!$C$6:$BY$990,46,FALSE)</f>
        <v>0</v>
      </c>
      <c r="H132" s="247" t="str">
        <f>VLOOKUP($A132,'[2]Project Data'!$C$6:$BY$990,16,FALSE)</f>
        <v>Reg</v>
      </c>
      <c r="I132" s="247" t="str">
        <f>VLOOKUP($A132,'[2]Project Data'!$C$6:$BY$990,6,FALSE)</f>
        <v/>
      </c>
      <c r="J132" s="247" t="str">
        <f>VLOOKUP($A132,'[2]Project Data'!$C$6:$BY$990,7,FALSE)</f>
        <v/>
      </c>
      <c r="K132" s="280">
        <f>VLOOKUP($A132,'[2]Project Data'!$C$6:$BY$990,15,FALSE)</f>
        <v>550</v>
      </c>
      <c r="L132" s="284">
        <f>VLOOKUP($A132,'[2]Project Data'!$C$6:$BY$990,30,FALSE)</f>
        <v>869000</v>
      </c>
      <c r="M132" s="284">
        <f>VLOOKUP($A132,'[2]Project Data'!$C$6:$BY$990,53,FALSE)</f>
        <v>0</v>
      </c>
      <c r="N132" s="266" t="str">
        <f>VLOOKUP($A132,'[2]Project Data'!$C$6:$BU$862,8,FALSE)</f>
        <v/>
      </c>
    </row>
    <row r="133" spans="1:14" s="244" customFormat="1" ht="50.25" customHeight="1" x14ac:dyDescent="0.25">
      <c r="A133" s="264">
        <v>293</v>
      </c>
      <c r="B133" s="264" t="s">
        <v>214</v>
      </c>
      <c r="C133" s="264" t="s">
        <v>329</v>
      </c>
      <c r="D133" s="265" t="str">
        <f t="shared" si="1"/>
        <v>PPL Rank: 293       
Browerville                                       
Watermain - Replace &amp; Loop</v>
      </c>
      <c r="E133" s="247" t="str">
        <f>VLOOKUP($A133,'[2]Project Data'!$C$6:$BU$990,11,FALSE)</f>
        <v>Schultz</v>
      </c>
      <c r="F133" s="247">
        <f>VLOOKUP($A133,'[2]Project Data'!$C$6:$BY$990,75,FALSE)</f>
        <v>5</v>
      </c>
      <c r="G133" s="273">
        <f>VLOOKUP($A133,'[2]Project Data'!$C$6:$BY$990,46,FALSE)</f>
        <v>0</v>
      </c>
      <c r="H133" s="247" t="str">
        <f>VLOOKUP($A133,'[2]Project Data'!$C$6:$BY$990,16,FALSE)</f>
        <v>Reg</v>
      </c>
      <c r="I133" s="247" t="str">
        <f>VLOOKUP($A133,'[2]Project Data'!$C$6:$BY$990,6,FALSE)</f>
        <v/>
      </c>
      <c r="J133" s="247" t="str">
        <f>VLOOKUP($A133,'[2]Project Data'!$C$6:$BY$990,7,FALSE)</f>
        <v/>
      </c>
      <c r="K133" s="280">
        <f>VLOOKUP($A133,'[2]Project Data'!$C$6:$BY$990,15,FALSE)</f>
        <v>689</v>
      </c>
      <c r="L133" s="284">
        <f>VLOOKUP($A133,'[2]Project Data'!$C$6:$BY$990,30,FALSE)</f>
        <v>6569018</v>
      </c>
      <c r="M133" s="284">
        <f>VLOOKUP($A133,'[2]Project Data'!$C$6:$BY$990,53,FALSE)</f>
        <v>0</v>
      </c>
      <c r="N133" s="266" t="str">
        <f>VLOOKUP($A133,'[2]Project Data'!$C$6:$BU$862,8,FALSE)</f>
        <v/>
      </c>
    </row>
    <row r="134" spans="1:14" s="244" customFormat="1" ht="50.25" customHeight="1" x14ac:dyDescent="0.25">
      <c r="A134" s="264">
        <v>487</v>
      </c>
      <c r="B134" s="264" t="s">
        <v>214</v>
      </c>
      <c r="C134" s="264" t="s">
        <v>1062</v>
      </c>
      <c r="D134" s="265" t="str">
        <f t="shared" si="1"/>
        <v>PPL Rank: 487       
Browerville                                       
Watermain - Creamery Ave. Improvements</v>
      </c>
      <c r="E134" s="247" t="str">
        <f>VLOOKUP($A134,'[2]Project Data'!$C$6:$BU$990,11,FALSE)</f>
        <v>Schultz</v>
      </c>
      <c r="F134" s="247">
        <f>VLOOKUP($A134,'[2]Project Data'!$C$6:$BY$990,75,FALSE)</f>
        <v>5</v>
      </c>
      <c r="G134" s="273">
        <f>VLOOKUP($A134,'[2]Project Data'!$C$6:$BY$990,46,FALSE)</f>
        <v>45623</v>
      </c>
      <c r="H134" s="247" t="str">
        <f>VLOOKUP($A134,'[2]Project Data'!$C$6:$BY$990,16,FALSE)</f>
        <v>Reg</v>
      </c>
      <c r="I134" s="247" t="str">
        <f>VLOOKUP($A134,'[2]Project Data'!$C$6:$BY$990,6,FALSE)</f>
        <v>Yes</v>
      </c>
      <c r="J134" s="247" t="str">
        <f>VLOOKUP($A134,'[2]Project Data'!$C$6:$BY$990,7,FALSE)</f>
        <v/>
      </c>
      <c r="K134" s="280">
        <f>VLOOKUP($A134,'[2]Project Data'!$C$6:$BY$990,15,FALSE)</f>
        <v>920</v>
      </c>
      <c r="L134" s="284">
        <f>VLOOKUP($A134,'[2]Project Data'!$C$6:$BY$990,30,FALSE)</f>
        <v>1805971</v>
      </c>
      <c r="M134" s="284">
        <f>VLOOKUP($A134,'[2]Project Data'!$C$6:$BY$990,53,FALSE)</f>
        <v>0</v>
      </c>
      <c r="N134" s="266" t="str">
        <f>VLOOKUP($A134,'[2]Project Data'!$C$6:$BU$862,8,FALSE)</f>
        <v/>
      </c>
    </row>
    <row r="135" spans="1:14" s="244" customFormat="1" ht="50.25" customHeight="1" x14ac:dyDescent="0.25">
      <c r="A135" s="264">
        <v>11</v>
      </c>
      <c r="B135" s="264" t="s">
        <v>824</v>
      </c>
      <c r="C135" s="264" t="s">
        <v>875</v>
      </c>
      <c r="D135" s="265" t="str">
        <f t="shared" si="1"/>
        <v>PPL Rank: 11        
Browns Valley                                     
Treatment - Manganese Treatment Plant</v>
      </c>
      <c r="E135" s="247" t="str">
        <f>VLOOKUP($A135,'[2]Project Data'!$C$6:$BU$990,11,FALSE)</f>
        <v>Bradshaw</v>
      </c>
      <c r="F135" s="247">
        <f>VLOOKUP($A135,'[2]Project Data'!$C$6:$BY$990,75,FALSE)</f>
        <v>4</v>
      </c>
      <c r="G135" s="273">
        <f>VLOOKUP($A135,'[2]Project Data'!$C$6:$BY$990,46,FALSE)</f>
        <v>0</v>
      </c>
      <c r="H135" s="247" t="str">
        <f>VLOOKUP($A135,'[2]Project Data'!$C$6:$BY$990,16,FALSE)</f>
        <v>EC</v>
      </c>
      <c r="I135" s="247" t="str">
        <f>VLOOKUP($A135,'[2]Project Data'!$C$6:$BY$990,6,FALSE)</f>
        <v/>
      </c>
      <c r="J135" s="247" t="str">
        <f>VLOOKUP($A135,'[2]Project Data'!$C$6:$BY$990,7,FALSE)</f>
        <v>Yes</v>
      </c>
      <c r="K135" s="280">
        <f>VLOOKUP($A135,'[2]Project Data'!$C$6:$BY$990,15,FALSE)</f>
        <v>595</v>
      </c>
      <c r="L135" s="284">
        <f>VLOOKUP($A135,'[2]Project Data'!$C$6:$BY$990,30,FALSE)</f>
        <v>5518700</v>
      </c>
      <c r="M135" s="284">
        <f>VLOOKUP($A135,'[2]Project Data'!$C$6:$BY$990,53,FALSE)</f>
        <v>0</v>
      </c>
      <c r="N135" s="266" t="str">
        <f>VLOOKUP($A135,'[2]Project Data'!$C$6:$BU$862,8,FALSE)</f>
        <v/>
      </c>
    </row>
    <row r="136" spans="1:14" s="244" customFormat="1" ht="50.25" customHeight="1" x14ac:dyDescent="0.25">
      <c r="A136" s="264">
        <v>234</v>
      </c>
      <c r="B136" s="264" t="s">
        <v>824</v>
      </c>
      <c r="C136" s="264" t="s">
        <v>329</v>
      </c>
      <c r="D136" s="265" t="str">
        <f t="shared" si="1"/>
        <v>PPL Rank: 234       
Browns Valley                                     
Watermain - Replace &amp; Loop</v>
      </c>
      <c r="E136" s="247" t="str">
        <f>VLOOKUP($A136,'[2]Project Data'!$C$6:$BU$990,11,FALSE)</f>
        <v>Bradshaw</v>
      </c>
      <c r="F136" s="247">
        <f>VLOOKUP($A136,'[2]Project Data'!$C$6:$BY$990,75,FALSE)</f>
        <v>4</v>
      </c>
      <c r="G136" s="273">
        <f>VLOOKUP($A136,'[2]Project Data'!$C$6:$BY$990,46,FALSE)</f>
        <v>0</v>
      </c>
      <c r="H136" s="247" t="str">
        <f>VLOOKUP($A136,'[2]Project Data'!$C$6:$BY$990,16,FALSE)</f>
        <v>Reg</v>
      </c>
      <c r="I136" s="247" t="str">
        <f>VLOOKUP($A136,'[2]Project Data'!$C$6:$BY$990,6,FALSE)</f>
        <v/>
      </c>
      <c r="J136" s="247" t="str">
        <f>VLOOKUP($A136,'[2]Project Data'!$C$6:$BY$990,7,FALSE)</f>
        <v>Yes</v>
      </c>
      <c r="K136" s="280">
        <f>VLOOKUP($A136,'[2]Project Data'!$C$6:$BY$990,15,FALSE)</f>
        <v>595</v>
      </c>
      <c r="L136" s="284">
        <f>VLOOKUP($A136,'[2]Project Data'!$C$6:$BY$990,30,FALSE)</f>
        <v>2667000</v>
      </c>
      <c r="M136" s="284">
        <f>VLOOKUP($A136,'[2]Project Data'!$C$6:$BY$990,53,FALSE)</f>
        <v>0</v>
      </c>
      <c r="N136" s="266" t="str">
        <f>VLOOKUP($A136,'[2]Project Data'!$C$6:$BU$862,8,FALSE)</f>
        <v/>
      </c>
    </row>
    <row r="137" spans="1:14" s="244" customFormat="1" ht="50.25" customHeight="1" x14ac:dyDescent="0.25">
      <c r="A137" s="264">
        <v>185</v>
      </c>
      <c r="B137" s="264" t="s">
        <v>1063</v>
      </c>
      <c r="C137" s="264" t="s">
        <v>875</v>
      </c>
      <c r="D137" s="265" t="str">
        <f t="shared" ref="D137:D200" si="2">"PPL Rank: "&amp;A137&amp;REPT(" ",10-LEN(A137))&amp;CHAR(10)&amp;B137&amp;REPT(" ",50-LEN(B137))&amp;CHAR(10)&amp;C137</f>
        <v>PPL Rank: 185       
Buckman                                           
Treatment - Manganese Treatment Plant</v>
      </c>
      <c r="E137" s="247" t="str">
        <f>VLOOKUP($A137,'[2]Project Data'!$C$6:$BU$990,11,FALSE)</f>
        <v>Schultz</v>
      </c>
      <c r="F137" s="247">
        <f>VLOOKUP($A137,'[2]Project Data'!$C$6:$BY$990,75,FALSE)</f>
        <v>5</v>
      </c>
      <c r="G137" s="273">
        <f>VLOOKUP($A137,'[2]Project Data'!$C$6:$BY$990,46,FALSE)</f>
        <v>0</v>
      </c>
      <c r="H137" s="247" t="str">
        <f>VLOOKUP($A137,'[2]Project Data'!$C$6:$BY$990,16,FALSE)</f>
        <v>EC</v>
      </c>
      <c r="I137" s="247" t="str">
        <f>VLOOKUP($A137,'[2]Project Data'!$C$6:$BY$990,6,FALSE)</f>
        <v/>
      </c>
      <c r="J137" s="247" t="str">
        <f>VLOOKUP($A137,'[2]Project Data'!$C$6:$BY$990,7,FALSE)</f>
        <v/>
      </c>
      <c r="K137" s="280">
        <f>VLOOKUP($A137,'[2]Project Data'!$C$6:$BY$990,15,FALSE)</f>
        <v>318</v>
      </c>
      <c r="L137" s="284">
        <f>VLOOKUP($A137,'[2]Project Data'!$C$6:$BY$990,30,FALSE)</f>
        <v>4539000</v>
      </c>
      <c r="M137" s="284">
        <f>VLOOKUP($A137,'[2]Project Data'!$C$6:$BY$990,53,FALSE)</f>
        <v>0</v>
      </c>
      <c r="N137" s="266" t="str">
        <f>VLOOKUP($A137,'[2]Project Data'!$C$6:$BU$862,8,FALSE)</f>
        <v/>
      </c>
    </row>
    <row r="138" spans="1:14" s="244" customFormat="1" ht="50.25" customHeight="1" x14ac:dyDescent="0.25">
      <c r="A138" s="264">
        <v>821</v>
      </c>
      <c r="B138" s="264" t="s">
        <v>1063</v>
      </c>
      <c r="C138" s="264" t="s">
        <v>340</v>
      </c>
      <c r="D138" s="265" t="str">
        <f t="shared" si="2"/>
        <v>PPL Rank: 821       
Buckman                                           
Watermain - Looping</v>
      </c>
      <c r="E138" s="247" t="str">
        <f>VLOOKUP($A138,'[2]Project Data'!$C$6:$BU$990,11,FALSE)</f>
        <v>Schultz</v>
      </c>
      <c r="F138" s="247">
        <f>VLOOKUP($A138,'[2]Project Data'!$C$6:$BY$990,75,FALSE)</f>
        <v>5</v>
      </c>
      <c r="G138" s="273">
        <f>VLOOKUP($A138,'[2]Project Data'!$C$6:$BY$990,46,FALSE)</f>
        <v>0</v>
      </c>
      <c r="H138" s="247" t="str">
        <f>VLOOKUP($A138,'[2]Project Data'!$C$6:$BY$990,16,FALSE)</f>
        <v>Reg</v>
      </c>
      <c r="I138" s="247" t="str">
        <f>VLOOKUP($A138,'[2]Project Data'!$C$6:$BY$990,6,FALSE)</f>
        <v/>
      </c>
      <c r="J138" s="247" t="str">
        <f>VLOOKUP($A138,'[2]Project Data'!$C$6:$BY$990,7,FALSE)</f>
        <v/>
      </c>
      <c r="K138" s="280">
        <f>VLOOKUP($A138,'[2]Project Data'!$C$6:$BY$990,15,FALSE)</f>
        <v>318</v>
      </c>
      <c r="L138" s="284">
        <f>VLOOKUP($A138,'[2]Project Data'!$C$6:$BY$990,30,FALSE)</f>
        <v>1345000</v>
      </c>
      <c r="M138" s="284">
        <f>VLOOKUP($A138,'[2]Project Data'!$C$6:$BY$990,53,FALSE)</f>
        <v>0</v>
      </c>
      <c r="N138" s="266" t="str">
        <f>VLOOKUP($A138,'[2]Project Data'!$C$6:$BU$862,8,FALSE)</f>
        <v/>
      </c>
    </row>
    <row r="139" spans="1:14" s="244" customFormat="1" ht="50.25" customHeight="1" x14ac:dyDescent="0.25">
      <c r="A139" s="264">
        <v>950</v>
      </c>
      <c r="B139" s="264" t="s">
        <v>1063</v>
      </c>
      <c r="C139" s="264" t="s">
        <v>1064</v>
      </c>
      <c r="D139" s="265" t="str">
        <f t="shared" si="2"/>
        <v xml:space="preserve">PPL Rank: 950       
Buckman                                           
Source - New Well </v>
      </c>
      <c r="E139" s="247" t="str">
        <f>VLOOKUP($A139,'[2]Project Data'!$C$6:$BU$990,11,FALSE)</f>
        <v>Schultz</v>
      </c>
      <c r="F139" s="247">
        <f>VLOOKUP($A139,'[2]Project Data'!$C$6:$BY$990,75,FALSE)</f>
        <v>5</v>
      </c>
      <c r="G139" s="273">
        <f>VLOOKUP($A139,'[2]Project Data'!$C$6:$BY$990,46,FALSE)</f>
        <v>0</v>
      </c>
      <c r="H139" s="247" t="str">
        <f>VLOOKUP($A139,'[2]Project Data'!$C$6:$BY$990,16,FALSE)</f>
        <v>Reg</v>
      </c>
      <c r="I139" s="247" t="str">
        <f>VLOOKUP($A139,'[2]Project Data'!$C$6:$BY$990,6,FALSE)</f>
        <v/>
      </c>
      <c r="J139" s="247" t="str">
        <f>VLOOKUP($A139,'[2]Project Data'!$C$6:$BY$990,7,FALSE)</f>
        <v/>
      </c>
      <c r="K139" s="280">
        <f>VLOOKUP($A139,'[2]Project Data'!$C$6:$BY$990,15,FALSE)</f>
        <v>318</v>
      </c>
      <c r="L139" s="284">
        <f>VLOOKUP($A139,'[2]Project Data'!$C$6:$BY$990,30,FALSE)</f>
        <v>620000</v>
      </c>
      <c r="M139" s="284">
        <f>VLOOKUP($A139,'[2]Project Data'!$C$6:$BY$990,53,FALSE)</f>
        <v>0</v>
      </c>
      <c r="N139" s="266" t="str">
        <f>VLOOKUP($A139,'[2]Project Data'!$C$6:$BU$862,8,FALSE)</f>
        <v/>
      </c>
    </row>
    <row r="140" spans="1:14" s="244" customFormat="1" ht="50.25" customHeight="1" x14ac:dyDescent="0.25">
      <c r="A140" s="264">
        <v>951</v>
      </c>
      <c r="B140" s="264" t="s">
        <v>1063</v>
      </c>
      <c r="C140" s="264" t="s">
        <v>1065</v>
      </c>
      <c r="D140" s="265" t="str">
        <f t="shared" si="2"/>
        <v>PPL Rank: 951       
Buckman                                           
Storage - 50,000 Gal Tower Rehab</v>
      </c>
      <c r="E140" s="247" t="str">
        <f>VLOOKUP($A140,'[2]Project Data'!$C$6:$BU$990,11,FALSE)</f>
        <v>Schultz</v>
      </c>
      <c r="F140" s="247">
        <f>VLOOKUP($A140,'[2]Project Data'!$C$6:$BY$990,75,FALSE)</f>
        <v>5</v>
      </c>
      <c r="G140" s="273">
        <f>VLOOKUP($A140,'[2]Project Data'!$C$6:$BY$990,46,FALSE)</f>
        <v>0</v>
      </c>
      <c r="H140" s="247" t="str">
        <f>VLOOKUP($A140,'[2]Project Data'!$C$6:$BY$990,16,FALSE)</f>
        <v>Reg</v>
      </c>
      <c r="I140" s="247" t="str">
        <f>VLOOKUP($A140,'[2]Project Data'!$C$6:$BY$990,6,FALSE)</f>
        <v/>
      </c>
      <c r="J140" s="247" t="str">
        <f>VLOOKUP($A140,'[2]Project Data'!$C$6:$BY$990,7,FALSE)</f>
        <v/>
      </c>
      <c r="K140" s="280">
        <f>VLOOKUP($A140,'[2]Project Data'!$C$6:$BY$990,15,FALSE)</f>
        <v>318</v>
      </c>
      <c r="L140" s="284">
        <f>VLOOKUP($A140,'[2]Project Data'!$C$6:$BY$990,30,FALSE)</f>
        <v>891000</v>
      </c>
      <c r="M140" s="284">
        <f>VLOOKUP($A140,'[2]Project Data'!$C$6:$BY$990,53,FALSE)</f>
        <v>0</v>
      </c>
      <c r="N140" s="266" t="str">
        <f>VLOOKUP($A140,'[2]Project Data'!$C$6:$BU$862,8,FALSE)</f>
        <v/>
      </c>
    </row>
    <row r="141" spans="1:14" s="244" customFormat="1" ht="50.25" customHeight="1" x14ac:dyDescent="0.25">
      <c r="A141" s="264">
        <v>720</v>
      </c>
      <c r="B141" s="264" t="s">
        <v>825</v>
      </c>
      <c r="C141" s="264" t="s">
        <v>876</v>
      </c>
      <c r="D141" s="265" t="str">
        <f t="shared" si="2"/>
        <v>PPL Rank: 720       
Buffalo                                           
Storage - Tower #1 Rehab</v>
      </c>
      <c r="E141" s="247" t="str">
        <f>VLOOKUP($A141,'[2]Project Data'!$C$6:$BU$990,11,FALSE)</f>
        <v>Barrett</v>
      </c>
      <c r="F141" s="247" t="str">
        <f>VLOOKUP($A141,'[2]Project Data'!$C$6:$BY$990,75,FALSE)</f>
        <v>7W</v>
      </c>
      <c r="G141" s="273">
        <f>VLOOKUP($A141,'[2]Project Data'!$C$6:$BY$990,46,FALSE)</f>
        <v>0</v>
      </c>
      <c r="H141" s="247" t="str">
        <f>VLOOKUP($A141,'[2]Project Data'!$C$6:$BY$990,16,FALSE)</f>
        <v>Reg</v>
      </c>
      <c r="I141" s="247" t="str">
        <f>VLOOKUP($A141,'[2]Project Data'!$C$6:$BY$990,6,FALSE)</f>
        <v/>
      </c>
      <c r="J141" s="247" t="str">
        <f>VLOOKUP($A141,'[2]Project Data'!$C$6:$BY$990,7,FALSE)</f>
        <v/>
      </c>
      <c r="K141" s="280">
        <f>VLOOKUP($A141,'[2]Project Data'!$C$6:$BY$990,15,FALSE)</f>
        <v>16413</v>
      </c>
      <c r="L141" s="284">
        <f>VLOOKUP($A141,'[2]Project Data'!$C$6:$BY$990,30,FALSE)</f>
        <v>815000</v>
      </c>
      <c r="M141" s="284">
        <f>VLOOKUP($A141,'[2]Project Data'!$C$6:$BY$990,53,FALSE)</f>
        <v>0</v>
      </c>
      <c r="N141" s="266" t="str">
        <f>VLOOKUP($A141,'[2]Project Data'!$C$6:$BU$862,8,FALSE)</f>
        <v/>
      </c>
    </row>
    <row r="142" spans="1:14" s="244" customFormat="1" ht="50.25" customHeight="1" x14ac:dyDescent="0.25">
      <c r="A142" s="264">
        <v>721</v>
      </c>
      <c r="B142" s="264" t="s">
        <v>825</v>
      </c>
      <c r="C142" s="264" t="s">
        <v>877</v>
      </c>
      <c r="D142" s="265" t="str">
        <f t="shared" si="2"/>
        <v>PPL Rank: 721       
Buffalo                                           
Watermain - TH 25 South Recon</v>
      </c>
      <c r="E142" s="247" t="str">
        <f>VLOOKUP($A142,'[2]Project Data'!$C$6:$BU$990,11,FALSE)</f>
        <v>Barrett</v>
      </c>
      <c r="F142" s="247" t="str">
        <f>VLOOKUP($A142,'[2]Project Data'!$C$6:$BY$990,75,FALSE)</f>
        <v>7W</v>
      </c>
      <c r="G142" s="273">
        <f>VLOOKUP($A142,'[2]Project Data'!$C$6:$BY$990,46,FALSE)</f>
        <v>0</v>
      </c>
      <c r="H142" s="247" t="str">
        <f>VLOOKUP($A142,'[2]Project Data'!$C$6:$BY$990,16,FALSE)</f>
        <v>Reg</v>
      </c>
      <c r="I142" s="247" t="str">
        <f>VLOOKUP($A142,'[2]Project Data'!$C$6:$BY$990,6,FALSE)</f>
        <v/>
      </c>
      <c r="J142" s="247" t="str">
        <f>VLOOKUP($A142,'[2]Project Data'!$C$6:$BY$990,7,FALSE)</f>
        <v/>
      </c>
      <c r="K142" s="280">
        <f>VLOOKUP($A142,'[2]Project Data'!$C$6:$BY$990,15,FALSE)</f>
        <v>16413</v>
      </c>
      <c r="L142" s="284">
        <f>VLOOKUP($A142,'[2]Project Data'!$C$6:$BY$990,30,FALSE)</f>
        <v>1170000</v>
      </c>
      <c r="M142" s="284">
        <f>VLOOKUP($A142,'[2]Project Data'!$C$6:$BY$990,53,FALSE)</f>
        <v>0</v>
      </c>
      <c r="N142" s="266" t="str">
        <f>VLOOKUP($A142,'[2]Project Data'!$C$6:$BU$862,8,FALSE)</f>
        <v/>
      </c>
    </row>
    <row r="143" spans="1:14" s="244" customFormat="1" ht="50.25" customHeight="1" x14ac:dyDescent="0.25">
      <c r="A143" s="264">
        <v>254</v>
      </c>
      <c r="B143" s="264" t="s">
        <v>826</v>
      </c>
      <c r="C143" s="264" t="s">
        <v>878</v>
      </c>
      <c r="D143" s="265" t="str">
        <f t="shared" si="2"/>
        <v>PPL Rank: 254       
Buffalo Lake                                      
Treatment - Plant Rehab &amp; New Well</v>
      </c>
      <c r="E143" s="247" t="str">
        <f>VLOOKUP($A143,'[2]Project Data'!$C$6:$BU$990,11,FALSE)</f>
        <v>Barrett</v>
      </c>
      <c r="F143" s="247" t="str">
        <f>VLOOKUP($A143,'[2]Project Data'!$C$6:$BY$990,75,FALSE)</f>
        <v>6E</v>
      </c>
      <c r="G143" s="273">
        <f>VLOOKUP($A143,'[2]Project Data'!$C$6:$BY$990,46,FALSE)</f>
        <v>0</v>
      </c>
      <c r="H143" s="247" t="str">
        <f>VLOOKUP($A143,'[2]Project Data'!$C$6:$BY$990,16,FALSE)</f>
        <v>Reg</v>
      </c>
      <c r="I143" s="247" t="str">
        <f>VLOOKUP($A143,'[2]Project Data'!$C$6:$BY$990,6,FALSE)</f>
        <v/>
      </c>
      <c r="J143" s="247" t="str">
        <f>VLOOKUP($A143,'[2]Project Data'!$C$6:$BY$990,7,FALSE)</f>
        <v/>
      </c>
      <c r="K143" s="280">
        <f>VLOOKUP($A143,'[2]Project Data'!$C$6:$BY$990,15,FALSE)</f>
        <v>653</v>
      </c>
      <c r="L143" s="284">
        <f>VLOOKUP($A143,'[2]Project Data'!$C$6:$BY$990,30,FALSE)</f>
        <v>1674000</v>
      </c>
      <c r="M143" s="284">
        <f>VLOOKUP($A143,'[2]Project Data'!$C$6:$BY$990,53,FALSE)</f>
        <v>0</v>
      </c>
      <c r="N143" s="266" t="str">
        <f>VLOOKUP($A143,'[2]Project Data'!$C$6:$BU$862,8,FALSE)</f>
        <v/>
      </c>
    </row>
    <row r="144" spans="1:14" s="244" customFormat="1" ht="50.25" customHeight="1" x14ac:dyDescent="0.25">
      <c r="A144" s="264">
        <v>407</v>
      </c>
      <c r="B144" s="264" t="s">
        <v>77</v>
      </c>
      <c r="C144" s="264" t="s">
        <v>674</v>
      </c>
      <c r="D144" s="265" t="str">
        <f t="shared" si="2"/>
        <v>PPL Rank: 407       
Buhl                                              
Storage - Elevated Water &amp; Storage Tank</v>
      </c>
      <c r="E144" s="247" t="str">
        <f>VLOOKUP($A144,'[2]Project Data'!$C$6:$BU$990,11,FALSE)</f>
        <v>Bradshaw</v>
      </c>
      <c r="F144" s="247" t="str">
        <f>VLOOKUP($A144,'[2]Project Data'!$C$6:$BY$990,75,FALSE)</f>
        <v>3c</v>
      </c>
      <c r="G144" s="273">
        <f>VLOOKUP($A144,'[2]Project Data'!$C$6:$BY$990,46,FALSE)</f>
        <v>0</v>
      </c>
      <c r="H144" s="247" t="str">
        <f>VLOOKUP($A144,'[2]Project Data'!$C$6:$BY$990,16,FALSE)</f>
        <v>Reg</v>
      </c>
      <c r="I144" s="247" t="str">
        <f>VLOOKUP($A144,'[2]Project Data'!$C$6:$BY$990,6,FALSE)</f>
        <v/>
      </c>
      <c r="J144" s="247" t="str">
        <f>VLOOKUP($A144,'[2]Project Data'!$C$6:$BY$990,7,FALSE)</f>
        <v/>
      </c>
      <c r="K144" s="280">
        <f>VLOOKUP($A144,'[2]Project Data'!$C$6:$BY$990,15,FALSE)</f>
        <v>963</v>
      </c>
      <c r="L144" s="284">
        <f>VLOOKUP($A144,'[2]Project Data'!$C$6:$BY$990,30,FALSE)</f>
        <v>1183300</v>
      </c>
      <c r="M144" s="284">
        <f>VLOOKUP($A144,'[2]Project Data'!$C$6:$BY$990,53,FALSE)</f>
        <v>0</v>
      </c>
      <c r="N144" s="266" t="str">
        <f>VLOOKUP($A144,'[2]Project Data'!$C$6:$BU$862,8,FALSE)</f>
        <v/>
      </c>
    </row>
    <row r="145" spans="1:14" s="244" customFormat="1" ht="50.25" customHeight="1" x14ac:dyDescent="0.25">
      <c r="A145" s="264">
        <v>758</v>
      </c>
      <c r="B145" s="264" t="s">
        <v>1273</v>
      </c>
      <c r="C145" s="264" t="s">
        <v>1305</v>
      </c>
      <c r="D145" s="265" t="str">
        <f t="shared" si="2"/>
        <v>PPL Rank: 758       
Burnsville                                        
Treatment - HVAC Improvements</v>
      </c>
      <c r="E145" s="247" t="str">
        <f>VLOOKUP($A145,'[2]Project Data'!$C$6:$BU$990,11,FALSE)</f>
        <v>Montoya</v>
      </c>
      <c r="F145" s="247">
        <f>VLOOKUP($A145,'[2]Project Data'!$C$6:$BY$990,75,FALSE)</f>
        <v>11</v>
      </c>
      <c r="G145" s="273">
        <f>VLOOKUP($A145,'[2]Project Data'!$C$6:$BY$990,46,FALSE)</f>
        <v>0</v>
      </c>
      <c r="H145" s="247" t="str">
        <f>VLOOKUP($A145,'[2]Project Data'!$C$6:$BY$990,16,FALSE)</f>
        <v>Reg</v>
      </c>
      <c r="I145" s="247" t="str">
        <f>VLOOKUP($A145,'[2]Project Data'!$C$6:$BY$990,6,FALSE)</f>
        <v/>
      </c>
      <c r="J145" s="247" t="str">
        <f>VLOOKUP($A145,'[2]Project Data'!$C$6:$BY$990,7,FALSE)</f>
        <v/>
      </c>
      <c r="K145" s="280">
        <f>VLOOKUP($A145,'[2]Project Data'!$C$6:$BY$990,15,FALSE)</f>
        <v>64075</v>
      </c>
      <c r="L145" s="284">
        <f>VLOOKUP($A145,'[2]Project Data'!$C$6:$BY$990,30,FALSE)</f>
        <v>1000000</v>
      </c>
      <c r="M145" s="284">
        <f>VLOOKUP($A145,'[2]Project Data'!$C$6:$BY$990,53,FALSE)</f>
        <v>0</v>
      </c>
      <c r="N145" s="266">
        <f>VLOOKUP($A145,'[2]Project Data'!$C$6:$BU$862,8,FALSE)</f>
        <v>0</v>
      </c>
    </row>
    <row r="146" spans="1:14" s="244" customFormat="1" ht="50.25" customHeight="1" x14ac:dyDescent="0.25">
      <c r="A146" s="264">
        <v>759</v>
      </c>
      <c r="B146" s="264" t="s">
        <v>1273</v>
      </c>
      <c r="C146" s="264" t="s">
        <v>1306</v>
      </c>
      <c r="D146" s="265" t="str">
        <f t="shared" si="2"/>
        <v>PPL Rank: 759       
Burnsville                                        
Treatment - Effluent Piping Improvements</v>
      </c>
      <c r="E146" s="247" t="str">
        <f>VLOOKUP($A146,'[2]Project Data'!$C$6:$BU$990,11,FALSE)</f>
        <v>Montoya</v>
      </c>
      <c r="F146" s="247">
        <f>VLOOKUP($A146,'[2]Project Data'!$C$6:$BY$990,75,FALSE)</f>
        <v>11</v>
      </c>
      <c r="G146" s="273">
        <f>VLOOKUP($A146,'[2]Project Data'!$C$6:$BY$990,46,FALSE)</f>
        <v>0</v>
      </c>
      <c r="H146" s="247" t="str">
        <f>VLOOKUP($A146,'[2]Project Data'!$C$6:$BY$990,16,FALSE)</f>
        <v>Reg</v>
      </c>
      <c r="I146" s="247" t="str">
        <f>VLOOKUP($A146,'[2]Project Data'!$C$6:$BY$990,6,FALSE)</f>
        <v/>
      </c>
      <c r="J146" s="247" t="str">
        <f>VLOOKUP($A146,'[2]Project Data'!$C$6:$BY$990,7,FALSE)</f>
        <v/>
      </c>
      <c r="K146" s="280">
        <f>VLOOKUP($A146,'[2]Project Data'!$C$6:$BY$990,15,FALSE)</f>
        <v>64075</v>
      </c>
      <c r="L146" s="284">
        <f>VLOOKUP($A146,'[2]Project Data'!$C$6:$BY$990,30,FALSE)</f>
        <v>1925000</v>
      </c>
      <c r="M146" s="284">
        <f>VLOOKUP($A146,'[2]Project Data'!$C$6:$BY$990,53,FALSE)</f>
        <v>0</v>
      </c>
      <c r="N146" s="266">
        <f>VLOOKUP($A146,'[2]Project Data'!$C$6:$BU$862,8,FALSE)</f>
        <v>0</v>
      </c>
    </row>
    <row r="147" spans="1:14" s="244" customFormat="1" ht="50.25" customHeight="1" x14ac:dyDescent="0.25">
      <c r="A147" s="264">
        <v>534</v>
      </c>
      <c r="B147" s="264" t="s">
        <v>78</v>
      </c>
      <c r="C147" s="264" t="s">
        <v>879</v>
      </c>
      <c r="D147" s="265" t="str">
        <f t="shared" si="2"/>
        <v>PPL Rank: 534       
Calumet                                           
Watermain - 4th Ave &amp; Alley</v>
      </c>
      <c r="E147" s="247" t="str">
        <f>VLOOKUP($A147,'[2]Project Data'!$C$6:$BU$990,11,FALSE)</f>
        <v>Perez</v>
      </c>
      <c r="F147" s="247" t="str">
        <f>VLOOKUP($A147,'[2]Project Data'!$C$6:$BY$990,75,FALSE)</f>
        <v>3a</v>
      </c>
      <c r="G147" s="273">
        <f>VLOOKUP($A147,'[2]Project Data'!$C$6:$BY$990,46,FALSE)</f>
        <v>0</v>
      </c>
      <c r="H147" s="247" t="str">
        <f>VLOOKUP($A147,'[2]Project Data'!$C$6:$BY$990,16,FALSE)</f>
        <v>Reg</v>
      </c>
      <c r="I147" s="247" t="str">
        <f>VLOOKUP($A147,'[2]Project Data'!$C$6:$BY$990,6,FALSE)</f>
        <v/>
      </c>
      <c r="J147" s="247" t="str">
        <f>VLOOKUP($A147,'[2]Project Data'!$C$6:$BY$990,7,FALSE)</f>
        <v/>
      </c>
      <c r="K147" s="280">
        <f>VLOOKUP($A147,'[2]Project Data'!$C$6:$BY$990,15,FALSE)</f>
        <v>341</v>
      </c>
      <c r="L147" s="284">
        <f>VLOOKUP($A147,'[2]Project Data'!$C$6:$BY$990,30,FALSE)</f>
        <v>287933</v>
      </c>
      <c r="M147" s="284">
        <f>VLOOKUP($A147,'[2]Project Data'!$C$6:$BY$990,53,FALSE)</f>
        <v>0</v>
      </c>
      <c r="N147" s="266" t="str">
        <f>VLOOKUP($A147,'[2]Project Data'!$C$6:$BU$862,8,FALSE)</f>
        <v/>
      </c>
    </row>
    <row r="148" spans="1:14" s="244" customFormat="1" ht="50.25" customHeight="1" x14ac:dyDescent="0.25">
      <c r="A148" s="264">
        <v>535</v>
      </c>
      <c r="B148" s="264" t="s">
        <v>78</v>
      </c>
      <c r="C148" s="264" t="s">
        <v>880</v>
      </c>
      <c r="D148" s="265" t="str">
        <f t="shared" si="2"/>
        <v>PPL Rank: 535       
Calumet                                           
Watermain - 6th Ave &amp; Shipka St</v>
      </c>
      <c r="E148" s="247" t="str">
        <f>VLOOKUP($A148,'[2]Project Data'!$C$6:$BU$990,11,FALSE)</f>
        <v>Perez</v>
      </c>
      <c r="F148" s="247" t="str">
        <f>VLOOKUP($A148,'[2]Project Data'!$C$6:$BY$990,75,FALSE)</f>
        <v>3a</v>
      </c>
      <c r="G148" s="273">
        <f>VLOOKUP($A148,'[2]Project Data'!$C$6:$BY$990,46,FALSE)</f>
        <v>0</v>
      </c>
      <c r="H148" s="247" t="str">
        <f>VLOOKUP($A148,'[2]Project Data'!$C$6:$BY$990,16,FALSE)</f>
        <v>Reg</v>
      </c>
      <c r="I148" s="247" t="str">
        <f>VLOOKUP($A148,'[2]Project Data'!$C$6:$BY$990,6,FALSE)</f>
        <v/>
      </c>
      <c r="J148" s="247" t="str">
        <f>VLOOKUP($A148,'[2]Project Data'!$C$6:$BY$990,7,FALSE)</f>
        <v/>
      </c>
      <c r="K148" s="280">
        <f>VLOOKUP($A148,'[2]Project Data'!$C$6:$BY$990,15,FALSE)</f>
        <v>341</v>
      </c>
      <c r="L148" s="284">
        <f>VLOOKUP($A148,'[2]Project Data'!$C$6:$BY$990,30,FALSE)</f>
        <v>540160</v>
      </c>
      <c r="M148" s="284">
        <f>VLOOKUP($A148,'[2]Project Data'!$C$6:$BY$990,53,FALSE)</f>
        <v>0</v>
      </c>
      <c r="N148" s="266" t="str">
        <f>VLOOKUP($A148,'[2]Project Data'!$C$6:$BU$862,8,FALSE)</f>
        <v/>
      </c>
    </row>
    <row r="149" spans="1:14" s="244" customFormat="1" ht="50.25" customHeight="1" x14ac:dyDescent="0.25">
      <c r="A149" s="264">
        <v>536</v>
      </c>
      <c r="B149" s="264" t="s">
        <v>78</v>
      </c>
      <c r="C149" s="264" t="s">
        <v>881</v>
      </c>
      <c r="D149" s="265" t="str">
        <f t="shared" si="2"/>
        <v>PPL Rank: 536       
Calumet                                           
Watermain - Buckmaster Rd to 7th/8th</v>
      </c>
      <c r="E149" s="247" t="str">
        <f>VLOOKUP($A149,'[2]Project Data'!$C$6:$BU$990,11,FALSE)</f>
        <v>Perez</v>
      </c>
      <c r="F149" s="247" t="str">
        <f>VLOOKUP($A149,'[2]Project Data'!$C$6:$BY$990,75,FALSE)</f>
        <v>3a</v>
      </c>
      <c r="G149" s="273">
        <f>VLOOKUP($A149,'[2]Project Data'!$C$6:$BY$990,46,FALSE)</f>
        <v>0</v>
      </c>
      <c r="H149" s="247" t="str">
        <f>VLOOKUP($A149,'[2]Project Data'!$C$6:$BY$990,16,FALSE)</f>
        <v>Reg</v>
      </c>
      <c r="I149" s="247" t="str">
        <f>VLOOKUP($A149,'[2]Project Data'!$C$6:$BY$990,6,FALSE)</f>
        <v/>
      </c>
      <c r="J149" s="247" t="str">
        <f>VLOOKUP($A149,'[2]Project Data'!$C$6:$BY$990,7,FALSE)</f>
        <v/>
      </c>
      <c r="K149" s="280">
        <f>VLOOKUP($A149,'[2]Project Data'!$C$6:$BY$990,15,FALSE)</f>
        <v>341</v>
      </c>
      <c r="L149" s="284">
        <f>VLOOKUP($A149,'[2]Project Data'!$C$6:$BY$990,30,FALSE)</f>
        <v>325045</v>
      </c>
      <c r="M149" s="284">
        <f>VLOOKUP($A149,'[2]Project Data'!$C$6:$BY$990,53,FALSE)</f>
        <v>0</v>
      </c>
      <c r="N149" s="266" t="str">
        <f>VLOOKUP($A149,'[2]Project Data'!$C$6:$BU$862,8,FALSE)</f>
        <v/>
      </c>
    </row>
    <row r="150" spans="1:14" s="244" customFormat="1" ht="50.25" customHeight="1" x14ac:dyDescent="0.25">
      <c r="A150" s="264">
        <v>537</v>
      </c>
      <c r="B150" s="264" t="s">
        <v>78</v>
      </c>
      <c r="C150" s="264" t="s">
        <v>882</v>
      </c>
      <c r="D150" s="265" t="str">
        <f t="shared" si="2"/>
        <v>PPL Rank: 537       
Calumet                                           
Watermain - 9th Ave &amp; Morgan St</v>
      </c>
      <c r="E150" s="247" t="str">
        <f>VLOOKUP($A150,'[2]Project Data'!$C$6:$BU$990,11,FALSE)</f>
        <v>Perez</v>
      </c>
      <c r="F150" s="247" t="str">
        <f>VLOOKUP($A150,'[2]Project Data'!$C$6:$BY$990,75,FALSE)</f>
        <v>3a</v>
      </c>
      <c r="G150" s="273">
        <f>VLOOKUP($A150,'[2]Project Data'!$C$6:$BY$990,46,FALSE)</f>
        <v>0</v>
      </c>
      <c r="H150" s="247" t="str">
        <f>VLOOKUP($A150,'[2]Project Data'!$C$6:$BY$990,16,FALSE)</f>
        <v>Reg</v>
      </c>
      <c r="I150" s="247" t="str">
        <f>VLOOKUP($A150,'[2]Project Data'!$C$6:$BY$990,6,FALSE)</f>
        <v/>
      </c>
      <c r="J150" s="247" t="str">
        <f>VLOOKUP($A150,'[2]Project Data'!$C$6:$BY$990,7,FALSE)</f>
        <v/>
      </c>
      <c r="K150" s="280">
        <f>VLOOKUP($A150,'[2]Project Data'!$C$6:$BY$990,15,FALSE)</f>
        <v>341</v>
      </c>
      <c r="L150" s="284">
        <f>VLOOKUP($A150,'[2]Project Data'!$C$6:$BY$990,30,FALSE)</f>
        <v>324701</v>
      </c>
      <c r="M150" s="284">
        <f>VLOOKUP($A150,'[2]Project Data'!$C$6:$BY$990,53,FALSE)</f>
        <v>0</v>
      </c>
      <c r="N150" s="266" t="str">
        <f>VLOOKUP($A150,'[2]Project Data'!$C$6:$BU$862,8,FALSE)</f>
        <v/>
      </c>
    </row>
    <row r="151" spans="1:14" s="244" customFormat="1" ht="50.25" customHeight="1" x14ac:dyDescent="0.25">
      <c r="A151" s="264">
        <v>554</v>
      </c>
      <c r="B151" s="264" t="s">
        <v>196</v>
      </c>
      <c r="C151" s="264" t="s">
        <v>330</v>
      </c>
      <c r="D151" s="265" t="str">
        <f t="shared" si="2"/>
        <v>PPL Rank: 554       
Campbell                                          
Source - New Well &amp; Seal Well No. 1</v>
      </c>
      <c r="E151" s="247" t="str">
        <f>VLOOKUP($A151,'[2]Project Data'!$C$6:$BU$990,11,FALSE)</f>
        <v>Bradshaw</v>
      </c>
      <c r="F151" s="247">
        <f>VLOOKUP($A151,'[2]Project Data'!$C$6:$BY$990,75,FALSE)</f>
        <v>4</v>
      </c>
      <c r="G151" s="273">
        <f>VLOOKUP($A151,'[2]Project Data'!$C$6:$BY$990,46,FALSE)</f>
        <v>0</v>
      </c>
      <c r="H151" s="247" t="str">
        <f>VLOOKUP($A151,'[2]Project Data'!$C$6:$BY$990,16,FALSE)</f>
        <v>Reg</v>
      </c>
      <c r="I151" s="247" t="str">
        <f>VLOOKUP($A151,'[2]Project Data'!$C$6:$BY$990,6,FALSE)</f>
        <v/>
      </c>
      <c r="J151" s="247" t="str">
        <f>VLOOKUP($A151,'[2]Project Data'!$C$6:$BY$990,7,FALSE)</f>
        <v/>
      </c>
      <c r="K151" s="280">
        <f>VLOOKUP($A151,'[2]Project Data'!$C$6:$BY$990,15,FALSE)</f>
        <v>159</v>
      </c>
      <c r="L151" s="284">
        <f>VLOOKUP($A151,'[2]Project Data'!$C$6:$BY$990,30,FALSE)</f>
        <v>187620</v>
      </c>
      <c r="M151" s="284">
        <f>VLOOKUP($A151,'[2]Project Data'!$C$6:$BY$990,53,FALSE)</f>
        <v>0</v>
      </c>
      <c r="N151" s="266" t="str">
        <f>VLOOKUP($A151,'[2]Project Data'!$C$6:$BU$862,8,FALSE)</f>
        <v/>
      </c>
    </row>
    <row r="152" spans="1:14" s="244" customFormat="1" ht="50.25" customHeight="1" x14ac:dyDescent="0.25">
      <c r="A152" s="264">
        <v>787</v>
      </c>
      <c r="B152" s="264" t="s">
        <v>196</v>
      </c>
      <c r="C152" s="264" t="s">
        <v>331</v>
      </c>
      <c r="D152" s="265" t="str">
        <f t="shared" si="2"/>
        <v>PPL Rank: 787       
Campbell                                          
Storage - New 40,000 Gal GSR w/chem feed</v>
      </c>
      <c r="E152" s="247" t="str">
        <f>VLOOKUP($A152,'[2]Project Data'!$C$6:$BU$990,11,FALSE)</f>
        <v>Bradshaw</v>
      </c>
      <c r="F152" s="247">
        <f>VLOOKUP($A152,'[2]Project Data'!$C$6:$BY$990,75,FALSE)</f>
        <v>4</v>
      </c>
      <c r="G152" s="273">
        <f>VLOOKUP($A152,'[2]Project Data'!$C$6:$BY$990,46,FALSE)</f>
        <v>0</v>
      </c>
      <c r="H152" s="247" t="str">
        <f>VLOOKUP($A152,'[2]Project Data'!$C$6:$BY$990,16,FALSE)</f>
        <v>Reg</v>
      </c>
      <c r="I152" s="247" t="str">
        <f>VLOOKUP($A152,'[2]Project Data'!$C$6:$BY$990,6,FALSE)</f>
        <v/>
      </c>
      <c r="J152" s="247" t="str">
        <f>VLOOKUP($A152,'[2]Project Data'!$C$6:$BY$990,7,FALSE)</f>
        <v/>
      </c>
      <c r="K152" s="280">
        <f>VLOOKUP($A152,'[2]Project Data'!$C$6:$BY$990,15,FALSE)</f>
        <v>159</v>
      </c>
      <c r="L152" s="284">
        <f>VLOOKUP($A152,'[2]Project Data'!$C$6:$BY$990,30,FALSE)</f>
        <v>1035510</v>
      </c>
      <c r="M152" s="284">
        <f>VLOOKUP($A152,'[2]Project Data'!$C$6:$BY$990,53,FALSE)</f>
        <v>0</v>
      </c>
      <c r="N152" s="266" t="str">
        <f>VLOOKUP($A152,'[2]Project Data'!$C$6:$BU$862,8,FALSE)</f>
        <v/>
      </c>
    </row>
    <row r="153" spans="1:14" s="244" customFormat="1" ht="50.25" customHeight="1" x14ac:dyDescent="0.25">
      <c r="A153" s="264">
        <v>788</v>
      </c>
      <c r="B153" s="264" t="s">
        <v>196</v>
      </c>
      <c r="C153" s="264" t="s">
        <v>332</v>
      </c>
      <c r="D153" s="265" t="str">
        <f t="shared" si="2"/>
        <v>PPL Rank: 788       
Campbell                                          
Watermain - Looping in Various Areas</v>
      </c>
      <c r="E153" s="247" t="str">
        <f>VLOOKUP($A153,'[2]Project Data'!$C$6:$BU$990,11,FALSE)</f>
        <v>Bradshaw</v>
      </c>
      <c r="F153" s="247">
        <f>VLOOKUP($A153,'[2]Project Data'!$C$6:$BY$990,75,FALSE)</f>
        <v>4</v>
      </c>
      <c r="G153" s="273">
        <f>VLOOKUP($A153,'[2]Project Data'!$C$6:$BY$990,46,FALSE)</f>
        <v>0</v>
      </c>
      <c r="H153" s="247" t="str">
        <f>VLOOKUP($A153,'[2]Project Data'!$C$6:$BY$990,16,FALSE)</f>
        <v>Reg</v>
      </c>
      <c r="I153" s="247" t="str">
        <f>VLOOKUP($A153,'[2]Project Data'!$C$6:$BY$990,6,FALSE)</f>
        <v/>
      </c>
      <c r="J153" s="247" t="str">
        <f>VLOOKUP($A153,'[2]Project Data'!$C$6:$BY$990,7,FALSE)</f>
        <v/>
      </c>
      <c r="K153" s="280">
        <f>VLOOKUP($A153,'[2]Project Data'!$C$6:$BY$990,15,FALSE)</f>
        <v>159</v>
      </c>
      <c r="L153" s="284">
        <f>VLOOKUP($A153,'[2]Project Data'!$C$6:$BY$990,30,FALSE)</f>
        <v>2423240</v>
      </c>
      <c r="M153" s="284">
        <f>VLOOKUP($A153,'[2]Project Data'!$C$6:$BY$990,53,FALSE)</f>
        <v>0</v>
      </c>
      <c r="N153" s="266" t="str">
        <f>VLOOKUP($A153,'[2]Project Data'!$C$6:$BU$862,8,FALSE)</f>
        <v/>
      </c>
    </row>
    <row r="154" spans="1:14" s="244" customFormat="1" ht="50.25" customHeight="1" x14ac:dyDescent="0.25">
      <c r="A154" s="264">
        <v>866</v>
      </c>
      <c r="B154" s="264" t="s">
        <v>196</v>
      </c>
      <c r="C154" s="264" t="s">
        <v>333</v>
      </c>
      <c r="D154" s="265" t="str">
        <f t="shared" si="2"/>
        <v>PPL Rank: 866       
Campbell                                          
Conservation - New Meters</v>
      </c>
      <c r="E154" s="247" t="str">
        <f>VLOOKUP($A154,'[2]Project Data'!$C$6:$BU$990,11,FALSE)</f>
        <v>Bradshaw</v>
      </c>
      <c r="F154" s="247">
        <f>VLOOKUP($A154,'[2]Project Data'!$C$6:$BY$990,75,FALSE)</f>
        <v>4</v>
      </c>
      <c r="G154" s="273">
        <f>VLOOKUP($A154,'[2]Project Data'!$C$6:$BY$990,46,FALSE)</f>
        <v>0</v>
      </c>
      <c r="H154" s="247" t="str">
        <f>VLOOKUP($A154,'[2]Project Data'!$C$6:$BY$990,16,FALSE)</f>
        <v>Reg</v>
      </c>
      <c r="I154" s="247" t="str">
        <f>VLOOKUP($A154,'[2]Project Data'!$C$6:$BY$990,6,FALSE)</f>
        <v/>
      </c>
      <c r="J154" s="247" t="str">
        <f>VLOOKUP($A154,'[2]Project Data'!$C$6:$BY$990,7,FALSE)</f>
        <v/>
      </c>
      <c r="K154" s="280">
        <f>VLOOKUP($A154,'[2]Project Data'!$C$6:$BY$990,15,FALSE)</f>
        <v>159</v>
      </c>
      <c r="L154" s="284">
        <f>VLOOKUP($A154,'[2]Project Data'!$C$6:$BY$990,30,FALSE)</f>
        <v>90040</v>
      </c>
      <c r="M154" s="284">
        <f>VLOOKUP($A154,'[2]Project Data'!$C$6:$BY$990,53,FALSE)</f>
        <v>0</v>
      </c>
      <c r="N154" s="266" t="str">
        <f>VLOOKUP($A154,'[2]Project Data'!$C$6:$BU$862,8,FALSE)</f>
        <v/>
      </c>
    </row>
    <row r="155" spans="1:14" s="244" customFormat="1" ht="50.25" customHeight="1" x14ac:dyDescent="0.25">
      <c r="A155" s="264">
        <v>973</v>
      </c>
      <c r="B155" s="264" t="s">
        <v>334</v>
      </c>
      <c r="C155" s="264" t="s">
        <v>335</v>
      </c>
      <c r="D155" s="265" t="str">
        <f t="shared" si="2"/>
        <v>PPL Rank: 973       
Carver                                            
Storage - Recoat 100,000 Gal Tower</v>
      </c>
      <c r="E155" s="247" t="str">
        <f>VLOOKUP($A155,'[2]Project Data'!$C$6:$BU$990,11,FALSE)</f>
        <v>Montoya</v>
      </c>
      <c r="F155" s="247">
        <f>VLOOKUP($A155,'[2]Project Data'!$C$6:$BY$990,75,FALSE)</f>
        <v>11</v>
      </c>
      <c r="G155" s="273">
        <f>VLOOKUP($A155,'[2]Project Data'!$C$6:$BY$990,46,FALSE)</f>
        <v>0</v>
      </c>
      <c r="H155" s="247" t="str">
        <f>VLOOKUP($A155,'[2]Project Data'!$C$6:$BY$990,16,FALSE)</f>
        <v>Reg</v>
      </c>
      <c r="I155" s="247" t="str">
        <f>VLOOKUP($A155,'[2]Project Data'!$C$6:$BY$990,6,FALSE)</f>
        <v/>
      </c>
      <c r="J155" s="247" t="str">
        <f>VLOOKUP($A155,'[2]Project Data'!$C$6:$BY$990,7,FALSE)</f>
        <v/>
      </c>
      <c r="K155" s="280">
        <f>VLOOKUP($A155,'[2]Project Data'!$C$6:$BY$990,15,FALSE)</f>
        <v>1300</v>
      </c>
      <c r="L155" s="284">
        <f>VLOOKUP($A155,'[2]Project Data'!$C$6:$BY$990,30,FALSE)</f>
        <v>272000</v>
      </c>
      <c r="M155" s="284">
        <f>VLOOKUP($A155,'[2]Project Data'!$C$6:$BY$990,53,FALSE)</f>
        <v>0</v>
      </c>
      <c r="N155" s="266" t="str">
        <f>VLOOKUP($A155,'[2]Project Data'!$C$6:$BU$862,8,FALSE)</f>
        <v/>
      </c>
    </row>
    <row r="156" spans="1:14" s="244" customFormat="1" ht="50.25" customHeight="1" x14ac:dyDescent="0.25">
      <c r="A156" s="264">
        <v>356</v>
      </c>
      <c r="B156" s="264" t="s">
        <v>184</v>
      </c>
      <c r="C156" s="264" t="s">
        <v>270</v>
      </c>
      <c r="D156" s="265" t="str">
        <f t="shared" si="2"/>
        <v>PPL Rank: 356       
Cass Lake                                         
Watermain - Repl Various Areas</v>
      </c>
      <c r="E156" s="247" t="str">
        <f>VLOOKUP($A156,'[2]Project Data'!$C$6:$BU$990,11,FALSE)</f>
        <v>Schultz</v>
      </c>
      <c r="F156" s="247">
        <f>VLOOKUP($A156,'[2]Project Data'!$C$6:$BY$990,75,FALSE)</f>
        <v>5</v>
      </c>
      <c r="G156" s="273">
        <f>VLOOKUP($A156,'[2]Project Data'!$C$6:$BY$990,46,FALSE)</f>
        <v>0</v>
      </c>
      <c r="H156" s="247" t="str">
        <f>VLOOKUP($A156,'[2]Project Data'!$C$6:$BY$990,16,FALSE)</f>
        <v>Reg</v>
      </c>
      <c r="I156" s="247" t="str">
        <f>VLOOKUP($A156,'[2]Project Data'!$C$6:$BY$990,6,FALSE)</f>
        <v/>
      </c>
      <c r="J156" s="247" t="str">
        <f>VLOOKUP($A156,'[2]Project Data'!$C$6:$BY$990,7,FALSE)</f>
        <v/>
      </c>
      <c r="K156" s="280">
        <f>VLOOKUP($A156,'[2]Project Data'!$C$6:$BY$990,15,FALSE)</f>
        <v>750</v>
      </c>
      <c r="L156" s="284">
        <f>VLOOKUP($A156,'[2]Project Data'!$C$6:$BY$990,30,FALSE)</f>
        <v>590000</v>
      </c>
      <c r="M156" s="284">
        <f>VLOOKUP($A156,'[2]Project Data'!$C$6:$BY$990,53,FALSE)</f>
        <v>0</v>
      </c>
      <c r="N156" s="266" t="str">
        <f>VLOOKUP($A156,'[2]Project Data'!$C$6:$BU$862,8,FALSE)</f>
        <v/>
      </c>
    </row>
    <row r="157" spans="1:14" s="244" customFormat="1" ht="50.25" customHeight="1" x14ac:dyDescent="0.25">
      <c r="A157" s="264">
        <v>971</v>
      </c>
      <c r="B157" s="264" t="s">
        <v>336</v>
      </c>
      <c r="C157" s="264" t="s">
        <v>337</v>
      </c>
      <c r="D157" s="265" t="str">
        <f t="shared" si="2"/>
        <v>PPL Rank: 971       
Chanhassen                                        
Treatment - West Fe/Mn Plant</v>
      </c>
      <c r="E157" s="247" t="str">
        <f>VLOOKUP($A157,'[2]Project Data'!$C$6:$BU$990,11,FALSE)</f>
        <v>Montoya</v>
      </c>
      <c r="F157" s="247">
        <f>VLOOKUP($A157,'[2]Project Data'!$C$6:$BY$990,75,FALSE)</f>
        <v>11</v>
      </c>
      <c r="G157" s="273">
        <f>VLOOKUP($A157,'[2]Project Data'!$C$6:$BY$990,46,FALSE)</f>
        <v>0</v>
      </c>
      <c r="H157" s="247" t="str">
        <f>VLOOKUP($A157,'[2]Project Data'!$C$6:$BY$990,16,FALSE)</f>
        <v>Reg</v>
      </c>
      <c r="I157" s="247" t="str">
        <f>VLOOKUP($A157,'[2]Project Data'!$C$6:$BY$990,6,FALSE)</f>
        <v/>
      </c>
      <c r="J157" s="247" t="str">
        <f>VLOOKUP($A157,'[2]Project Data'!$C$6:$BY$990,7,FALSE)</f>
        <v/>
      </c>
      <c r="K157" s="280">
        <f>VLOOKUP($A157,'[2]Project Data'!$C$6:$BY$990,15,FALSE)</f>
        <v>23179</v>
      </c>
      <c r="L157" s="284">
        <f>VLOOKUP($A157,'[2]Project Data'!$C$6:$BY$990,30,FALSE)</f>
        <v>18360000</v>
      </c>
      <c r="M157" s="284">
        <f>VLOOKUP($A157,'[2]Project Data'!$C$6:$BY$990,53,FALSE)</f>
        <v>0</v>
      </c>
      <c r="N157" s="266" t="str">
        <f>VLOOKUP($A157,'[2]Project Data'!$C$6:$BU$862,8,FALSE)</f>
        <v/>
      </c>
    </row>
    <row r="158" spans="1:14" s="244" customFormat="1" ht="50.25" customHeight="1" x14ac:dyDescent="0.25">
      <c r="A158" s="264">
        <v>941</v>
      </c>
      <c r="B158" s="264" t="s">
        <v>827</v>
      </c>
      <c r="C158" s="264" t="s">
        <v>883</v>
      </c>
      <c r="D158" s="265" t="str">
        <f t="shared" si="2"/>
        <v>PPL Rank: 941       
Chatfield                                         
Storage - New Ground Storage Tank</v>
      </c>
      <c r="E158" s="247" t="str">
        <f>VLOOKUP($A158,'[2]Project Data'!$C$6:$BU$990,11,FALSE)</f>
        <v>Brooksbank</v>
      </c>
      <c r="F158" s="247">
        <f>VLOOKUP($A158,'[2]Project Data'!$C$6:$BY$990,75,FALSE)</f>
        <v>10</v>
      </c>
      <c r="G158" s="273">
        <f>VLOOKUP($A158,'[2]Project Data'!$C$6:$BY$990,46,FALSE)</f>
        <v>0</v>
      </c>
      <c r="H158" s="247" t="str">
        <f>VLOOKUP($A158,'[2]Project Data'!$C$6:$BY$990,16,FALSE)</f>
        <v>Reg</v>
      </c>
      <c r="I158" s="247" t="str">
        <f>VLOOKUP($A158,'[2]Project Data'!$C$6:$BY$990,6,FALSE)</f>
        <v/>
      </c>
      <c r="J158" s="247" t="str">
        <f>VLOOKUP($A158,'[2]Project Data'!$C$6:$BY$990,7,FALSE)</f>
        <v/>
      </c>
      <c r="K158" s="280">
        <f>VLOOKUP($A158,'[2]Project Data'!$C$6:$BY$990,15,FALSE)</f>
        <v>1667</v>
      </c>
      <c r="L158" s="284">
        <f>VLOOKUP($A158,'[2]Project Data'!$C$6:$BY$990,30,FALSE)</f>
        <v>1672500</v>
      </c>
      <c r="M158" s="284">
        <f>VLOOKUP($A158,'[2]Project Data'!$C$6:$BY$990,53,FALSE)</f>
        <v>0</v>
      </c>
      <c r="N158" s="266" t="str">
        <f>VLOOKUP($A158,'[2]Project Data'!$C$6:$BU$862,8,FALSE)</f>
        <v/>
      </c>
    </row>
    <row r="159" spans="1:14" s="244" customFormat="1" ht="50.25" customHeight="1" x14ac:dyDescent="0.25">
      <c r="A159" s="264">
        <v>315</v>
      </c>
      <c r="B159" s="264" t="s">
        <v>1274</v>
      </c>
      <c r="C159" s="264" t="s">
        <v>1307</v>
      </c>
      <c r="D159" s="265" t="str">
        <f t="shared" si="2"/>
        <v>PPL Rank: 315       
Chisago City                                      
Treatment - Wellhouses Improvements</v>
      </c>
      <c r="E159" s="247" t="str">
        <f>VLOOKUP($A159,'[2]Project Data'!$C$6:$BU$990,11,FALSE)</f>
        <v>Montoya</v>
      </c>
      <c r="F159" s="247" t="str">
        <f>VLOOKUP($A159,'[2]Project Data'!$C$6:$BY$990,75,FALSE)</f>
        <v>7E</v>
      </c>
      <c r="G159" s="273">
        <f>VLOOKUP($A159,'[2]Project Data'!$C$6:$BY$990,46,FALSE)</f>
        <v>0</v>
      </c>
      <c r="H159" s="247" t="str">
        <f>VLOOKUP($A159,'[2]Project Data'!$C$6:$BY$990,16,FALSE)</f>
        <v>Reg</v>
      </c>
      <c r="I159" s="247" t="str">
        <f>VLOOKUP($A159,'[2]Project Data'!$C$6:$BY$990,6,FALSE)</f>
        <v/>
      </c>
      <c r="J159" s="247" t="str">
        <f>VLOOKUP($A159,'[2]Project Data'!$C$6:$BY$990,7,FALSE)</f>
        <v>Yes</v>
      </c>
      <c r="K159" s="280">
        <f>VLOOKUP($A159,'[2]Project Data'!$C$6:$BY$990,15,FALSE)</f>
        <v>5576</v>
      </c>
      <c r="L159" s="284">
        <f>VLOOKUP($A159,'[2]Project Data'!$C$6:$BY$990,30,FALSE)</f>
        <v>2390000</v>
      </c>
      <c r="M159" s="284">
        <f>VLOOKUP($A159,'[2]Project Data'!$C$6:$BY$990,53,FALSE)</f>
        <v>0</v>
      </c>
      <c r="N159" s="266">
        <f>VLOOKUP($A159,'[2]Project Data'!$C$6:$BU$862,8,FALSE)</f>
        <v>0</v>
      </c>
    </row>
    <row r="160" spans="1:14" s="244" customFormat="1" ht="50.25" customHeight="1" x14ac:dyDescent="0.25">
      <c r="A160" s="264">
        <v>485</v>
      </c>
      <c r="B160" s="264" t="s">
        <v>979</v>
      </c>
      <c r="C160" s="264" t="s">
        <v>1066</v>
      </c>
      <c r="D160" s="265" t="str">
        <f t="shared" si="2"/>
        <v>PPL Rank: 485       
Chisholm                                          
Watermain - 5th St South Replacement</v>
      </c>
      <c r="E160" s="247" t="str">
        <f>VLOOKUP($A160,'[2]Project Data'!$C$6:$BU$990,11,FALSE)</f>
        <v>Bradshaw</v>
      </c>
      <c r="F160" s="247" t="str">
        <f>VLOOKUP($A160,'[2]Project Data'!$C$6:$BY$990,75,FALSE)</f>
        <v>3c</v>
      </c>
      <c r="G160" s="273">
        <f>VLOOKUP($A160,'[2]Project Data'!$C$6:$BY$990,46,FALSE)</f>
        <v>45489</v>
      </c>
      <c r="H160" s="247" t="str">
        <f>VLOOKUP($A160,'[2]Project Data'!$C$6:$BY$990,16,FALSE)</f>
        <v>Reg</v>
      </c>
      <c r="I160" s="247" t="str">
        <f>VLOOKUP($A160,'[2]Project Data'!$C$6:$BY$990,6,FALSE)</f>
        <v>Yes</v>
      </c>
      <c r="J160" s="247" t="str">
        <f>VLOOKUP($A160,'[2]Project Data'!$C$6:$BY$990,7,FALSE)</f>
        <v/>
      </c>
      <c r="K160" s="280">
        <f>VLOOKUP($A160,'[2]Project Data'!$C$6:$BY$990,15,FALSE)</f>
        <v>4784</v>
      </c>
      <c r="L160" s="284">
        <f>VLOOKUP($A160,'[2]Project Data'!$C$6:$BY$990,30,FALSE)</f>
        <v>2290000</v>
      </c>
      <c r="M160" s="284">
        <f>VLOOKUP($A160,'[2]Project Data'!$C$6:$BY$990,53,FALSE)</f>
        <v>0</v>
      </c>
      <c r="N160" s="266" t="str">
        <f>VLOOKUP($A160,'[2]Project Data'!$C$6:$BU$862,8,FALSE)</f>
        <v/>
      </c>
    </row>
    <row r="161" spans="1:14" s="244" customFormat="1" ht="50.25" customHeight="1" x14ac:dyDescent="0.25">
      <c r="A161" s="264">
        <v>499</v>
      </c>
      <c r="B161" s="264" t="s">
        <v>979</v>
      </c>
      <c r="C161" s="264" t="s">
        <v>1308</v>
      </c>
      <c r="D161" s="265" t="str">
        <f t="shared" si="2"/>
        <v>PPL Rank: 499       
Chisholm                                          
Watermain - 2025 Replacement</v>
      </c>
      <c r="E161" s="247" t="str">
        <f>VLOOKUP($A161,'[2]Project Data'!$C$6:$BU$990,11,FALSE)</f>
        <v>Bradshaw</v>
      </c>
      <c r="F161" s="247" t="str">
        <f>VLOOKUP($A161,'[2]Project Data'!$C$6:$BY$990,75,FALSE)</f>
        <v>3c</v>
      </c>
      <c r="G161" s="273">
        <f>VLOOKUP($A161,'[2]Project Data'!$C$6:$BY$990,46,FALSE)</f>
        <v>0</v>
      </c>
      <c r="H161" s="247" t="str">
        <f>VLOOKUP($A161,'[2]Project Data'!$C$6:$BY$990,16,FALSE)</f>
        <v>Reg</v>
      </c>
      <c r="I161" s="247" t="str">
        <f>VLOOKUP($A161,'[2]Project Data'!$C$6:$BY$990,6,FALSE)</f>
        <v/>
      </c>
      <c r="J161" s="247" t="str">
        <f>VLOOKUP($A161,'[2]Project Data'!$C$6:$BY$990,7,FALSE)</f>
        <v/>
      </c>
      <c r="K161" s="280">
        <f>VLOOKUP($A161,'[2]Project Data'!$C$6:$BY$990,15,FALSE)</f>
        <v>4759</v>
      </c>
      <c r="L161" s="284">
        <f>VLOOKUP($A161,'[2]Project Data'!$C$6:$BY$990,30,FALSE)</f>
        <v>412200</v>
      </c>
      <c r="M161" s="284">
        <f>VLOOKUP($A161,'[2]Project Data'!$C$6:$BY$990,53,FALSE)</f>
        <v>0</v>
      </c>
      <c r="N161" s="266">
        <f>VLOOKUP($A161,'[2]Project Data'!$C$6:$BU$862,8,FALSE)</f>
        <v>0</v>
      </c>
    </row>
    <row r="162" spans="1:14" s="244" customFormat="1" ht="50.25" customHeight="1" x14ac:dyDescent="0.25">
      <c r="A162" s="264">
        <v>592</v>
      </c>
      <c r="B162" s="264" t="s">
        <v>647</v>
      </c>
      <c r="C162" s="264" t="s">
        <v>675</v>
      </c>
      <c r="D162" s="265" t="str">
        <f t="shared" si="2"/>
        <v>PPL Rank: 592       
Clara City                                        
Watermain -  Distribution Improvements</v>
      </c>
      <c r="E162" s="247" t="str">
        <f>VLOOKUP($A162,'[2]Project Data'!$C$6:$BU$990,11,FALSE)</f>
        <v>Berrens</v>
      </c>
      <c r="F162" s="247" t="str">
        <f>VLOOKUP($A162,'[2]Project Data'!$C$6:$BY$990,75,FALSE)</f>
        <v>6W</v>
      </c>
      <c r="G162" s="273">
        <f>VLOOKUP($A162,'[2]Project Data'!$C$6:$BY$990,46,FALSE)</f>
        <v>0</v>
      </c>
      <c r="H162" s="247" t="str">
        <f>VLOOKUP($A162,'[2]Project Data'!$C$6:$BY$990,16,FALSE)</f>
        <v>Reg</v>
      </c>
      <c r="I162" s="247" t="str">
        <f>VLOOKUP($A162,'[2]Project Data'!$C$6:$BY$990,6,FALSE)</f>
        <v/>
      </c>
      <c r="J162" s="247" t="str">
        <f>VLOOKUP($A162,'[2]Project Data'!$C$6:$BY$990,7,FALSE)</f>
        <v/>
      </c>
      <c r="K162" s="280">
        <f>VLOOKUP($A162,'[2]Project Data'!$C$6:$BY$990,15,FALSE)</f>
        <v>1402</v>
      </c>
      <c r="L162" s="284">
        <f>VLOOKUP($A162,'[2]Project Data'!$C$6:$BY$990,30,FALSE)</f>
        <v>10672204</v>
      </c>
      <c r="M162" s="284">
        <f>VLOOKUP($A162,'[2]Project Data'!$C$6:$BY$990,53,FALSE)</f>
        <v>0</v>
      </c>
      <c r="N162" s="266" t="str">
        <f>VLOOKUP($A162,'[2]Project Data'!$C$6:$BU$862,8,FALSE)</f>
        <v/>
      </c>
    </row>
    <row r="163" spans="1:14" s="244" customFormat="1" ht="50.25" customHeight="1" x14ac:dyDescent="0.25">
      <c r="A163" s="264">
        <v>426</v>
      </c>
      <c r="B163" s="264" t="s">
        <v>82</v>
      </c>
      <c r="C163" s="264" t="s">
        <v>1067</v>
      </c>
      <c r="D163" s="265" t="str">
        <f t="shared" si="2"/>
        <v>PPL Rank: 426       
Clarkfield                                        
Treatment - Rehab Treatment Plant</v>
      </c>
      <c r="E163" s="247" t="str">
        <f>VLOOKUP($A163,'[2]Project Data'!$C$6:$BU$990,11,FALSE)</f>
        <v>Berrens</v>
      </c>
      <c r="F163" s="247" t="str">
        <f>VLOOKUP($A163,'[2]Project Data'!$C$6:$BY$990,75,FALSE)</f>
        <v>6W</v>
      </c>
      <c r="G163" s="273">
        <f>VLOOKUP($A163,'[2]Project Data'!$C$6:$BY$990,46,FALSE)</f>
        <v>0</v>
      </c>
      <c r="H163" s="247" t="str">
        <f>VLOOKUP($A163,'[2]Project Data'!$C$6:$BY$990,16,FALSE)</f>
        <v>Reg</v>
      </c>
      <c r="I163" s="247" t="str">
        <f>VLOOKUP($A163,'[2]Project Data'!$C$6:$BY$990,6,FALSE)</f>
        <v/>
      </c>
      <c r="J163" s="247" t="str">
        <f>VLOOKUP($A163,'[2]Project Data'!$C$6:$BY$990,7,FALSE)</f>
        <v/>
      </c>
      <c r="K163" s="280">
        <f>VLOOKUP($A163,'[2]Project Data'!$C$6:$BY$990,15,FALSE)</f>
        <v>841</v>
      </c>
      <c r="L163" s="284">
        <f>VLOOKUP($A163,'[2]Project Data'!$C$6:$BY$990,30,FALSE)</f>
        <v>2971000</v>
      </c>
      <c r="M163" s="284">
        <f>VLOOKUP($A163,'[2]Project Data'!$C$6:$BY$990,53,FALSE)</f>
        <v>0</v>
      </c>
      <c r="N163" s="266" t="str">
        <f>VLOOKUP($A163,'[2]Project Data'!$C$6:$BU$862,8,FALSE)</f>
        <v/>
      </c>
    </row>
    <row r="164" spans="1:14" s="244" customFormat="1" ht="50.25" customHeight="1" x14ac:dyDescent="0.25">
      <c r="A164" s="264">
        <v>651</v>
      </c>
      <c r="B164" s="264" t="s">
        <v>980</v>
      </c>
      <c r="C164" s="264" t="s">
        <v>305</v>
      </c>
      <c r="D164" s="265" t="str">
        <f t="shared" si="2"/>
        <v>PPL Rank: 651       
Clarks Grove                                      
Treatment - New Plant</v>
      </c>
      <c r="E164" s="247" t="str">
        <f>VLOOKUP($A164,'[2]Project Data'!$C$6:$BU$990,11,FALSE)</f>
        <v>Brooksbank</v>
      </c>
      <c r="F164" s="247">
        <f>VLOOKUP($A164,'[2]Project Data'!$C$6:$BY$990,75,FALSE)</f>
        <v>10</v>
      </c>
      <c r="G164" s="273">
        <f>VLOOKUP($A164,'[2]Project Data'!$C$6:$BY$990,46,FALSE)</f>
        <v>0</v>
      </c>
      <c r="H164" s="247" t="str">
        <f>VLOOKUP($A164,'[2]Project Data'!$C$6:$BY$990,16,FALSE)</f>
        <v>Reg</v>
      </c>
      <c r="I164" s="247" t="str">
        <f>VLOOKUP($A164,'[2]Project Data'!$C$6:$BY$990,6,FALSE)</f>
        <v/>
      </c>
      <c r="J164" s="247" t="str">
        <f>VLOOKUP($A164,'[2]Project Data'!$C$6:$BY$990,7,FALSE)</f>
        <v/>
      </c>
      <c r="K164" s="280">
        <f>VLOOKUP($A164,'[2]Project Data'!$C$6:$BY$990,15,FALSE)</f>
        <v>606</v>
      </c>
      <c r="L164" s="284">
        <f>VLOOKUP($A164,'[2]Project Data'!$C$6:$BY$990,30,FALSE)</f>
        <v>5151000</v>
      </c>
      <c r="M164" s="284">
        <f>VLOOKUP($A164,'[2]Project Data'!$C$6:$BY$990,53,FALSE)</f>
        <v>0</v>
      </c>
      <c r="N164" s="266" t="str">
        <f>VLOOKUP($A164,'[2]Project Data'!$C$6:$BU$862,8,FALSE)</f>
        <v/>
      </c>
    </row>
    <row r="165" spans="1:14" s="244" customFormat="1" ht="50.25" customHeight="1" x14ac:dyDescent="0.25">
      <c r="A165" s="264">
        <v>652</v>
      </c>
      <c r="B165" s="264" t="s">
        <v>980</v>
      </c>
      <c r="C165" s="264" t="s">
        <v>929</v>
      </c>
      <c r="D165" s="265" t="str">
        <f t="shared" si="2"/>
        <v>PPL Rank: 652       
Clarks Grove                                      
Watermain - Watermain Improvements</v>
      </c>
      <c r="E165" s="247" t="str">
        <f>VLOOKUP($A165,'[2]Project Data'!$C$6:$BU$990,11,FALSE)</f>
        <v>Brooksbank</v>
      </c>
      <c r="F165" s="247">
        <f>VLOOKUP($A165,'[2]Project Data'!$C$6:$BY$990,75,FALSE)</f>
        <v>10</v>
      </c>
      <c r="G165" s="273">
        <f>VLOOKUP($A165,'[2]Project Data'!$C$6:$BY$990,46,FALSE)</f>
        <v>0</v>
      </c>
      <c r="H165" s="247" t="str">
        <f>VLOOKUP($A165,'[2]Project Data'!$C$6:$BY$990,16,FALSE)</f>
        <v>Reg</v>
      </c>
      <c r="I165" s="247" t="str">
        <f>VLOOKUP($A165,'[2]Project Data'!$C$6:$BY$990,6,FALSE)</f>
        <v/>
      </c>
      <c r="J165" s="247" t="str">
        <f>VLOOKUP($A165,'[2]Project Data'!$C$6:$BY$990,7,FALSE)</f>
        <v/>
      </c>
      <c r="K165" s="280">
        <f>VLOOKUP($A165,'[2]Project Data'!$C$6:$BY$990,15,FALSE)</f>
        <v>606</v>
      </c>
      <c r="L165" s="284">
        <f>VLOOKUP($A165,'[2]Project Data'!$C$6:$BY$990,30,FALSE)</f>
        <v>3969500</v>
      </c>
      <c r="M165" s="284">
        <f>VLOOKUP($A165,'[2]Project Data'!$C$6:$BY$990,53,FALSE)</f>
        <v>0</v>
      </c>
      <c r="N165" s="266" t="str">
        <f>VLOOKUP($A165,'[2]Project Data'!$C$6:$BU$862,8,FALSE)</f>
        <v/>
      </c>
    </row>
    <row r="166" spans="1:14" s="244" customFormat="1" ht="50.25" customHeight="1" x14ac:dyDescent="0.25">
      <c r="A166" s="264">
        <v>944</v>
      </c>
      <c r="B166" s="264" t="s">
        <v>338</v>
      </c>
      <c r="C166" s="264" t="s">
        <v>289</v>
      </c>
      <c r="D166" s="265" t="str">
        <f t="shared" si="2"/>
        <v>PPL Rank: 944       
Clear Lake                                        
Storage - Tower Rehab</v>
      </c>
      <c r="E166" s="247" t="str">
        <f>VLOOKUP($A166,'[2]Project Data'!$C$6:$BU$990,11,FALSE)</f>
        <v>Barrett</v>
      </c>
      <c r="F166" s="247" t="str">
        <f>VLOOKUP($A166,'[2]Project Data'!$C$6:$BY$990,75,FALSE)</f>
        <v>7W</v>
      </c>
      <c r="G166" s="273">
        <f>VLOOKUP($A166,'[2]Project Data'!$C$6:$BY$990,46,FALSE)</f>
        <v>0</v>
      </c>
      <c r="H166" s="247" t="str">
        <f>VLOOKUP($A166,'[2]Project Data'!$C$6:$BY$990,16,FALSE)</f>
        <v>Reg</v>
      </c>
      <c r="I166" s="247" t="str">
        <f>VLOOKUP($A166,'[2]Project Data'!$C$6:$BY$990,6,FALSE)</f>
        <v/>
      </c>
      <c r="J166" s="247" t="str">
        <f>VLOOKUP($A166,'[2]Project Data'!$C$6:$BY$990,7,FALSE)</f>
        <v/>
      </c>
      <c r="K166" s="280">
        <f>VLOOKUP($A166,'[2]Project Data'!$C$6:$BY$990,15,FALSE)</f>
        <v>525</v>
      </c>
      <c r="L166" s="284">
        <f>VLOOKUP($A166,'[2]Project Data'!$C$6:$BY$990,30,FALSE)</f>
        <v>495600</v>
      </c>
      <c r="M166" s="284">
        <f>VLOOKUP($A166,'[2]Project Data'!$C$6:$BY$990,53,FALSE)</f>
        <v>0</v>
      </c>
      <c r="N166" s="266" t="str">
        <f>VLOOKUP($A166,'[2]Project Data'!$C$6:$BU$862,8,FALSE)</f>
        <v/>
      </c>
    </row>
    <row r="167" spans="1:14" s="244" customFormat="1" ht="50.25" customHeight="1" x14ac:dyDescent="0.25">
      <c r="A167" s="264">
        <v>22</v>
      </c>
      <c r="B167" s="264" t="s">
        <v>828</v>
      </c>
      <c r="C167" s="264" t="s">
        <v>885</v>
      </c>
      <c r="D167" s="265" t="str">
        <f t="shared" si="2"/>
        <v>PPL Rank: 22        
Clearbrook                                        
Treatment - Manganese Plant &amp; Well</v>
      </c>
      <c r="E167" s="247" t="str">
        <f>VLOOKUP($A167,'[2]Project Data'!$C$6:$BU$990,11,FALSE)</f>
        <v>Schultz</v>
      </c>
      <c r="F167" s="247">
        <f>VLOOKUP($A167,'[2]Project Data'!$C$6:$BY$990,75,FALSE)</f>
        <v>2</v>
      </c>
      <c r="G167" s="273">
        <f>VLOOKUP($A167,'[2]Project Data'!$C$6:$BY$990,46,FALSE)</f>
        <v>45489</v>
      </c>
      <c r="H167" s="247" t="str">
        <f>VLOOKUP($A167,'[2]Project Data'!$C$6:$BY$990,16,FALSE)</f>
        <v>EC</v>
      </c>
      <c r="I167" s="247" t="str">
        <f>VLOOKUP($A167,'[2]Project Data'!$C$6:$BY$990,6,FALSE)</f>
        <v>Yes</v>
      </c>
      <c r="J167" s="247" t="str">
        <f>VLOOKUP($A167,'[2]Project Data'!$C$6:$BY$990,7,FALSE)</f>
        <v/>
      </c>
      <c r="K167" s="280">
        <f>VLOOKUP($A167,'[2]Project Data'!$C$6:$BY$990,15,FALSE)</f>
        <v>671</v>
      </c>
      <c r="L167" s="284">
        <f>VLOOKUP($A167,'[2]Project Data'!$C$6:$BY$990,30,FALSE)</f>
        <v>5018701</v>
      </c>
      <c r="M167" s="284">
        <f>VLOOKUP($A167,'[2]Project Data'!$C$6:$BY$990,53,FALSE)</f>
        <v>0</v>
      </c>
      <c r="N167" s="266" t="str">
        <f>VLOOKUP($A167,'[2]Project Data'!$C$6:$BU$862,8,FALSE)</f>
        <v>Yes</v>
      </c>
    </row>
    <row r="168" spans="1:14" s="244" customFormat="1" ht="50.25" customHeight="1" x14ac:dyDescent="0.25">
      <c r="A168" s="264">
        <v>762</v>
      </c>
      <c r="B168" s="264" t="s">
        <v>828</v>
      </c>
      <c r="C168" s="264" t="s">
        <v>884</v>
      </c>
      <c r="D168" s="265" t="str">
        <f t="shared" si="2"/>
        <v>PPL Rank: 762       
Clearbrook                                        
Conservation - Meter Install</v>
      </c>
      <c r="E168" s="247" t="str">
        <f>VLOOKUP($A168,'[2]Project Data'!$C$6:$BU$990,11,FALSE)</f>
        <v>Perez</v>
      </c>
      <c r="F168" s="247">
        <f>VLOOKUP($A168,'[2]Project Data'!$C$6:$BY$990,75,FALSE)</f>
        <v>2</v>
      </c>
      <c r="G168" s="273">
        <f>VLOOKUP($A168,'[2]Project Data'!$C$6:$BY$990,46,FALSE)</f>
        <v>0</v>
      </c>
      <c r="H168" s="247" t="str">
        <f>VLOOKUP($A168,'[2]Project Data'!$C$6:$BY$990,16,FALSE)</f>
        <v>Reg</v>
      </c>
      <c r="I168" s="247" t="str">
        <f>VLOOKUP($A168,'[2]Project Data'!$C$6:$BY$990,6,FALSE)</f>
        <v/>
      </c>
      <c r="J168" s="247" t="str">
        <f>VLOOKUP($A168,'[2]Project Data'!$C$6:$BY$990,7,FALSE)</f>
        <v/>
      </c>
      <c r="K168" s="280">
        <f>VLOOKUP($A168,'[2]Project Data'!$C$6:$BY$990,15,FALSE)</f>
        <v>671</v>
      </c>
      <c r="L168" s="284">
        <f>VLOOKUP($A168,'[2]Project Data'!$C$6:$BY$990,30,FALSE)</f>
        <v>195480</v>
      </c>
      <c r="M168" s="284">
        <f>VLOOKUP($A168,'[2]Project Data'!$C$6:$BY$990,53,FALSE)</f>
        <v>0</v>
      </c>
      <c r="N168" s="266" t="str">
        <f>VLOOKUP($A168,'[2]Project Data'!$C$6:$BU$862,8,FALSE)</f>
        <v/>
      </c>
    </row>
    <row r="169" spans="1:14" s="244" customFormat="1" ht="50.25" customHeight="1" x14ac:dyDescent="0.25">
      <c r="A169" s="264">
        <v>763</v>
      </c>
      <c r="B169" s="264" t="s">
        <v>828</v>
      </c>
      <c r="C169" s="264" t="s">
        <v>289</v>
      </c>
      <c r="D169" s="265" t="str">
        <f t="shared" si="2"/>
        <v>PPL Rank: 763       
Clearbrook                                        
Storage - Tower Rehab</v>
      </c>
      <c r="E169" s="247" t="str">
        <f>VLOOKUP($A169,'[2]Project Data'!$C$6:$BU$990,11,FALSE)</f>
        <v>Schultz</v>
      </c>
      <c r="F169" s="247">
        <f>VLOOKUP($A169,'[2]Project Data'!$C$6:$BY$990,75,FALSE)</f>
        <v>2</v>
      </c>
      <c r="G169" s="273">
        <f>VLOOKUP($A169,'[2]Project Data'!$C$6:$BY$990,46,FALSE)</f>
        <v>45484</v>
      </c>
      <c r="H169" s="247" t="str">
        <f>VLOOKUP($A169,'[2]Project Data'!$C$6:$BY$990,16,FALSE)</f>
        <v>Reg</v>
      </c>
      <c r="I169" s="247" t="str">
        <f>VLOOKUP($A169,'[2]Project Data'!$C$6:$BY$990,6,FALSE)</f>
        <v/>
      </c>
      <c r="J169" s="247" t="str">
        <f>VLOOKUP($A169,'[2]Project Data'!$C$6:$BY$990,7,FALSE)</f>
        <v/>
      </c>
      <c r="K169" s="280">
        <f>VLOOKUP($A169,'[2]Project Data'!$C$6:$BY$990,15,FALSE)</f>
        <v>671</v>
      </c>
      <c r="L169" s="284">
        <f>VLOOKUP($A169,'[2]Project Data'!$C$6:$BY$990,30,FALSE)</f>
        <v>579290</v>
      </c>
      <c r="M169" s="284">
        <f>VLOOKUP($A169,'[2]Project Data'!$C$6:$BY$990,53,FALSE)</f>
        <v>0</v>
      </c>
      <c r="N169" s="266" t="str">
        <f>VLOOKUP($A169,'[2]Project Data'!$C$6:$BU$862,8,FALSE)</f>
        <v/>
      </c>
    </row>
    <row r="170" spans="1:14" s="244" customFormat="1" ht="50.25" customHeight="1" x14ac:dyDescent="0.25">
      <c r="A170" s="264">
        <v>302</v>
      </c>
      <c r="B170" s="264" t="s">
        <v>339</v>
      </c>
      <c r="C170" s="264" t="s">
        <v>676</v>
      </c>
      <c r="D170" s="265" t="str">
        <f t="shared" si="2"/>
        <v>PPL Rank: 302       
Clearwater                                        
Source - New Wells &amp; Wellhouse</v>
      </c>
      <c r="E170" s="247" t="str">
        <f>VLOOKUP($A170,'[2]Project Data'!$C$6:$BU$990,11,FALSE)</f>
        <v>Barrett</v>
      </c>
      <c r="F170" s="247" t="str">
        <f>VLOOKUP($A170,'[2]Project Data'!$C$6:$BY$990,75,FALSE)</f>
        <v>7W</v>
      </c>
      <c r="G170" s="273">
        <f>VLOOKUP($A170,'[2]Project Data'!$C$6:$BY$990,46,FALSE)</f>
        <v>0</v>
      </c>
      <c r="H170" s="247" t="str">
        <f>VLOOKUP($A170,'[2]Project Data'!$C$6:$BY$990,16,FALSE)</f>
        <v>Reg</v>
      </c>
      <c r="I170" s="247" t="str">
        <f>VLOOKUP($A170,'[2]Project Data'!$C$6:$BY$990,6,FALSE)</f>
        <v/>
      </c>
      <c r="J170" s="247" t="str">
        <f>VLOOKUP($A170,'[2]Project Data'!$C$6:$BY$990,7,FALSE)</f>
        <v/>
      </c>
      <c r="K170" s="280">
        <f>VLOOKUP($A170,'[2]Project Data'!$C$6:$BY$990,15,FALSE)</f>
        <v>1859</v>
      </c>
      <c r="L170" s="284">
        <f>VLOOKUP($A170,'[2]Project Data'!$C$6:$BY$990,30,FALSE)</f>
        <v>2895000</v>
      </c>
      <c r="M170" s="284">
        <f>VLOOKUP($A170,'[2]Project Data'!$C$6:$BY$990,53,FALSE)</f>
        <v>0</v>
      </c>
      <c r="N170" s="266" t="str">
        <f>VLOOKUP($A170,'[2]Project Data'!$C$6:$BU$862,8,FALSE)</f>
        <v/>
      </c>
    </row>
    <row r="171" spans="1:14" s="244" customFormat="1" ht="50.25" customHeight="1" x14ac:dyDescent="0.25">
      <c r="A171" s="264">
        <v>15</v>
      </c>
      <c r="B171" s="264" t="s">
        <v>197</v>
      </c>
      <c r="C171" s="264" t="s">
        <v>870</v>
      </c>
      <c r="D171" s="265" t="str">
        <f t="shared" si="2"/>
        <v>PPL Rank: 15        
Clinton                                           
Treatment - Manganese Plant</v>
      </c>
      <c r="E171" s="247" t="str">
        <f>VLOOKUP($A171,'[2]Project Data'!$C$6:$BU$990,11,FALSE)</f>
        <v>Berrens</v>
      </c>
      <c r="F171" s="247" t="str">
        <f>VLOOKUP($A171,'[2]Project Data'!$C$6:$BY$990,75,FALSE)</f>
        <v>6W</v>
      </c>
      <c r="G171" s="273">
        <f>VLOOKUP($A171,'[2]Project Data'!$C$6:$BY$990,46,FALSE)</f>
        <v>0</v>
      </c>
      <c r="H171" s="247" t="str">
        <f>VLOOKUP($A171,'[2]Project Data'!$C$6:$BY$990,16,FALSE)</f>
        <v>EC</v>
      </c>
      <c r="I171" s="247" t="str">
        <f>VLOOKUP($A171,'[2]Project Data'!$C$6:$BY$990,6,FALSE)</f>
        <v/>
      </c>
      <c r="J171" s="247" t="str">
        <f>VLOOKUP($A171,'[2]Project Data'!$C$6:$BY$990,7,FALSE)</f>
        <v/>
      </c>
      <c r="K171" s="280">
        <f>VLOOKUP($A171,'[2]Project Data'!$C$6:$BY$990,15,FALSE)</f>
        <v>450</v>
      </c>
      <c r="L171" s="284">
        <f>VLOOKUP($A171,'[2]Project Data'!$C$6:$BY$990,30,FALSE)</f>
        <v>1690000</v>
      </c>
      <c r="M171" s="284">
        <f>VLOOKUP($A171,'[2]Project Data'!$C$6:$BY$990,53,FALSE)</f>
        <v>0</v>
      </c>
      <c r="N171" s="266" t="str">
        <f>VLOOKUP($A171,'[2]Project Data'!$C$6:$BU$862,8,FALSE)</f>
        <v/>
      </c>
    </row>
    <row r="172" spans="1:14" s="244" customFormat="1" ht="50.25" customHeight="1" x14ac:dyDescent="0.25">
      <c r="A172" s="264">
        <v>202</v>
      </c>
      <c r="B172" s="264" t="s">
        <v>197</v>
      </c>
      <c r="C172" s="264" t="s">
        <v>279</v>
      </c>
      <c r="D172" s="265" t="str">
        <f t="shared" si="2"/>
        <v>PPL Rank: 202       
Clinton                                           
Source - New Well</v>
      </c>
      <c r="E172" s="247" t="str">
        <f>VLOOKUP($A172,'[2]Project Data'!$C$6:$BU$990,11,FALSE)</f>
        <v>Berrens</v>
      </c>
      <c r="F172" s="247" t="str">
        <f>VLOOKUP($A172,'[2]Project Data'!$C$6:$BY$990,75,FALSE)</f>
        <v>6W</v>
      </c>
      <c r="G172" s="273">
        <f>VLOOKUP($A172,'[2]Project Data'!$C$6:$BY$990,46,FALSE)</f>
        <v>0</v>
      </c>
      <c r="H172" s="247" t="str">
        <f>VLOOKUP($A172,'[2]Project Data'!$C$6:$BY$990,16,FALSE)</f>
        <v>Reg</v>
      </c>
      <c r="I172" s="247" t="str">
        <f>VLOOKUP($A172,'[2]Project Data'!$C$6:$BY$990,6,FALSE)</f>
        <v/>
      </c>
      <c r="J172" s="247" t="str">
        <f>VLOOKUP($A172,'[2]Project Data'!$C$6:$BY$990,7,FALSE)</f>
        <v/>
      </c>
      <c r="K172" s="280">
        <f>VLOOKUP($A172,'[2]Project Data'!$C$6:$BY$990,15,FALSE)</f>
        <v>450</v>
      </c>
      <c r="L172" s="284">
        <f>VLOOKUP($A172,'[2]Project Data'!$C$6:$BY$990,30,FALSE)</f>
        <v>196250</v>
      </c>
      <c r="M172" s="284">
        <f>VLOOKUP($A172,'[2]Project Data'!$C$6:$BY$990,53,FALSE)</f>
        <v>0</v>
      </c>
      <c r="N172" s="266" t="str">
        <f>VLOOKUP($A172,'[2]Project Data'!$C$6:$BU$862,8,FALSE)</f>
        <v/>
      </c>
    </row>
    <row r="173" spans="1:14" s="244" customFormat="1" ht="50.25" customHeight="1" x14ac:dyDescent="0.25">
      <c r="A173" s="264">
        <v>220</v>
      </c>
      <c r="B173" s="264" t="s">
        <v>197</v>
      </c>
      <c r="C173" s="264" t="s">
        <v>340</v>
      </c>
      <c r="D173" s="265" t="str">
        <f t="shared" si="2"/>
        <v>PPL Rank: 220       
Clinton                                           
Watermain - Looping</v>
      </c>
      <c r="E173" s="247" t="str">
        <f>VLOOKUP($A173,'[2]Project Data'!$C$6:$BU$990,11,FALSE)</f>
        <v>Berrens</v>
      </c>
      <c r="F173" s="247" t="str">
        <f>VLOOKUP($A173,'[2]Project Data'!$C$6:$BY$990,75,FALSE)</f>
        <v>6W</v>
      </c>
      <c r="G173" s="273">
        <f>VLOOKUP($A173,'[2]Project Data'!$C$6:$BY$990,46,FALSE)</f>
        <v>0</v>
      </c>
      <c r="H173" s="247" t="str">
        <f>VLOOKUP($A173,'[2]Project Data'!$C$6:$BY$990,16,FALSE)</f>
        <v>Reg</v>
      </c>
      <c r="I173" s="247" t="str">
        <f>VLOOKUP($A173,'[2]Project Data'!$C$6:$BY$990,6,FALSE)</f>
        <v/>
      </c>
      <c r="J173" s="247" t="str">
        <f>VLOOKUP($A173,'[2]Project Data'!$C$6:$BY$990,7,FALSE)</f>
        <v/>
      </c>
      <c r="K173" s="280">
        <f>VLOOKUP($A173,'[2]Project Data'!$C$6:$BY$990,15,FALSE)</f>
        <v>450</v>
      </c>
      <c r="L173" s="284">
        <f>VLOOKUP($A173,'[2]Project Data'!$C$6:$BY$990,30,FALSE)</f>
        <v>376180</v>
      </c>
      <c r="M173" s="284">
        <f>VLOOKUP($A173,'[2]Project Data'!$C$6:$BY$990,53,FALSE)</f>
        <v>0</v>
      </c>
      <c r="N173" s="266" t="str">
        <f>VLOOKUP($A173,'[2]Project Data'!$C$6:$BU$862,8,FALSE)</f>
        <v/>
      </c>
    </row>
    <row r="174" spans="1:14" s="244" customFormat="1" ht="50.25" customHeight="1" x14ac:dyDescent="0.25">
      <c r="A174" s="264">
        <v>344</v>
      </c>
      <c r="B174" s="264" t="s">
        <v>197</v>
      </c>
      <c r="C174" s="264" t="s">
        <v>289</v>
      </c>
      <c r="D174" s="265" t="str">
        <f t="shared" si="2"/>
        <v>PPL Rank: 344       
Clinton                                           
Storage - Tower Rehab</v>
      </c>
      <c r="E174" s="247" t="str">
        <f>VLOOKUP($A174,'[2]Project Data'!$C$6:$BU$990,11,FALSE)</f>
        <v>Berrens</v>
      </c>
      <c r="F174" s="247" t="str">
        <f>VLOOKUP($A174,'[2]Project Data'!$C$6:$BY$990,75,FALSE)</f>
        <v>6W</v>
      </c>
      <c r="G174" s="273">
        <f>VLOOKUP($A174,'[2]Project Data'!$C$6:$BY$990,46,FALSE)</f>
        <v>0</v>
      </c>
      <c r="H174" s="247" t="str">
        <f>VLOOKUP($A174,'[2]Project Data'!$C$6:$BY$990,16,FALSE)</f>
        <v>Reg</v>
      </c>
      <c r="I174" s="247" t="str">
        <f>VLOOKUP($A174,'[2]Project Data'!$C$6:$BY$990,6,FALSE)</f>
        <v/>
      </c>
      <c r="J174" s="247" t="str">
        <f>VLOOKUP($A174,'[2]Project Data'!$C$6:$BY$990,7,FALSE)</f>
        <v/>
      </c>
      <c r="K174" s="280">
        <f>VLOOKUP($A174,'[2]Project Data'!$C$6:$BY$990,15,FALSE)</f>
        <v>450</v>
      </c>
      <c r="L174" s="284">
        <f>VLOOKUP($A174,'[2]Project Data'!$C$6:$BY$990,30,FALSE)</f>
        <v>235600</v>
      </c>
      <c r="M174" s="284">
        <f>VLOOKUP($A174,'[2]Project Data'!$C$6:$BY$990,53,FALSE)</f>
        <v>0</v>
      </c>
      <c r="N174" s="266" t="str">
        <f>VLOOKUP($A174,'[2]Project Data'!$C$6:$BU$862,8,FALSE)</f>
        <v/>
      </c>
    </row>
    <row r="175" spans="1:14" s="244" customFormat="1" ht="50.25" customHeight="1" x14ac:dyDescent="0.25">
      <c r="A175" s="264">
        <v>3</v>
      </c>
      <c r="B175" s="264" t="s">
        <v>83</v>
      </c>
      <c r="C175" s="264" t="s">
        <v>886</v>
      </c>
      <c r="D175" s="265" t="str">
        <f t="shared" si="2"/>
        <v>PPL Rank: 3         
Clitherall                                        
New System - NO3 Connect to Battle Lake</v>
      </c>
      <c r="E175" s="247" t="str">
        <f>VLOOKUP($A175,'[2]Project Data'!$C$6:$BU$990,11,FALSE)</f>
        <v>Bradshaw</v>
      </c>
      <c r="F175" s="247">
        <f>VLOOKUP($A175,'[2]Project Data'!$C$6:$BY$990,75,FALSE)</f>
        <v>4</v>
      </c>
      <c r="G175" s="273">
        <f>VLOOKUP($A175,'[2]Project Data'!$C$6:$BY$990,46,FALSE)</f>
        <v>0</v>
      </c>
      <c r="H175" s="247" t="str">
        <f>VLOOKUP($A175,'[2]Project Data'!$C$6:$BY$990,16,FALSE)</f>
        <v>Reg</v>
      </c>
      <c r="I175" s="247" t="str">
        <f>VLOOKUP($A175,'[2]Project Data'!$C$6:$BY$990,6,FALSE)</f>
        <v/>
      </c>
      <c r="J175" s="247" t="str">
        <f>VLOOKUP($A175,'[2]Project Data'!$C$6:$BY$990,7,FALSE)</f>
        <v/>
      </c>
      <c r="K175" s="280">
        <f>VLOOKUP($A175,'[2]Project Data'!$C$6:$BY$990,15,FALSE)</f>
        <v>25</v>
      </c>
      <c r="L175" s="284">
        <f>VLOOKUP($A175,'[2]Project Data'!$C$6:$BY$990,30,FALSE)</f>
        <v>9634500</v>
      </c>
      <c r="M175" s="284">
        <f>VLOOKUP($A175,'[2]Project Data'!$C$6:$BY$990,53,FALSE)</f>
        <v>0</v>
      </c>
      <c r="N175" s="266" t="str">
        <f>VLOOKUP($A175,'[2]Project Data'!$C$6:$BU$862,8,FALSE)</f>
        <v/>
      </c>
    </row>
    <row r="176" spans="1:14" s="244" customFormat="1" ht="50.25" customHeight="1" x14ac:dyDescent="0.25">
      <c r="A176" s="264">
        <v>780</v>
      </c>
      <c r="B176" s="264" t="s">
        <v>341</v>
      </c>
      <c r="C176" s="264" t="s">
        <v>342</v>
      </c>
      <c r="D176" s="265" t="str">
        <f t="shared" si="2"/>
        <v>PPL Rank: 780       
Cloquet                                           
Treatment - New Mn Plant at Well 11</v>
      </c>
      <c r="E176" s="247" t="str">
        <f>VLOOKUP($A176,'[2]Project Data'!$C$6:$BU$990,11,FALSE)</f>
        <v>Perez</v>
      </c>
      <c r="F176" s="247" t="str">
        <f>VLOOKUP($A176,'[2]Project Data'!$C$6:$BY$990,75,FALSE)</f>
        <v>3b</v>
      </c>
      <c r="G176" s="273">
        <f>VLOOKUP($A176,'[2]Project Data'!$C$6:$BY$990,46,FALSE)</f>
        <v>0</v>
      </c>
      <c r="H176" s="247" t="str">
        <f>VLOOKUP($A176,'[2]Project Data'!$C$6:$BY$990,16,FALSE)</f>
        <v>Reg</v>
      </c>
      <c r="I176" s="247" t="str">
        <f>VLOOKUP($A176,'[2]Project Data'!$C$6:$BY$990,6,FALSE)</f>
        <v/>
      </c>
      <c r="J176" s="247" t="str">
        <f>VLOOKUP($A176,'[2]Project Data'!$C$6:$BY$990,7,FALSE)</f>
        <v/>
      </c>
      <c r="K176" s="280">
        <f>VLOOKUP($A176,'[2]Project Data'!$C$6:$BY$990,15,FALSE)</f>
        <v>12156</v>
      </c>
      <c r="L176" s="284">
        <f>VLOOKUP($A176,'[2]Project Data'!$C$6:$BY$990,30,FALSE)</f>
        <v>1838200</v>
      </c>
      <c r="M176" s="284">
        <f>VLOOKUP($A176,'[2]Project Data'!$C$6:$BY$990,53,FALSE)</f>
        <v>0</v>
      </c>
      <c r="N176" s="266" t="str">
        <f>VLOOKUP($A176,'[2]Project Data'!$C$6:$BU$862,8,FALSE)</f>
        <v/>
      </c>
    </row>
    <row r="177" spans="1:14" s="244" customFormat="1" ht="50.25" customHeight="1" x14ac:dyDescent="0.25">
      <c r="A177" s="264">
        <v>161</v>
      </c>
      <c r="B177" s="264" t="s">
        <v>615</v>
      </c>
      <c r="C177" s="264" t="s">
        <v>677</v>
      </c>
      <c r="D177" s="265" t="str">
        <f t="shared" si="2"/>
        <v>PPL Rank: 161       
Coates                                            
Other - New System Supplied by Rosemount</v>
      </c>
      <c r="E177" s="247" t="str">
        <f>VLOOKUP($A177,'[2]Project Data'!$C$6:$BU$990,11,FALSE)</f>
        <v>Montoya</v>
      </c>
      <c r="F177" s="247">
        <f>VLOOKUP($A177,'[2]Project Data'!$C$6:$BY$990,75,FALSE)</f>
        <v>11</v>
      </c>
      <c r="G177" s="273">
        <f>VLOOKUP($A177,'[2]Project Data'!$C$6:$BY$990,46,FALSE)</f>
        <v>0</v>
      </c>
      <c r="H177" s="247" t="str">
        <f>VLOOKUP($A177,'[2]Project Data'!$C$6:$BY$990,16,FALSE)</f>
        <v>Reg</v>
      </c>
      <c r="I177" s="247" t="str">
        <f>VLOOKUP($A177,'[2]Project Data'!$C$6:$BY$990,6,FALSE)</f>
        <v/>
      </c>
      <c r="J177" s="247" t="str">
        <f>VLOOKUP($A177,'[2]Project Data'!$C$6:$BY$990,7,FALSE)</f>
        <v>Yes</v>
      </c>
      <c r="K177" s="280">
        <f>VLOOKUP($A177,'[2]Project Data'!$C$6:$BY$990,15,FALSE)</f>
        <v>25</v>
      </c>
      <c r="L177" s="284">
        <f>VLOOKUP($A177,'[2]Project Data'!$C$6:$BY$990,30,FALSE)</f>
        <v>16800000</v>
      </c>
      <c r="M177" s="284">
        <f>VLOOKUP($A177,'[2]Project Data'!$C$6:$BY$990,53,FALSE)</f>
        <v>1700000</v>
      </c>
      <c r="N177" s="266" t="str">
        <f>VLOOKUP($A177,'[2]Project Data'!$C$6:$BU$862,8,FALSE)</f>
        <v/>
      </c>
    </row>
    <row r="178" spans="1:14" s="244" customFormat="1" ht="50.25" customHeight="1" x14ac:dyDescent="0.25">
      <c r="A178" s="264">
        <v>727</v>
      </c>
      <c r="B178" s="264" t="s">
        <v>1068</v>
      </c>
      <c r="C178" s="264" t="s">
        <v>1058</v>
      </c>
      <c r="D178" s="265" t="str">
        <f t="shared" si="2"/>
        <v>PPL Rank: 727       
Columbia Heights                                  
Conservation - Water Meter Replacement</v>
      </c>
      <c r="E178" s="247" t="str">
        <f>VLOOKUP($A178,'[2]Project Data'!$C$6:$BU$990,11,FALSE)</f>
        <v>Montoya</v>
      </c>
      <c r="F178" s="247">
        <f>VLOOKUP($A178,'[2]Project Data'!$C$6:$BY$990,75,FALSE)</f>
        <v>11</v>
      </c>
      <c r="G178" s="273">
        <f>VLOOKUP($A178,'[2]Project Data'!$C$6:$BY$990,46,FALSE)</f>
        <v>0</v>
      </c>
      <c r="H178" s="247" t="str">
        <f>VLOOKUP($A178,'[2]Project Data'!$C$6:$BY$990,16,FALSE)</f>
        <v>Reg</v>
      </c>
      <c r="I178" s="247" t="str">
        <f>VLOOKUP($A178,'[2]Project Data'!$C$6:$BY$990,6,FALSE)</f>
        <v/>
      </c>
      <c r="J178" s="247" t="str">
        <f>VLOOKUP($A178,'[2]Project Data'!$C$6:$BY$990,7,FALSE)</f>
        <v/>
      </c>
      <c r="K178" s="280">
        <f>VLOOKUP($A178,'[2]Project Data'!$C$6:$BY$990,15,FALSE)</f>
        <v>21612</v>
      </c>
      <c r="L178" s="284">
        <f>VLOOKUP($A178,'[2]Project Data'!$C$6:$BY$990,30,FALSE)</f>
        <v>3000000</v>
      </c>
      <c r="M178" s="284">
        <f>VLOOKUP($A178,'[2]Project Data'!$C$6:$BY$990,53,FALSE)</f>
        <v>0</v>
      </c>
      <c r="N178" s="266" t="str">
        <f>VLOOKUP($A178,'[2]Project Data'!$C$6:$BU$862,8,FALSE)</f>
        <v/>
      </c>
    </row>
    <row r="179" spans="1:14" s="244" customFormat="1" ht="50.25" customHeight="1" x14ac:dyDescent="0.25">
      <c r="A179" s="264">
        <v>728</v>
      </c>
      <c r="B179" s="264" t="s">
        <v>1068</v>
      </c>
      <c r="C179" s="264" t="s">
        <v>1069</v>
      </c>
      <c r="D179" s="265" t="str">
        <f t="shared" si="2"/>
        <v>PPL Rank: 728       
Columbia Heights                                  
Other - Retaining Wall Replacement</v>
      </c>
      <c r="E179" s="247" t="str">
        <f>VLOOKUP($A179,'[2]Project Data'!$C$6:$BU$990,11,FALSE)</f>
        <v>Montoya</v>
      </c>
      <c r="F179" s="247">
        <f>VLOOKUP($A179,'[2]Project Data'!$C$6:$BY$990,75,FALSE)</f>
        <v>11</v>
      </c>
      <c r="G179" s="273">
        <f>VLOOKUP($A179,'[2]Project Data'!$C$6:$BY$990,46,FALSE)</f>
        <v>0</v>
      </c>
      <c r="H179" s="247" t="str">
        <f>VLOOKUP($A179,'[2]Project Data'!$C$6:$BY$990,16,FALSE)</f>
        <v>Reg</v>
      </c>
      <c r="I179" s="247" t="str">
        <f>VLOOKUP($A179,'[2]Project Data'!$C$6:$BY$990,6,FALSE)</f>
        <v/>
      </c>
      <c r="J179" s="247" t="str">
        <f>VLOOKUP($A179,'[2]Project Data'!$C$6:$BY$990,7,FALSE)</f>
        <v/>
      </c>
      <c r="K179" s="280">
        <f>VLOOKUP($A179,'[2]Project Data'!$C$6:$BY$990,15,FALSE)</f>
        <v>21612</v>
      </c>
      <c r="L179" s="284">
        <f>VLOOKUP($A179,'[2]Project Data'!$C$6:$BY$990,30,FALSE)</f>
        <v>355000</v>
      </c>
      <c r="M179" s="284">
        <f>VLOOKUP($A179,'[2]Project Data'!$C$6:$BY$990,53,FALSE)</f>
        <v>0</v>
      </c>
      <c r="N179" s="266" t="str">
        <f>VLOOKUP($A179,'[2]Project Data'!$C$6:$BU$862,8,FALSE)</f>
        <v/>
      </c>
    </row>
    <row r="180" spans="1:14" s="244" customFormat="1" ht="50.25" customHeight="1" x14ac:dyDescent="0.25">
      <c r="A180" s="264">
        <v>194</v>
      </c>
      <c r="B180" s="264" t="s">
        <v>1275</v>
      </c>
      <c r="C180" s="264" t="s">
        <v>1309</v>
      </c>
      <c r="D180" s="265" t="str">
        <f t="shared" si="2"/>
        <v>PPL Rank: 194       
Columbus                                          
Treatment - Manganese TP</v>
      </c>
      <c r="E180" s="247" t="str">
        <f>VLOOKUP($A180,'[2]Project Data'!$C$6:$BU$990,11,FALSE)</f>
        <v>Montoya</v>
      </c>
      <c r="F180" s="247">
        <f>VLOOKUP($A180,'[2]Project Data'!$C$6:$BY$990,75,FALSE)</f>
        <v>11</v>
      </c>
      <c r="G180" s="273">
        <f>VLOOKUP($A180,'[2]Project Data'!$C$6:$BY$990,46,FALSE)</f>
        <v>0</v>
      </c>
      <c r="H180" s="247" t="str">
        <f>VLOOKUP($A180,'[2]Project Data'!$C$6:$BY$990,16,FALSE)</f>
        <v>EC</v>
      </c>
      <c r="I180" s="247" t="str">
        <f>VLOOKUP($A180,'[2]Project Data'!$C$6:$BY$990,6,FALSE)</f>
        <v/>
      </c>
      <c r="J180" s="247" t="str">
        <f>VLOOKUP($A180,'[2]Project Data'!$C$6:$BY$990,7,FALSE)</f>
        <v>Yes</v>
      </c>
      <c r="K180" s="280">
        <f>VLOOKUP($A180,'[2]Project Data'!$C$6:$BY$990,15,FALSE)</f>
        <v>4180</v>
      </c>
      <c r="L180" s="284">
        <f>VLOOKUP($A180,'[2]Project Data'!$C$6:$BY$990,30,FALSE)</f>
        <v>9000000</v>
      </c>
      <c r="M180" s="284">
        <f>VLOOKUP($A180,'[2]Project Data'!$C$6:$BY$990,53,FALSE)</f>
        <v>0</v>
      </c>
      <c r="N180" s="266">
        <f>VLOOKUP($A180,'[2]Project Data'!$C$6:$BU$862,8,FALSE)</f>
        <v>0</v>
      </c>
    </row>
    <row r="181" spans="1:14" s="244" customFormat="1" ht="50.25" customHeight="1" x14ac:dyDescent="0.25">
      <c r="A181" s="264">
        <v>967</v>
      </c>
      <c r="B181" s="264" t="s">
        <v>1275</v>
      </c>
      <c r="C181" s="264" t="s">
        <v>586</v>
      </c>
      <c r="D181" s="265" t="str">
        <f t="shared" si="2"/>
        <v>PPL Rank: 967       
Columbus                                          
Storage - New Tower</v>
      </c>
      <c r="E181" s="247" t="str">
        <f>VLOOKUP($A181,'[2]Project Data'!$C$6:$BU$990,11,FALSE)</f>
        <v>Montoya</v>
      </c>
      <c r="F181" s="247">
        <f>VLOOKUP($A181,'[2]Project Data'!$C$6:$BY$990,75,FALSE)</f>
        <v>11</v>
      </c>
      <c r="G181" s="273">
        <f>VLOOKUP($A181,'[2]Project Data'!$C$6:$BY$990,46,FALSE)</f>
        <v>0</v>
      </c>
      <c r="H181" s="247" t="str">
        <f>VLOOKUP($A181,'[2]Project Data'!$C$6:$BY$990,16,FALSE)</f>
        <v>Reg</v>
      </c>
      <c r="I181" s="247" t="str">
        <f>VLOOKUP($A181,'[2]Project Data'!$C$6:$BY$990,6,FALSE)</f>
        <v/>
      </c>
      <c r="J181" s="247" t="str">
        <f>VLOOKUP($A181,'[2]Project Data'!$C$6:$BY$990,7,FALSE)</f>
        <v/>
      </c>
      <c r="K181" s="280">
        <f>VLOOKUP($A181,'[2]Project Data'!$C$6:$BY$990,15,FALSE)</f>
        <v>4180</v>
      </c>
      <c r="L181" s="284">
        <f>VLOOKUP($A181,'[2]Project Data'!$C$6:$BY$990,30,FALSE)</f>
        <v>2500000</v>
      </c>
      <c r="M181" s="284">
        <f>VLOOKUP($A181,'[2]Project Data'!$C$6:$BY$990,53,FALSE)</f>
        <v>0</v>
      </c>
      <c r="N181" s="266">
        <f>VLOOKUP($A181,'[2]Project Data'!$C$6:$BU$862,8,FALSE)</f>
        <v>0</v>
      </c>
    </row>
    <row r="182" spans="1:14" s="244" customFormat="1" ht="50.25" customHeight="1" x14ac:dyDescent="0.25">
      <c r="A182" s="264">
        <v>277</v>
      </c>
      <c r="B182" s="264" t="s">
        <v>343</v>
      </c>
      <c r="C182" s="264" t="s">
        <v>340</v>
      </c>
      <c r="D182" s="265" t="str">
        <f t="shared" si="2"/>
        <v>PPL Rank: 277       
Comfrey                                           
Watermain - Looping</v>
      </c>
      <c r="E182" s="247" t="str">
        <f>VLOOKUP($A182,'[2]Project Data'!$C$6:$BU$990,11,FALSE)</f>
        <v>Brooksbank</v>
      </c>
      <c r="F182" s="247">
        <f>VLOOKUP($A182,'[2]Project Data'!$C$6:$BY$990,75,FALSE)</f>
        <v>9</v>
      </c>
      <c r="G182" s="273">
        <f>VLOOKUP($A182,'[2]Project Data'!$C$6:$BY$990,46,FALSE)</f>
        <v>0</v>
      </c>
      <c r="H182" s="247" t="str">
        <f>VLOOKUP($A182,'[2]Project Data'!$C$6:$BY$990,16,FALSE)</f>
        <v>Reg</v>
      </c>
      <c r="I182" s="247" t="str">
        <f>VLOOKUP($A182,'[2]Project Data'!$C$6:$BY$990,6,FALSE)</f>
        <v/>
      </c>
      <c r="J182" s="247" t="str">
        <f>VLOOKUP($A182,'[2]Project Data'!$C$6:$BY$990,7,FALSE)</f>
        <v/>
      </c>
      <c r="K182" s="280">
        <f>VLOOKUP($A182,'[2]Project Data'!$C$6:$BY$990,15,FALSE)</f>
        <v>360</v>
      </c>
      <c r="L182" s="284">
        <f>VLOOKUP($A182,'[2]Project Data'!$C$6:$BY$990,30,FALSE)</f>
        <v>349000</v>
      </c>
      <c r="M182" s="284">
        <f>VLOOKUP($A182,'[2]Project Data'!$C$6:$BY$990,53,FALSE)</f>
        <v>0</v>
      </c>
      <c r="N182" s="266" t="str">
        <f>VLOOKUP($A182,'[2]Project Data'!$C$6:$BU$862,8,FALSE)</f>
        <v/>
      </c>
    </row>
    <row r="183" spans="1:14" s="244" customFormat="1" ht="50.25" customHeight="1" x14ac:dyDescent="0.25">
      <c r="A183" s="264">
        <v>496</v>
      </c>
      <c r="B183" s="264" t="s">
        <v>343</v>
      </c>
      <c r="C183" s="264" t="s">
        <v>1070</v>
      </c>
      <c r="D183" s="265" t="str">
        <f t="shared" si="2"/>
        <v>PPL Rank: 496       
Comfrey                                           
Watermain -  Distribution Reconstruction</v>
      </c>
      <c r="E183" s="247" t="str">
        <f>VLOOKUP($A183,'[2]Project Data'!$C$6:$BU$990,11,FALSE)</f>
        <v>Brooksbank</v>
      </c>
      <c r="F183" s="247">
        <f>VLOOKUP($A183,'[2]Project Data'!$C$6:$BY$990,75,FALSE)</f>
        <v>9</v>
      </c>
      <c r="G183" s="273">
        <f>VLOOKUP($A183,'[2]Project Data'!$C$6:$BY$990,46,FALSE)</f>
        <v>0</v>
      </c>
      <c r="H183" s="247" t="str">
        <f>VLOOKUP($A183,'[2]Project Data'!$C$6:$BY$990,16,FALSE)</f>
        <v>Reg</v>
      </c>
      <c r="I183" s="247" t="str">
        <f>VLOOKUP($A183,'[2]Project Data'!$C$6:$BY$990,6,FALSE)</f>
        <v/>
      </c>
      <c r="J183" s="247" t="str">
        <f>VLOOKUP($A183,'[2]Project Data'!$C$6:$BY$990,7,FALSE)</f>
        <v/>
      </c>
      <c r="K183" s="280">
        <f>VLOOKUP($A183,'[2]Project Data'!$C$6:$BY$990,15,FALSE)</f>
        <v>282</v>
      </c>
      <c r="L183" s="284">
        <f>VLOOKUP($A183,'[2]Project Data'!$C$6:$BY$990,30,FALSE)</f>
        <v>381000</v>
      </c>
      <c r="M183" s="284">
        <f>VLOOKUP($A183,'[2]Project Data'!$C$6:$BY$990,53,FALSE)</f>
        <v>0</v>
      </c>
      <c r="N183" s="266" t="str">
        <f>VLOOKUP($A183,'[2]Project Data'!$C$6:$BU$862,8,FALSE)</f>
        <v/>
      </c>
    </row>
    <row r="184" spans="1:14" s="244" customFormat="1" ht="50.25" customHeight="1" x14ac:dyDescent="0.25">
      <c r="A184" s="264">
        <v>579</v>
      </c>
      <c r="B184" s="264" t="s">
        <v>343</v>
      </c>
      <c r="C184" s="264" t="s">
        <v>344</v>
      </c>
      <c r="D184" s="265" t="str">
        <f t="shared" si="2"/>
        <v>PPL Rank: 579       
Comfrey                                           
Watermain - Replace Cast Iron Main</v>
      </c>
      <c r="E184" s="247" t="str">
        <f>VLOOKUP($A184,'[2]Project Data'!$C$6:$BU$990,11,FALSE)</f>
        <v>Brooksbank</v>
      </c>
      <c r="F184" s="247">
        <f>VLOOKUP($A184,'[2]Project Data'!$C$6:$BY$990,75,FALSE)</f>
        <v>9</v>
      </c>
      <c r="G184" s="273">
        <f>VLOOKUP($A184,'[2]Project Data'!$C$6:$BY$990,46,FALSE)</f>
        <v>0</v>
      </c>
      <c r="H184" s="247" t="str">
        <f>VLOOKUP($A184,'[2]Project Data'!$C$6:$BY$990,16,FALSE)</f>
        <v>Reg</v>
      </c>
      <c r="I184" s="247" t="str">
        <f>VLOOKUP($A184,'[2]Project Data'!$C$6:$BY$990,6,FALSE)</f>
        <v/>
      </c>
      <c r="J184" s="247" t="str">
        <f>VLOOKUP($A184,'[2]Project Data'!$C$6:$BY$990,7,FALSE)</f>
        <v/>
      </c>
      <c r="K184" s="280">
        <f>VLOOKUP($A184,'[2]Project Data'!$C$6:$BY$990,15,FALSE)</f>
        <v>360</v>
      </c>
      <c r="L184" s="284">
        <f>VLOOKUP($A184,'[2]Project Data'!$C$6:$BY$990,30,FALSE)</f>
        <v>1678000</v>
      </c>
      <c r="M184" s="284">
        <f>VLOOKUP($A184,'[2]Project Data'!$C$6:$BY$990,53,FALSE)</f>
        <v>832889.89614346402</v>
      </c>
      <c r="N184" s="266" t="str">
        <f>VLOOKUP($A184,'[2]Project Data'!$C$6:$BU$862,8,FALSE)</f>
        <v/>
      </c>
    </row>
    <row r="185" spans="1:14" s="244" customFormat="1" ht="50.25" customHeight="1" x14ac:dyDescent="0.25">
      <c r="A185" s="264">
        <v>742</v>
      </c>
      <c r="B185" s="264" t="s">
        <v>345</v>
      </c>
      <c r="C185" s="264" t="s">
        <v>699</v>
      </c>
      <c r="D185" s="265" t="str">
        <f t="shared" si="2"/>
        <v>PPL Rank: 742       
Coon Rapids                                       
Storage - Tower Replacement</v>
      </c>
      <c r="E185" s="247" t="str">
        <f>VLOOKUP($A185,'[2]Project Data'!$C$6:$BU$990,11,FALSE)</f>
        <v>Montoya</v>
      </c>
      <c r="F185" s="247">
        <f>VLOOKUP($A185,'[2]Project Data'!$C$6:$BY$990,75,FALSE)</f>
        <v>11</v>
      </c>
      <c r="G185" s="273">
        <f>VLOOKUP($A185,'[2]Project Data'!$C$6:$BY$990,46,FALSE)</f>
        <v>0</v>
      </c>
      <c r="H185" s="247" t="str">
        <f>VLOOKUP($A185,'[2]Project Data'!$C$6:$BY$990,16,FALSE)</f>
        <v>Reg</v>
      </c>
      <c r="I185" s="247" t="str">
        <f>VLOOKUP($A185,'[2]Project Data'!$C$6:$BY$990,6,FALSE)</f>
        <v/>
      </c>
      <c r="J185" s="247" t="str">
        <f>VLOOKUP($A185,'[2]Project Data'!$C$6:$BY$990,7,FALSE)</f>
        <v/>
      </c>
      <c r="K185" s="280">
        <f>VLOOKUP($A185,'[2]Project Data'!$C$6:$BY$990,15,FALSE)</f>
        <v>62706</v>
      </c>
      <c r="L185" s="284">
        <f>VLOOKUP($A185,'[2]Project Data'!$C$6:$BY$990,30,FALSE)</f>
        <v>5500000</v>
      </c>
      <c r="M185" s="284">
        <f>VLOOKUP($A185,'[2]Project Data'!$C$6:$BY$990,53,FALSE)</f>
        <v>0</v>
      </c>
      <c r="N185" s="266" t="str">
        <f>VLOOKUP($A185,'[2]Project Data'!$C$6:$BU$862,8,FALSE)</f>
        <v/>
      </c>
    </row>
    <row r="186" spans="1:14" s="244" customFormat="1" ht="50.25" customHeight="1" x14ac:dyDescent="0.25">
      <c r="A186" s="264">
        <v>349</v>
      </c>
      <c r="B186" s="264" t="s">
        <v>240</v>
      </c>
      <c r="C186" s="264" t="s">
        <v>346</v>
      </c>
      <c r="D186" s="265" t="str">
        <f t="shared" si="2"/>
        <v>PPL Rank: 349       
Cosmos                                            
Watermain - Repl - Phase 2</v>
      </c>
      <c r="E186" s="247" t="str">
        <f>VLOOKUP($A186,'[2]Project Data'!$C$6:$BU$990,11,FALSE)</f>
        <v>Barrett</v>
      </c>
      <c r="F186" s="247" t="str">
        <f>VLOOKUP($A186,'[2]Project Data'!$C$6:$BY$990,75,FALSE)</f>
        <v>6E</v>
      </c>
      <c r="G186" s="273">
        <f>VLOOKUP($A186,'[2]Project Data'!$C$6:$BY$990,46,FALSE)</f>
        <v>0</v>
      </c>
      <c r="H186" s="247" t="str">
        <f>VLOOKUP($A186,'[2]Project Data'!$C$6:$BY$990,16,FALSE)</f>
        <v>Reg</v>
      </c>
      <c r="I186" s="247" t="str">
        <f>VLOOKUP($A186,'[2]Project Data'!$C$6:$BY$990,6,FALSE)</f>
        <v/>
      </c>
      <c r="J186" s="247" t="str">
        <f>VLOOKUP($A186,'[2]Project Data'!$C$6:$BY$990,7,FALSE)</f>
        <v/>
      </c>
      <c r="K186" s="280">
        <f>VLOOKUP($A186,'[2]Project Data'!$C$6:$BY$990,15,FALSE)</f>
        <v>473</v>
      </c>
      <c r="L186" s="284">
        <f>VLOOKUP($A186,'[2]Project Data'!$C$6:$BY$990,30,FALSE)</f>
        <v>2100000</v>
      </c>
      <c r="M186" s="284">
        <f>VLOOKUP($A186,'[2]Project Data'!$C$6:$BY$990,53,FALSE)</f>
        <v>0</v>
      </c>
      <c r="N186" s="266" t="str">
        <f>VLOOKUP($A186,'[2]Project Data'!$C$6:$BU$862,8,FALSE)</f>
        <v/>
      </c>
    </row>
    <row r="187" spans="1:14" s="244" customFormat="1" ht="50.25" customHeight="1" x14ac:dyDescent="0.25">
      <c r="A187" s="264">
        <v>183</v>
      </c>
      <c r="B187" s="264" t="s">
        <v>86</v>
      </c>
      <c r="C187" s="264" t="s">
        <v>1310</v>
      </c>
      <c r="D187" s="265" t="str">
        <f t="shared" si="2"/>
        <v>PPL Rank: 183       
Cottonwood                                        
Other - Manganese Connect to LPRWS</v>
      </c>
      <c r="E187" s="247" t="str">
        <f>VLOOKUP($A187,'[2]Project Data'!$C$6:$BU$990,11,FALSE)</f>
        <v>Berrens</v>
      </c>
      <c r="F187" s="247">
        <f>VLOOKUP($A187,'[2]Project Data'!$C$6:$BY$990,75,FALSE)</f>
        <v>8</v>
      </c>
      <c r="G187" s="273">
        <f>VLOOKUP($A187,'[2]Project Data'!$C$6:$BY$990,46,FALSE)</f>
        <v>0</v>
      </c>
      <c r="H187" s="247" t="str">
        <f>VLOOKUP($A187,'[2]Project Data'!$C$6:$BY$990,16,FALSE)</f>
        <v>EC</v>
      </c>
      <c r="I187" s="247" t="str">
        <f>VLOOKUP($A187,'[2]Project Data'!$C$6:$BY$990,6,FALSE)</f>
        <v/>
      </c>
      <c r="J187" s="247" t="str">
        <f>VLOOKUP($A187,'[2]Project Data'!$C$6:$BY$990,7,FALSE)</f>
        <v>Yes</v>
      </c>
      <c r="K187" s="280">
        <f>VLOOKUP($A187,'[2]Project Data'!$C$6:$BY$990,15,FALSE)</f>
        <v>1150</v>
      </c>
      <c r="L187" s="284">
        <f>VLOOKUP($A187,'[2]Project Data'!$C$6:$BY$990,30,FALSE)</f>
        <v>3988550</v>
      </c>
      <c r="M187" s="284">
        <f>VLOOKUP($A187,'[2]Project Data'!$C$6:$BY$990,53,FALSE)</f>
        <v>0</v>
      </c>
      <c r="N187" s="266">
        <f>VLOOKUP($A187,'[2]Project Data'!$C$6:$BU$862,8,FALSE)</f>
        <v>0</v>
      </c>
    </row>
    <row r="188" spans="1:14" s="244" customFormat="1" ht="50.25" customHeight="1" x14ac:dyDescent="0.25">
      <c r="A188" s="264">
        <v>930</v>
      </c>
      <c r="B188" s="264" t="s">
        <v>86</v>
      </c>
      <c r="C188" s="264" t="s">
        <v>1071</v>
      </c>
      <c r="D188" s="265" t="str">
        <f t="shared" si="2"/>
        <v>PPL Rank: 930       
Cottonwood                                        
Watermain - Phase 1 Improvements</v>
      </c>
      <c r="E188" s="247" t="str">
        <f>VLOOKUP($A188,'[2]Project Data'!$C$6:$BU$990,11,FALSE)</f>
        <v>Berrens</v>
      </c>
      <c r="F188" s="247">
        <f>VLOOKUP($A188,'[2]Project Data'!$C$6:$BY$990,75,FALSE)</f>
        <v>8</v>
      </c>
      <c r="G188" s="273">
        <f>VLOOKUP($A188,'[2]Project Data'!$C$6:$BY$990,46,FALSE)</f>
        <v>0</v>
      </c>
      <c r="H188" s="247" t="str">
        <f>VLOOKUP($A188,'[2]Project Data'!$C$6:$BY$990,16,FALSE)</f>
        <v>Reg</v>
      </c>
      <c r="I188" s="247" t="str">
        <f>VLOOKUP($A188,'[2]Project Data'!$C$6:$BY$990,6,FALSE)</f>
        <v/>
      </c>
      <c r="J188" s="247" t="str">
        <f>VLOOKUP($A188,'[2]Project Data'!$C$6:$BY$990,7,FALSE)</f>
        <v/>
      </c>
      <c r="K188" s="280">
        <f>VLOOKUP($A188,'[2]Project Data'!$C$6:$BY$990,15,FALSE)</f>
        <v>1160</v>
      </c>
      <c r="L188" s="284">
        <f>VLOOKUP($A188,'[2]Project Data'!$C$6:$BY$990,30,FALSE)</f>
        <v>7811330</v>
      </c>
      <c r="M188" s="284">
        <f>VLOOKUP($A188,'[2]Project Data'!$C$6:$BY$990,53,FALSE)</f>
        <v>0</v>
      </c>
      <c r="N188" s="266" t="str">
        <f>VLOOKUP($A188,'[2]Project Data'!$C$6:$BU$862,8,FALSE)</f>
        <v/>
      </c>
    </row>
    <row r="189" spans="1:14" s="244" customFormat="1" ht="50.25" customHeight="1" x14ac:dyDescent="0.25">
      <c r="A189" s="264">
        <v>931</v>
      </c>
      <c r="B189" s="264" t="s">
        <v>86</v>
      </c>
      <c r="C189" s="264" t="s">
        <v>1072</v>
      </c>
      <c r="D189" s="265" t="str">
        <f t="shared" si="2"/>
        <v>PPL Rank: 931       
Cottonwood                                        
Watermain - Phase 2 Improvements</v>
      </c>
      <c r="E189" s="247" t="str">
        <f>VLOOKUP($A189,'[2]Project Data'!$C$6:$BU$990,11,FALSE)</f>
        <v>Berrens</v>
      </c>
      <c r="F189" s="247">
        <f>VLOOKUP($A189,'[2]Project Data'!$C$6:$BY$990,75,FALSE)</f>
        <v>8</v>
      </c>
      <c r="G189" s="273">
        <f>VLOOKUP($A189,'[2]Project Data'!$C$6:$BY$990,46,FALSE)</f>
        <v>0</v>
      </c>
      <c r="H189" s="247" t="str">
        <f>VLOOKUP($A189,'[2]Project Data'!$C$6:$BY$990,16,FALSE)</f>
        <v>Reg</v>
      </c>
      <c r="I189" s="247" t="str">
        <f>VLOOKUP($A189,'[2]Project Data'!$C$6:$BY$990,6,FALSE)</f>
        <v/>
      </c>
      <c r="J189" s="247" t="str">
        <f>VLOOKUP($A189,'[2]Project Data'!$C$6:$BY$990,7,FALSE)</f>
        <v/>
      </c>
      <c r="K189" s="280">
        <f>VLOOKUP($A189,'[2]Project Data'!$C$6:$BY$990,15,FALSE)</f>
        <v>1160</v>
      </c>
      <c r="L189" s="284">
        <f>VLOOKUP($A189,'[2]Project Data'!$C$6:$BY$990,30,FALSE)</f>
        <v>3419090</v>
      </c>
      <c r="M189" s="284">
        <f>VLOOKUP($A189,'[2]Project Data'!$C$6:$BY$990,53,FALSE)</f>
        <v>0</v>
      </c>
      <c r="N189" s="266" t="str">
        <f>VLOOKUP($A189,'[2]Project Data'!$C$6:$BU$862,8,FALSE)</f>
        <v/>
      </c>
    </row>
    <row r="190" spans="1:14" s="244" customFormat="1" ht="50.25" customHeight="1" x14ac:dyDescent="0.25">
      <c r="A190" s="264">
        <v>932</v>
      </c>
      <c r="B190" s="264" t="s">
        <v>86</v>
      </c>
      <c r="C190" s="264" t="s">
        <v>1073</v>
      </c>
      <c r="D190" s="265" t="str">
        <f t="shared" si="2"/>
        <v>PPL Rank: 932       
Cottonwood                                        
Watermain - Phase 3 Improvements</v>
      </c>
      <c r="E190" s="247" t="str">
        <f>VLOOKUP($A190,'[2]Project Data'!$C$6:$BU$990,11,FALSE)</f>
        <v>Berrens</v>
      </c>
      <c r="F190" s="247">
        <f>VLOOKUP($A190,'[2]Project Data'!$C$6:$BY$990,75,FALSE)</f>
        <v>8</v>
      </c>
      <c r="G190" s="273">
        <f>VLOOKUP($A190,'[2]Project Data'!$C$6:$BY$990,46,FALSE)</f>
        <v>0</v>
      </c>
      <c r="H190" s="247" t="str">
        <f>VLOOKUP($A190,'[2]Project Data'!$C$6:$BY$990,16,FALSE)</f>
        <v>Reg</v>
      </c>
      <c r="I190" s="247" t="str">
        <f>VLOOKUP($A190,'[2]Project Data'!$C$6:$BY$990,6,FALSE)</f>
        <v/>
      </c>
      <c r="J190" s="247" t="str">
        <f>VLOOKUP($A190,'[2]Project Data'!$C$6:$BY$990,7,FALSE)</f>
        <v/>
      </c>
      <c r="K190" s="280">
        <f>VLOOKUP($A190,'[2]Project Data'!$C$6:$BY$990,15,FALSE)</f>
        <v>1160</v>
      </c>
      <c r="L190" s="284">
        <f>VLOOKUP($A190,'[2]Project Data'!$C$6:$BY$990,30,FALSE)</f>
        <v>2242350</v>
      </c>
      <c r="M190" s="284">
        <f>VLOOKUP($A190,'[2]Project Data'!$C$6:$BY$990,53,FALSE)</f>
        <v>0</v>
      </c>
      <c r="N190" s="266" t="str">
        <f>VLOOKUP($A190,'[2]Project Data'!$C$6:$BU$862,8,FALSE)</f>
        <v/>
      </c>
    </row>
    <row r="191" spans="1:14" s="244" customFormat="1" ht="50.25" customHeight="1" x14ac:dyDescent="0.25">
      <c r="A191" s="264">
        <v>946</v>
      </c>
      <c r="B191" s="264" t="s">
        <v>86</v>
      </c>
      <c r="C191" s="264" t="s">
        <v>1311</v>
      </c>
      <c r="D191" s="265" t="str">
        <f t="shared" si="2"/>
        <v>PPL Rank: 946       
Cottonwood                                        
Watermain - Main St. Replacement</v>
      </c>
      <c r="E191" s="247" t="str">
        <f>VLOOKUP($A191,'[2]Project Data'!$C$6:$BU$990,11,FALSE)</f>
        <v>Berrens</v>
      </c>
      <c r="F191" s="247">
        <f>VLOOKUP($A191,'[2]Project Data'!$C$6:$BY$990,75,FALSE)</f>
        <v>8</v>
      </c>
      <c r="G191" s="273">
        <f>VLOOKUP($A191,'[2]Project Data'!$C$6:$BY$990,46,FALSE)</f>
        <v>0</v>
      </c>
      <c r="H191" s="247" t="str">
        <f>VLOOKUP($A191,'[2]Project Data'!$C$6:$BY$990,16,FALSE)</f>
        <v>Reg</v>
      </c>
      <c r="I191" s="247" t="str">
        <f>VLOOKUP($A191,'[2]Project Data'!$C$6:$BY$990,6,FALSE)</f>
        <v/>
      </c>
      <c r="J191" s="247" t="str">
        <f>VLOOKUP($A191,'[2]Project Data'!$C$6:$BY$990,7,FALSE)</f>
        <v/>
      </c>
      <c r="K191" s="280">
        <f>VLOOKUP($A191,'[2]Project Data'!$C$6:$BY$990,15,FALSE)</f>
        <v>1150</v>
      </c>
      <c r="L191" s="284">
        <f>VLOOKUP($A191,'[2]Project Data'!$C$6:$BY$990,30,FALSE)</f>
        <v>2461000</v>
      </c>
      <c r="M191" s="284">
        <f>VLOOKUP($A191,'[2]Project Data'!$C$6:$BY$990,53,FALSE)</f>
        <v>0</v>
      </c>
      <c r="N191" s="266">
        <f>VLOOKUP($A191,'[2]Project Data'!$C$6:$BU$862,8,FALSE)</f>
        <v>0</v>
      </c>
    </row>
    <row r="192" spans="1:14" s="244" customFormat="1" ht="50.25" customHeight="1" x14ac:dyDescent="0.25">
      <c r="A192" s="264">
        <v>53</v>
      </c>
      <c r="B192" s="264" t="s">
        <v>348</v>
      </c>
      <c r="C192" s="264" t="s">
        <v>875</v>
      </c>
      <c r="D192" s="265" t="str">
        <f t="shared" si="2"/>
        <v>PPL Rank: 53        
Cromwell                                          
Treatment - Manganese Treatment Plant</v>
      </c>
      <c r="E192" s="247" t="str">
        <f>VLOOKUP($A192,'[2]Project Data'!$C$6:$BU$990,11,FALSE)</f>
        <v>Perez</v>
      </c>
      <c r="F192" s="247" t="str">
        <f>VLOOKUP($A192,'[2]Project Data'!$C$6:$BY$990,75,FALSE)</f>
        <v>3b</v>
      </c>
      <c r="G192" s="273">
        <f>VLOOKUP($A192,'[2]Project Data'!$C$6:$BY$990,46,FALSE)</f>
        <v>0</v>
      </c>
      <c r="H192" s="247" t="str">
        <f>VLOOKUP($A192,'[2]Project Data'!$C$6:$BY$990,16,FALSE)</f>
        <v>EC</v>
      </c>
      <c r="I192" s="247">
        <f>VLOOKUP($A192,'[2]Project Data'!$C$6:$BY$990,6,FALSE)</f>
        <v>0</v>
      </c>
      <c r="J192" s="247" t="str">
        <f>VLOOKUP($A192,'[2]Project Data'!$C$6:$BY$990,7,FALSE)</f>
        <v>Yes</v>
      </c>
      <c r="K192" s="280">
        <f>VLOOKUP($A192,'[2]Project Data'!$C$6:$BY$990,15,FALSE)</f>
        <v>250</v>
      </c>
      <c r="L192" s="284">
        <f>VLOOKUP($A192,'[2]Project Data'!$C$6:$BY$990,30,FALSE)</f>
        <v>6500000</v>
      </c>
      <c r="M192" s="284">
        <f>VLOOKUP($A192,'[2]Project Data'!$C$6:$BY$990,53,FALSE)</f>
        <v>0</v>
      </c>
      <c r="N192" s="266">
        <f>VLOOKUP($A192,'[2]Project Data'!$C$6:$BU$862,8,FALSE)</f>
        <v>0</v>
      </c>
    </row>
    <row r="193" spans="1:14" s="244" customFormat="1" ht="50.25" customHeight="1" x14ac:dyDescent="0.25">
      <c r="A193" s="264">
        <v>327</v>
      </c>
      <c r="B193" s="264" t="s">
        <v>348</v>
      </c>
      <c r="C193" s="264" t="s">
        <v>349</v>
      </c>
      <c r="D193" s="265" t="str">
        <f t="shared" si="2"/>
        <v>PPL Rank: 327       
Cromwell                                          
Watermain - Repl TH 210/TH 73</v>
      </c>
      <c r="E193" s="247" t="str">
        <f>VLOOKUP($A193,'[2]Project Data'!$C$6:$BU$990,11,FALSE)</f>
        <v>Perez</v>
      </c>
      <c r="F193" s="247" t="str">
        <f>VLOOKUP($A193,'[2]Project Data'!$C$6:$BY$990,75,FALSE)</f>
        <v>3b</v>
      </c>
      <c r="G193" s="273">
        <f>VLOOKUP($A193,'[2]Project Data'!$C$6:$BY$990,46,FALSE)</f>
        <v>0</v>
      </c>
      <c r="H193" s="247" t="str">
        <f>VLOOKUP($A193,'[2]Project Data'!$C$6:$BY$990,16,FALSE)</f>
        <v>Reg</v>
      </c>
      <c r="I193" s="247" t="str">
        <f>VLOOKUP($A193,'[2]Project Data'!$C$6:$BY$990,6,FALSE)</f>
        <v/>
      </c>
      <c r="J193" s="247" t="str">
        <f>VLOOKUP($A193,'[2]Project Data'!$C$6:$BY$990,7,FALSE)</f>
        <v/>
      </c>
      <c r="K193" s="280">
        <f>VLOOKUP($A193,'[2]Project Data'!$C$6:$BY$990,15,FALSE)</f>
        <v>229</v>
      </c>
      <c r="L193" s="284">
        <f>VLOOKUP($A193,'[2]Project Data'!$C$6:$BY$990,30,FALSE)</f>
        <v>232000</v>
      </c>
      <c r="M193" s="284">
        <f>VLOOKUP($A193,'[2]Project Data'!$C$6:$BY$990,53,FALSE)</f>
        <v>0</v>
      </c>
      <c r="N193" s="266" t="str">
        <f>VLOOKUP($A193,'[2]Project Data'!$C$6:$BU$862,8,FALSE)</f>
        <v/>
      </c>
    </row>
    <row r="194" spans="1:14" s="244" customFormat="1" ht="50.25" customHeight="1" x14ac:dyDescent="0.25">
      <c r="A194" s="264">
        <v>439</v>
      </c>
      <c r="B194" s="264" t="s">
        <v>350</v>
      </c>
      <c r="C194" s="264" t="s">
        <v>678</v>
      </c>
      <c r="D194" s="265" t="str">
        <f t="shared" si="2"/>
        <v>PPL Rank: 439       
Crosby                                            
Watermain - Phase 4 Improvements</v>
      </c>
      <c r="E194" s="247" t="str">
        <f>VLOOKUP($A194,'[2]Project Data'!$C$6:$BU$990,11,FALSE)</f>
        <v>Schultz</v>
      </c>
      <c r="F194" s="247">
        <f>VLOOKUP($A194,'[2]Project Data'!$C$6:$BY$990,75,FALSE)</f>
        <v>5</v>
      </c>
      <c r="G194" s="273">
        <f>VLOOKUP($A194,'[2]Project Data'!$C$6:$BY$990,46,FALSE)</f>
        <v>0</v>
      </c>
      <c r="H194" s="247" t="str">
        <f>VLOOKUP($A194,'[2]Project Data'!$C$6:$BY$990,16,FALSE)</f>
        <v>Reg</v>
      </c>
      <c r="I194" s="247" t="str">
        <f>VLOOKUP($A194,'[2]Project Data'!$C$6:$BY$990,6,FALSE)</f>
        <v/>
      </c>
      <c r="J194" s="247" t="str">
        <f>VLOOKUP($A194,'[2]Project Data'!$C$6:$BY$990,7,FALSE)</f>
        <v/>
      </c>
      <c r="K194" s="280">
        <f>VLOOKUP($A194,'[2]Project Data'!$C$6:$BY$990,15,FALSE)</f>
        <v>2749</v>
      </c>
      <c r="L194" s="284">
        <f>VLOOKUP($A194,'[2]Project Data'!$C$6:$BY$990,30,FALSE)</f>
        <v>2774300</v>
      </c>
      <c r="M194" s="284">
        <f>VLOOKUP($A194,'[2]Project Data'!$C$6:$BY$990,53,FALSE)</f>
        <v>0</v>
      </c>
      <c r="N194" s="266" t="str">
        <f>VLOOKUP($A194,'[2]Project Data'!$C$6:$BU$862,8,FALSE)</f>
        <v/>
      </c>
    </row>
    <row r="195" spans="1:14" s="244" customFormat="1" ht="50.25" customHeight="1" x14ac:dyDescent="0.25">
      <c r="A195" s="264">
        <v>440</v>
      </c>
      <c r="B195" s="264" t="s">
        <v>350</v>
      </c>
      <c r="C195" s="264" t="s">
        <v>679</v>
      </c>
      <c r="D195" s="265" t="str">
        <f t="shared" si="2"/>
        <v>PPL Rank: 440       
Crosby                                            
Watermain - Phase 5 Improvements</v>
      </c>
      <c r="E195" s="247" t="str">
        <f>VLOOKUP($A195,'[2]Project Data'!$C$6:$BU$990,11,FALSE)</f>
        <v>Schultz</v>
      </c>
      <c r="F195" s="247">
        <f>VLOOKUP($A195,'[2]Project Data'!$C$6:$BY$990,75,FALSE)</f>
        <v>5</v>
      </c>
      <c r="G195" s="273">
        <f>VLOOKUP($A195,'[2]Project Data'!$C$6:$BY$990,46,FALSE)</f>
        <v>0</v>
      </c>
      <c r="H195" s="247" t="str">
        <f>VLOOKUP($A195,'[2]Project Data'!$C$6:$BY$990,16,FALSE)</f>
        <v>Reg</v>
      </c>
      <c r="I195" s="247" t="str">
        <f>VLOOKUP($A195,'[2]Project Data'!$C$6:$BY$990,6,FALSE)</f>
        <v/>
      </c>
      <c r="J195" s="247" t="str">
        <f>VLOOKUP($A195,'[2]Project Data'!$C$6:$BY$990,7,FALSE)</f>
        <v/>
      </c>
      <c r="K195" s="280">
        <f>VLOOKUP($A195,'[2]Project Data'!$C$6:$BY$990,15,FALSE)</f>
        <v>2749</v>
      </c>
      <c r="L195" s="284">
        <f>VLOOKUP($A195,'[2]Project Data'!$C$6:$BY$990,30,FALSE)</f>
        <v>2835700</v>
      </c>
      <c r="M195" s="284">
        <f>VLOOKUP($A195,'[2]Project Data'!$C$6:$BY$990,53,FALSE)</f>
        <v>0</v>
      </c>
      <c r="N195" s="266" t="str">
        <f>VLOOKUP($A195,'[2]Project Data'!$C$6:$BU$862,8,FALSE)</f>
        <v/>
      </c>
    </row>
    <row r="196" spans="1:14" s="244" customFormat="1" ht="50.25" customHeight="1" x14ac:dyDescent="0.25">
      <c r="A196" s="264">
        <v>441</v>
      </c>
      <c r="B196" s="264" t="s">
        <v>350</v>
      </c>
      <c r="C196" s="264" t="s">
        <v>1312</v>
      </c>
      <c r="D196" s="265" t="str">
        <f t="shared" si="2"/>
        <v>PPL Rank: 441       
Crosby                                            
Watermain -  Phase 3B Imp. 2024/2025</v>
      </c>
      <c r="E196" s="247" t="str">
        <f>VLOOKUP($A196,'[2]Project Data'!$C$6:$BU$990,11,FALSE)</f>
        <v>Schultz</v>
      </c>
      <c r="F196" s="247">
        <f>VLOOKUP($A196,'[2]Project Data'!$C$6:$BY$990,75,FALSE)</f>
        <v>5</v>
      </c>
      <c r="G196" s="273">
        <f>VLOOKUP($A196,'[2]Project Data'!$C$6:$BY$990,46,FALSE)</f>
        <v>0</v>
      </c>
      <c r="H196" s="247" t="str">
        <f>VLOOKUP($A196,'[2]Project Data'!$C$6:$BY$990,16,FALSE)</f>
        <v>Reg</v>
      </c>
      <c r="I196" s="247" t="str">
        <f>VLOOKUP($A196,'[2]Project Data'!$C$6:$BY$990,6,FALSE)</f>
        <v>Yes</v>
      </c>
      <c r="J196" s="247" t="str">
        <f>VLOOKUP($A196,'[2]Project Data'!$C$6:$BY$990,7,FALSE)</f>
        <v/>
      </c>
      <c r="K196" s="280">
        <f>VLOOKUP($A196,'[2]Project Data'!$C$6:$BY$990,15,FALSE)</f>
        <v>2749</v>
      </c>
      <c r="L196" s="284">
        <f>VLOOKUP($A196,'[2]Project Data'!$C$6:$BY$990,30,FALSE)</f>
        <v>1756841</v>
      </c>
      <c r="M196" s="284">
        <f>VLOOKUP($A196,'[2]Project Data'!$C$6:$BY$990,53,FALSE)</f>
        <v>1405472.8</v>
      </c>
      <c r="N196" s="266" t="str">
        <f>VLOOKUP($A196,'[2]Project Data'!$C$6:$BU$862,8,FALSE)</f>
        <v/>
      </c>
    </row>
    <row r="197" spans="1:14" s="244" customFormat="1" ht="50.25" customHeight="1" x14ac:dyDescent="0.25">
      <c r="A197" s="264">
        <v>446</v>
      </c>
      <c r="B197" s="264" t="s">
        <v>350</v>
      </c>
      <c r="C197" s="264" t="s">
        <v>1313</v>
      </c>
      <c r="D197" s="265" t="str">
        <f t="shared" si="2"/>
        <v>PPL Rank: 446       
Crosby                                            
Watermain - Phase 3B Imp.2026</v>
      </c>
      <c r="E197" s="247" t="str">
        <f>VLOOKUP($A197,'[2]Project Data'!$C$6:$BU$990,11,FALSE)</f>
        <v>Schultz</v>
      </c>
      <c r="F197" s="247">
        <f>VLOOKUP($A197,'[2]Project Data'!$C$6:$BY$990,75,FALSE)</f>
        <v>5</v>
      </c>
      <c r="G197" s="273">
        <f>VLOOKUP($A197,'[2]Project Data'!$C$6:$BY$990,46,FALSE)</f>
        <v>0</v>
      </c>
      <c r="H197" s="247" t="str">
        <f>VLOOKUP($A197,'[2]Project Data'!$C$6:$BY$990,16,FALSE)</f>
        <v>Reg</v>
      </c>
      <c r="I197" s="247" t="str">
        <f>VLOOKUP($A197,'[2]Project Data'!$C$6:$BY$990,6,FALSE)</f>
        <v/>
      </c>
      <c r="J197" s="247" t="str">
        <f>VLOOKUP($A197,'[2]Project Data'!$C$6:$BY$990,7,FALSE)</f>
        <v/>
      </c>
      <c r="K197" s="280">
        <f>VLOOKUP($A197,'[2]Project Data'!$C$6:$BY$990,15,FALSE)</f>
        <v>2519</v>
      </c>
      <c r="L197" s="284">
        <f>VLOOKUP($A197,'[2]Project Data'!$C$6:$BY$990,30,FALSE)</f>
        <v>2221000</v>
      </c>
      <c r="M197" s="284">
        <f>VLOOKUP($A197,'[2]Project Data'!$C$6:$BY$990,53,FALSE)</f>
        <v>0</v>
      </c>
      <c r="N197" s="266">
        <f>VLOOKUP($A197,'[2]Project Data'!$C$6:$BU$862,8,FALSE)</f>
        <v>0</v>
      </c>
    </row>
    <row r="198" spans="1:14" s="244" customFormat="1" ht="50.25" customHeight="1" x14ac:dyDescent="0.25">
      <c r="A198" s="264">
        <v>29</v>
      </c>
      <c r="B198" s="264" t="s">
        <v>1276</v>
      </c>
      <c r="C198" s="264" t="s">
        <v>1314</v>
      </c>
      <c r="D198" s="265" t="str">
        <f t="shared" si="2"/>
        <v>PPL Rank: 29        
Currie                                            
Treatment - Manganese TP Rehab</v>
      </c>
      <c r="E198" s="247" t="str">
        <f>VLOOKUP($A198,'[2]Project Data'!$C$6:$BU$990,11,FALSE)</f>
        <v>Berrens</v>
      </c>
      <c r="F198" s="247">
        <f>VLOOKUP($A198,'[2]Project Data'!$C$6:$BY$990,75,FALSE)</f>
        <v>8</v>
      </c>
      <c r="G198" s="273">
        <f>VLOOKUP($A198,'[2]Project Data'!$C$6:$BY$990,46,FALSE)</f>
        <v>0</v>
      </c>
      <c r="H198" s="247" t="str">
        <f>VLOOKUP($A198,'[2]Project Data'!$C$6:$BY$990,16,FALSE)</f>
        <v>EC</v>
      </c>
      <c r="I198" s="247" t="str">
        <f>VLOOKUP($A198,'[2]Project Data'!$C$6:$BY$990,6,FALSE)</f>
        <v/>
      </c>
      <c r="J198" s="247" t="str">
        <f>VLOOKUP($A198,'[2]Project Data'!$C$6:$BY$990,7,FALSE)</f>
        <v/>
      </c>
      <c r="K198" s="280">
        <f>VLOOKUP($A198,'[2]Project Data'!$C$6:$BY$990,15,FALSE)</f>
        <v>200</v>
      </c>
      <c r="L198" s="284">
        <f>VLOOKUP($A198,'[2]Project Data'!$C$6:$BY$990,30,FALSE)</f>
        <v>822000</v>
      </c>
      <c r="M198" s="284">
        <f>VLOOKUP($A198,'[2]Project Data'!$C$6:$BY$990,53,FALSE)</f>
        <v>0</v>
      </c>
      <c r="N198" s="266">
        <f>VLOOKUP($A198,'[2]Project Data'!$C$6:$BU$862,8,FALSE)</f>
        <v>0</v>
      </c>
    </row>
    <row r="199" spans="1:14" s="244" customFormat="1" ht="50.25" customHeight="1" x14ac:dyDescent="0.25">
      <c r="A199" s="264">
        <v>162</v>
      </c>
      <c r="B199" s="264" t="s">
        <v>351</v>
      </c>
      <c r="C199" s="264" t="s">
        <v>352</v>
      </c>
      <c r="D199" s="265" t="str">
        <f t="shared" si="2"/>
        <v>PPL Rank: 162       
Cuyuna                                            
Source - Repl with Wells #2 &amp; #3/Treat</v>
      </c>
      <c r="E199" s="247" t="str">
        <f>VLOOKUP($A199,'[2]Project Data'!$C$6:$BU$990,11,FALSE)</f>
        <v>Schultz</v>
      </c>
      <c r="F199" s="247">
        <f>VLOOKUP($A199,'[2]Project Data'!$C$6:$BY$990,75,FALSE)</f>
        <v>5</v>
      </c>
      <c r="G199" s="273">
        <f>VLOOKUP($A199,'[2]Project Data'!$C$6:$BY$990,46,FALSE)</f>
        <v>0</v>
      </c>
      <c r="H199" s="247" t="str">
        <f>VLOOKUP($A199,'[2]Project Data'!$C$6:$BY$990,16,FALSE)</f>
        <v>Reg</v>
      </c>
      <c r="I199" s="247" t="str">
        <f>VLOOKUP($A199,'[2]Project Data'!$C$6:$BY$990,6,FALSE)</f>
        <v/>
      </c>
      <c r="J199" s="247" t="str">
        <f>VLOOKUP($A199,'[2]Project Data'!$C$6:$BY$990,7,FALSE)</f>
        <v/>
      </c>
      <c r="K199" s="280">
        <f>VLOOKUP($A199,'[2]Project Data'!$C$6:$BY$990,15,FALSE)</f>
        <v>231</v>
      </c>
      <c r="L199" s="284">
        <f>VLOOKUP($A199,'[2]Project Data'!$C$6:$BY$990,30,FALSE)</f>
        <v>459300</v>
      </c>
      <c r="M199" s="284">
        <f>VLOOKUP($A199,'[2]Project Data'!$C$6:$BY$990,53,FALSE)</f>
        <v>0</v>
      </c>
      <c r="N199" s="266" t="str">
        <f>VLOOKUP($A199,'[2]Project Data'!$C$6:$BU$862,8,FALSE)</f>
        <v/>
      </c>
    </row>
    <row r="200" spans="1:14" s="244" customFormat="1" ht="50.25" customHeight="1" x14ac:dyDescent="0.25">
      <c r="A200" s="264">
        <v>345</v>
      </c>
      <c r="B200" s="264" t="s">
        <v>351</v>
      </c>
      <c r="C200" s="264" t="s">
        <v>353</v>
      </c>
      <c r="D200" s="265" t="str">
        <f t="shared" si="2"/>
        <v>PPL Rank: 345       
Cuyuna                                            
Storage - Replace with New Tower</v>
      </c>
      <c r="E200" s="247" t="str">
        <f>VLOOKUP($A200,'[2]Project Data'!$C$6:$BU$990,11,FALSE)</f>
        <v>Schultz</v>
      </c>
      <c r="F200" s="247">
        <f>VLOOKUP($A200,'[2]Project Data'!$C$6:$BY$990,75,FALSE)</f>
        <v>5</v>
      </c>
      <c r="G200" s="273">
        <f>VLOOKUP($A200,'[2]Project Data'!$C$6:$BY$990,46,FALSE)</f>
        <v>0</v>
      </c>
      <c r="H200" s="247" t="str">
        <f>VLOOKUP($A200,'[2]Project Data'!$C$6:$BY$990,16,FALSE)</f>
        <v>Reg</v>
      </c>
      <c r="I200" s="247" t="str">
        <f>VLOOKUP($A200,'[2]Project Data'!$C$6:$BY$990,6,FALSE)</f>
        <v/>
      </c>
      <c r="J200" s="247" t="str">
        <f>VLOOKUP($A200,'[2]Project Data'!$C$6:$BY$990,7,FALSE)</f>
        <v/>
      </c>
      <c r="K200" s="280">
        <f>VLOOKUP($A200,'[2]Project Data'!$C$6:$BY$990,15,FALSE)</f>
        <v>231</v>
      </c>
      <c r="L200" s="284">
        <f>VLOOKUP($A200,'[2]Project Data'!$C$6:$BY$990,30,FALSE)</f>
        <v>616800</v>
      </c>
      <c r="M200" s="284">
        <f>VLOOKUP($A200,'[2]Project Data'!$C$6:$BY$990,53,FALSE)</f>
        <v>0</v>
      </c>
      <c r="N200" s="266" t="str">
        <f>VLOOKUP($A200,'[2]Project Data'!$C$6:$BU$862,8,FALSE)</f>
        <v/>
      </c>
    </row>
    <row r="201" spans="1:14" s="244" customFormat="1" ht="50.25" customHeight="1" x14ac:dyDescent="0.25">
      <c r="A201" s="264">
        <v>346</v>
      </c>
      <c r="B201" s="264" t="s">
        <v>351</v>
      </c>
      <c r="C201" s="264" t="s">
        <v>354</v>
      </c>
      <c r="D201" s="265" t="str">
        <f t="shared" ref="D201:D264" si="3">"PPL Rank: "&amp;A201&amp;REPT(" ",10-LEN(A201))&amp;CHAR(10)&amp;B201&amp;REPT(" ",50-LEN(B201))&amp;CHAR(10)&amp;C201</f>
        <v>PPL Rank: 346       
Cuyuna                                            
Watermain - Replace for City</v>
      </c>
      <c r="E201" s="247" t="str">
        <f>VLOOKUP($A201,'[2]Project Data'!$C$6:$BU$990,11,FALSE)</f>
        <v>Schultz</v>
      </c>
      <c r="F201" s="247">
        <f>VLOOKUP($A201,'[2]Project Data'!$C$6:$BY$990,75,FALSE)</f>
        <v>5</v>
      </c>
      <c r="G201" s="273">
        <f>VLOOKUP($A201,'[2]Project Data'!$C$6:$BY$990,46,FALSE)</f>
        <v>0</v>
      </c>
      <c r="H201" s="247" t="str">
        <f>VLOOKUP($A201,'[2]Project Data'!$C$6:$BY$990,16,FALSE)</f>
        <v>Reg</v>
      </c>
      <c r="I201" s="247" t="str">
        <f>VLOOKUP($A201,'[2]Project Data'!$C$6:$BY$990,6,FALSE)</f>
        <v/>
      </c>
      <c r="J201" s="247" t="str">
        <f>VLOOKUP($A201,'[2]Project Data'!$C$6:$BY$990,7,FALSE)</f>
        <v/>
      </c>
      <c r="K201" s="280">
        <f>VLOOKUP($A201,'[2]Project Data'!$C$6:$BY$990,15,FALSE)</f>
        <v>231</v>
      </c>
      <c r="L201" s="284">
        <f>VLOOKUP($A201,'[2]Project Data'!$C$6:$BY$990,30,FALSE)</f>
        <v>1273155</v>
      </c>
      <c r="M201" s="284">
        <f>VLOOKUP($A201,'[2]Project Data'!$C$6:$BY$990,53,FALSE)</f>
        <v>0</v>
      </c>
      <c r="N201" s="266" t="str">
        <f>VLOOKUP($A201,'[2]Project Data'!$C$6:$BU$862,8,FALSE)</f>
        <v/>
      </c>
    </row>
    <row r="202" spans="1:14" s="244" customFormat="1" ht="50.25" customHeight="1" x14ac:dyDescent="0.25">
      <c r="A202" s="264">
        <v>347</v>
      </c>
      <c r="B202" s="264" t="s">
        <v>351</v>
      </c>
      <c r="C202" s="264" t="s">
        <v>286</v>
      </c>
      <c r="D202" s="265" t="str">
        <f t="shared" si="3"/>
        <v>PPL Rank: 347       
Cuyuna                                            
Conservation - Replace Meters</v>
      </c>
      <c r="E202" s="247" t="str">
        <f>VLOOKUP($A202,'[2]Project Data'!$C$6:$BU$990,11,FALSE)</f>
        <v>Schultz</v>
      </c>
      <c r="F202" s="247">
        <f>VLOOKUP($A202,'[2]Project Data'!$C$6:$BY$990,75,FALSE)</f>
        <v>5</v>
      </c>
      <c r="G202" s="273">
        <f>VLOOKUP($A202,'[2]Project Data'!$C$6:$BY$990,46,FALSE)</f>
        <v>0</v>
      </c>
      <c r="H202" s="247" t="str">
        <f>VLOOKUP($A202,'[2]Project Data'!$C$6:$BY$990,16,FALSE)</f>
        <v>Reg</v>
      </c>
      <c r="I202" s="247" t="str">
        <f>VLOOKUP($A202,'[2]Project Data'!$C$6:$BY$990,6,FALSE)</f>
        <v/>
      </c>
      <c r="J202" s="247" t="str">
        <f>VLOOKUP($A202,'[2]Project Data'!$C$6:$BY$990,7,FALSE)</f>
        <v/>
      </c>
      <c r="K202" s="280">
        <f>VLOOKUP($A202,'[2]Project Data'!$C$6:$BY$990,15,FALSE)</f>
        <v>231</v>
      </c>
      <c r="L202" s="284">
        <f>VLOOKUP($A202,'[2]Project Data'!$C$6:$BY$990,30,FALSE)</f>
        <v>55650</v>
      </c>
      <c r="M202" s="284">
        <f>VLOOKUP($A202,'[2]Project Data'!$C$6:$BY$990,53,FALSE)</f>
        <v>0</v>
      </c>
      <c r="N202" s="266" t="str">
        <f>VLOOKUP($A202,'[2]Project Data'!$C$6:$BU$862,8,FALSE)</f>
        <v/>
      </c>
    </row>
    <row r="203" spans="1:14" s="244" customFormat="1" ht="50.25" customHeight="1" x14ac:dyDescent="0.25">
      <c r="A203" s="264">
        <v>348</v>
      </c>
      <c r="B203" s="264" t="s">
        <v>355</v>
      </c>
      <c r="C203" s="264" t="s">
        <v>356</v>
      </c>
      <c r="D203" s="265" t="str">
        <f t="shared" si="3"/>
        <v>PPL Rank: 348       
Dalton                                            
Storage - New 50,000 Gal Tower</v>
      </c>
      <c r="E203" s="247" t="str">
        <f>VLOOKUP($A203,'[2]Project Data'!$C$6:$BU$990,11,FALSE)</f>
        <v>Bradshaw</v>
      </c>
      <c r="F203" s="247">
        <f>VLOOKUP($A203,'[2]Project Data'!$C$6:$BY$990,75,FALSE)</f>
        <v>4</v>
      </c>
      <c r="G203" s="273">
        <f>VLOOKUP($A203,'[2]Project Data'!$C$6:$BY$990,46,FALSE)</f>
        <v>0</v>
      </c>
      <c r="H203" s="247" t="str">
        <f>VLOOKUP($A203,'[2]Project Data'!$C$6:$BY$990,16,FALSE)</f>
        <v>Reg</v>
      </c>
      <c r="I203" s="247" t="str">
        <f>VLOOKUP($A203,'[2]Project Data'!$C$6:$BY$990,6,FALSE)</f>
        <v/>
      </c>
      <c r="J203" s="247" t="str">
        <f>VLOOKUP($A203,'[2]Project Data'!$C$6:$BY$990,7,FALSE)</f>
        <v/>
      </c>
      <c r="K203" s="280">
        <f>VLOOKUP($A203,'[2]Project Data'!$C$6:$BY$990,15,FALSE)</f>
        <v>256</v>
      </c>
      <c r="L203" s="284">
        <f>VLOOKUP($A203,'[2]Project Data'!$C$6:$BY$990,30,FALSE)</f>
        <v>830000</v>
      </c>
      <c r="M203" s="284">
        <f>VLOOKUP($A203,'[2]Project Data'!$C$6:$BY$990,53,FALSE)</f>
        <v>0</v>
      </c>
      <c r="N203" s="266" t="str">
        <f>VLOOKUP($A203,'[2]Project Data'!$C$6:$BU$862,8,FALSE)</f>
        <v/>
      </c>
    </row>
    <row r="204" spans="1:14" s="244" customFormat="1" ht="50.25" customHeight="1" x14ac:dyDescent="0.25">
      <c r="A204" s="264">
        <v>5</v>
      </c>
      <c r="B204" s="264" t="s">
        <v>357</v>
      </c>
      <c r="C204" s="264" t="s">
        <v>358</v>
      </c>
      <c r="D204" s="265" t="str">
        <f t="shared" si="3"/>
        <v>PPL Rank: 5         
Danube                                            
Treatment - New Ra/Fe/Mn Plant</v>
      </c>
      <c r="E204" s="247" t="str">
        <f>VLOOKUP($A204,'[2]Project Data'!$C$6:$BU$990,11,FALSE)</f>
        <v>Barrett</v>
      </c>
      <c r="F204" s="247" t="str">
        <f>VLOOKUP($A204,'[2]Project Data'!$C$6:$BY$990,75,FALSE)</f>
        <v>6E</v>
      </c>
      <c r="G204" s="273">
        <f>VLOOKUP($A204,'[2]Project Data'!$C$6:$BY$990,46,FALSE)</f>
        <v>45628</v>
      </c>
      <c r="H204" s="247" t="str">
        <f>VLOOKUP($A204,'[2]Project Data'!$C$6:$BY$990,16,FALSE)</f>
        <v>Reg</v>
      </c>
      <c r="I204" s="247" t="str">
        <f>VLOOKUP($A204,'[2]Project Data'!$C$6:$BY$990,6,FALSE)</f>
        <v/>
      </c>
      <c r="J204" s="247" t="str">
        <f>VLOOKUP($A204,'[2]Project Data'!$C$6:$BY$990,7,FALSE)</f>
        <v/>
      </c>
      <c r="K204" s="280">
        <f>VLOOKUP($A204,'[2]Project Data'!$C$6:$BY$990,15,FALSE)</f>
        <v>493</v>
      </c>
      <c r="L204" s="284">
        <f>VLOOKUP($A204,'[2]Project Data'!$C$6:$BY$990,30,FALSE)</f>
        <v>9100000</v>
      </c>
      <c r="M204" s="284">
        <f>VLOOKUP($A204,'[2]Project Data'!$C$6:$BY$990,53,FALSE)</f>
        <v>4812197.933941477</v>
      </c>
      <c r="N204" s="266" t="str">
        <f>VLOOKUP($A204,'[2]Project Data'!$C$6:$BU$862,8,FALSE)</f>
        <v/>
      </c>
    </row>
    <row r="205" spans="1:14" s="244" customFormat="1" ht="50.25" customHeight="1" x14ac:dyDescent="0.25">
      <c r="A205" s="264">
        <v>208</v>
      </c>
      <c r="B205" s="264" t="s">
        <v>357</v>
      </c>
      <c r="C205" s="264" t="s">
        <v>279</v>
      </c>
      <c r="D205" s="265" t="str">
        <f t="shared" si="3"/>
        <v>PPL Rank: 208       
Danube                                            
Source - New Well</v>
      </c>
      <c r="E205" s="247" t="str">
        <f>VLOOKUP($A205,'[2]Project Data'!$C$6:$BU$990,11,FALSE)</f>
        <v>Barrett</v>
      </c>
      <c r="F205" s="247" t="str">
        <f>VLOOKUP($A205,'[2]Project Data'!$C$6:$BY$990,75,FALSE)</f>
        <v>6E</v>
      </c>
      <c r="G205" s="273">
        <f>VLOOKUP($A205,'[2]Project Data'!$C$6:$BY$990,46,FALSE)</f>
        <v>45628</v>
      </c>
      <c r="H205" s="247" t="str">
        <f>VLOOKUP($A205,'[2]Project Data'!$C$6:$BY$990,16,FALSE)</f>
        <v>Reg</v>
      </c>
      <c r="I205" s="247" t="str">
        <f>VLOOKUP($A205,'[2]Project Data'!$C$6:$BY$990,6,FALSE)</f>
        <v/>
      </c>
      <c r="J205" s="247" t="str">
        <f>VLOOKUP($A205,'[2]Project Data'!$C$6:$BY$990,7,FALSE)</f>
        <v/>
      </c>
      <c r="K205" s="280">
        <f>VLOOKUP($A205,'[2]Project Data'!$C$6:$BY$990,15,FALSE)</f>
        <v>493</v>
      </c>
      <c r="L205" s="284">
        <f>VLOOKUP($A205,'[2]Project Data'!$C$6:$BY$990,30,FALSE)</f>
        <v>500000</v>
      </c>
      <c r="M205" s="284">
        <f>VLOOKUP($A205,'[2]Project Data'!$C$6:$BY$990,53,FALSE)</f>
        <v>0</v>
      </c>
      <c r="N205" s="266" t="str">
        <f>VLOOKUP($A205,'[2]Project Data'!$C$6:$BU$862,8,FALSE)</f>
        <v/>
      </c>
    </row>
    <row r="206" spans="1:14" s="244" customFormat="1" ht="50.25" customHeight="1" x14ac:dyDescent="0.25">
      <c r="A206" s="264">
        <v>258</v>
      </c>
      <c r="B206" s="264" t="s">
        <v>357</v>
      </c>
      <c r="C206" s="264" t="s">
        <v>340</v>
      </c>
      <c r="D206" s="265" t="str">
        <f t="shared" si="3"/>
        <v>PPL Rank: 258       
Danube                                            
Watermain - Looping</v>
      </c>
      <c r="E206" s="247" t="str">
        <f>VLOOKUP($A206,'[2]Project Data'!$C$6:$BU$990,11,FALSE)</f>
        <v>Barrett</v>
      </c>
      <c r="F206" s="247" t="str">
        <f>VLOOKUP($A206,'[2]Project Data'!$C$6:$BY$990,75,FALSE)</f>
        <v>6E</v>
      </c>
      <c r="G206" s="273">
        <f>VLOOKUP($A206,'[2]Project Data'!$C$6:$BY$990,46,FALSE)</f>
        <v>0</v>
      </c>
      <c r="H206" s="247" t="str">
        <f>VLOOKUP($A206,'[2]Project Data'!$C$6:$BY$990,16,FALSE)</f>
        <v>Reg</v>
      </c>
      <c r="I206" s="247" t="str">
        <f>VLOOKUP($A206,'[2]Project Data'!$C$6:$BY$990,6,FALSE)</f>
        <v/>
      </c>
      <c r="J206" s="247" t="str">
        <f>VLOOKUP($A206,'[2]Project Data'!$C$6:$BY$990,7,FALSE)</f>
        <v/>
      </c>
      <c r="K206" s="280">
        <f>VLOOKUP($A206,'[2]Project Data'!$C$6:$BY$990,15,FALSE)</f>
        <v>493</v>
      </c>
      <c r="L206" s="284">
        <f>VLOOKUP($A206,'[2]Project Data'!$C$6:$BY$990,30,FALSE)</f>
        <v>304000</v>
      </c>
      <c r="M206" s="284">
        <f>VLOOKUP($A206,'[2]Project Data'!$C$6:$BY$990,53,FALSE)</f>
        <v>0</v>
      </c>
      <c r="N206" s="266" t="str">
        <f>VLOOKUP($A206,'[2]Project Data'!$C$6:$BU$862,8,FALSE)</f>
        <v/>
      </c>
    </row>
    <row r="207" spans="1:14" s="244" customFormat="1" ht="50.25" customHeight="1" x14ac:dyDescent="0.25">
      <c r="A207" s="264">
        <v>497</v>
      </c>
      <c r="B207" s="264" t="s">
        <v>357</v>
      </c>
      <c r="C207" s="264" t="s">
        <v>347</v>
      </c>
      <c r="D207" s="265" t="str">
        <f t="shared" si="3"/>
        <v>PPL Rank: 497       
Danube                                            
Watermain - Repl Cast Iron Mains</v>
      </c>
      <c r="E207" s="247" t="str">
        <f>VLOOKUP($A207,'[2]Project Data'!$C$6:$BU$990,11,FALSE)</f>
        <v>Barrett</v>
      </c>
      <c r="F207" s="247" t="str">
        <f>VLOOKUP($A207,'[2]Project Data'!$C$6:$BY$990,75,FALSE)</f>
        <v>6E</v>
      </c>
      <c r="G207" s="273">
        <f>VLOOKUP($A207,'[2]Project Data'!$C$6:$BY$990,46,FALSE)</f>
        <v>0</v>
      </c>
      <c r="H207" s="247" t="str">
        <f>VLOOKUP($A207,'[2]Project Data'!$C$6:$BY$990,16,FALSE)</f>
        <v>Reg</v>
      </c>
      <c r="I207" s="247" t="str">
        <f>VLOOKUP($A207,'[2]Project Data'!$C$6:$BY$990,6,FALSE)</f>
        <v/>
      </c>
      <c r="J207" s="247" t="str">
        <f>VLOOKUP($A207,'[2]Project Data'!$C$6:$BY$990,7,FALSE)</f>
        <v/>
      </c>
      <c r="K207" s="280">
        <f>VLOOKUP($A207,'[2]Project Data'!$C$6:$BY$990,15,FALSE)</f>
        <v>493</v>
      </c>
      <c r="L207" s="284">
        <f>VLOOKUP($A207,'[2]Project Data'!$C$6:$BY$990,30,FALSE)</f>
        <v>5500000</v>
      </c>
      <c r="M207" s="284">
        <f>VLOOKUP($A207,'[2]Project Data'!$C$6:$BY$990,53,FALSE)</f>
        <v>3285155.7770787324</v>
      </c>
      <c r="N207" s="266" t="str">
        <f>VLOOKUP($A207,'[2]Project Data'!$C$6:$BU$862,8,FALSE)</f>
        <v/>
      </c>
    </row>
    <row r="208" spans="1:14" s="244" customFormat="1" ht="50.25" customHeight="1" x14ac:dyDescent="0.25">
      <c r="A208" s="264">
        <v>498</v>
      </c>
      <c r="B208" s="264" t="s">
        <v>357</v>
      </c>
      <c r="C208" s="264" t="s">
        <v>286</v>
      </c>
      <c r="D208" s="265" t="str">
        <f t="shared" si="3"/>
        <v>PPL Rank: 498       
Danube                                            
Conservation - Replace Meters</v>
      </c>
      <c r="E208" s="247" t="str">
        <f>VLOOKUP($A208,'[2]Project Data'!$C$6:$BU$990,11,FALSE)</f>
        <v>Barrett</v>
      </c>
      <c r="F208" s="247" t="str">
        <f>VLOOKUP($A208,'[2]Project Data'!$C$6:$BY$990,75,FALSE)</f>
        <v>6E</v>
      </c>
      <c r="G208" s="273">
        <f>VLOOKUP($A208,'[2]Project Data'!$C$6:$BY$990,46,FALSE)</f>
        <v>0</v>
      </c>
      <c r="H208" s="247" t="str">
        <f>VLOOKUP($A208,'[2]Project Data'!$C$6:$BY$990,16,FALSE)</f>
        <v>Reg</v>
      </c>
      <c r="I208" s="247" t="str">
        <f>VLOOKUP($A208,'[2]Project Data'!$C$6:$BY$990,6,FALSE)</f>
        <v/>
      </c>
      <c r="J208" s="247" t="str">
        <f>VLOOKUP($A208,'[2]Project Data'!$C$6:$BY$990,7,FALSE)</f>
        <v/>
      </c>
      <c r="K208" s="280">
        <f>VLOOKUP($A208,'[2]Project Data'!$C$6:$BY$990,15,FALSE)</f>
        <v>493</v>
      </c>
      <c r="L208" s="284">
        <f>VLOOKUP($A208,'[2]Project Data'!$C$6:$BY$990,30,FALSE)</f>
        <v>290000</v>
      </c>
      <c r="M208" s="284">
        <f>VLOOKUP($A208,'[2]Project Data'!$C$6:$BY$990,53,FALSE)</f>
        <v>0</v>
      </c>
      <c r="N208" s="266" t="str">
        <f>VLOOKUP($A208,'[2]Project Data'!$C$6:$BU$862,8,FALSE)</f>
        <v/>
      </c>
    </row>
    <row r="209" spans="1:14" s="244" customFormat="1" ht="50.25" customHeight="1" x14ac:dyDescent="0.25">
      <c r="A209" s="264">
        <v>802</v>
      </c>
      <c r="B209" s="264" t="s">
        <v>88</v>
      </c>
      <c r="C209" s="264" t="s">
        <v>887</v>
      </c>
      <c r="D209" s="265" t="str">
        <f t="shared" si="3"/>
        <v>PPL Rank: 802       
Darwin                                            
Watermain - 1st St. &amp; Loop</v>
      </c>
      <c r="E209" s="247" t="str">
        <f>VLOOKUP($A209,'[2]Project Data'!$C$6:$BU$990,11,FALSE)</f>
        <v>Barrett</v>
      </c>
      <c r="F209" s="247" t="str">
        <f>VLOOKUP($A209,'[2]Project Data'!$C$6:$BY$990,75,FALSE)</f>
        <v>6E</v>
      </c>
      <c r="G209" s="273">
        <f>VLOOKUP($A209,'[2]Project Data'!$C$6:$BY$990,46,FALSE)</f>
        <v>0</v>
      </c>
      <c r="H209" s="247" t="str">
        <f>VLOOKUP($A209,'[2]Project Data'!$C$6:$BY$990,16,FALSE)</f>
        <v>Reg</v>
      </c>
      <c r="I209" s="247" t="str">
        <f>VLOOKUP($A209,'[2]Project Data'!$C$6:$BY$990,6,FALSE)</f>
        <v>Yes</v>
      </c>
      <c r="J209" s="247" t="str">
        <f>VLOOKUP($A209,'[2]Project Data'!$C$6:$BY$990,7,FALSE)</f>
        <v/>
      </c>
      <c r="K209" s="280">
        <f>VLOOKUP($A209,'[2]Project Data'!$C$6:$BY$990,15,FALSE)</f>
        <v>302</v>
      </c>
      <c r="L209" s="284">
        <f>VLOOKUP($A209,'[2]Project Data'!$C$6:$BY$990,30,FALSE)</f>
        <v>1067730</v>
      </c>
      <c r="M209" s="284">
        <f>VLOOKUP($A209,'[2]Project Data'!$C$6:$BY$990,53,FALSE)</f>
        <v>0</v>
      </c>
      <c r="N209" s="266" t="str">
        <f>VLOOKUP($A209,'[2]Project Data'!$C$6:$BU$862,8,FALSE)</f>
        <v>Yes</v>
      </c>
    </row>
    <row r="210" spans="1:14" s="244" customFormat="1" ht="50.25" customHeight="1" x14ac:dyDescent="0.25">
      <c r="A210" s="264">
        <v>912</v>
      </c>
      <c r="B210" s="264" t="s">
        <v>88</v>
      </c>
      <c r="C210" s="264" t="s">
        <v>308</v>
      </c>
      <c r="D210" s="265" t="str">
        <f t="shared" si="3"/>
        <v>PPL Rank: 912       
Darwin                                            
Conservation - Install Meters</v>
      </c>
      <c r="E210" s="247" t="str">
        <f>VLOOKUP($A210,'[2]Project Data'!$C$6:$BU$990,11,FALSE)</f>
        <v>Barrett</v>
      </c>
      <c r="F210" s="247" t="str">
        <f>VLOOKUP($A210,'[2]Project Data'!$C$6:$BY$990,75,FALSE)</f>
        <v>6E</v>
      </c>
      <c r="G210" s="273">
        <f>VLOOKUP($A210,'[2]Project Data'!$C$6:$BY$990,46,FALSE)</f>
        <v>0</v>
      </c>
      <c r="H210" s="247" t="str">
        <f>VLOOKUP($A210,'[2]Project Data'!$C$6:$BY$990,16,FALSE)</f>
        <v>Reg</v>
      </c>
      <c r="I210" s="247" t="str">
        <f>VLOOKUP($A210,'[2]Project Data'!$C$6:$BY$990,6,FALSE)</f>
        <v/>
      </c>
      <c r="J210" s="247" t="str">
        <f>VLOOKUP($A210,'[2]Project Data'!$C$6:$BY$990,7,FALSE)</f>
        <v/>
      </c>
      <c r="K210" s="280">
        <f>VLOOKUP($A210,'[2]Project Data'!$C$6:$BY$990,15,FALSE)</f>
        <v>244</v>
      </c>
      <c r="L210" s="284">
        <f>VLOOKUP($A210,'[2]Project Data'!$C$6:$BY$990,30,FALSE)</f>
        <v>140000</v>
      </c>
      <c r="M210" s="284">
        <f>VLOOKUP($A210,'[2]Project Data'!$C$6:$BY$990,53,FALSE)</f>
        <v>0</v>
      </c>
      <c r="N210" s="266" t="str">
        <f>VLOOKUP($A210,'[2]Project Data'!$C$6:$BU$862,8,FALSE)</f>
        <v/>
      </c>
    </row>
    <row r="211" spans="1:14" s="244" customFormat="1" ht="50.25" customHeight="1" x14ac:dyDescent="0.25">
      <c r="A211" s="264">
        <v>230</v>
      </c>
      <c r="B211" s="264" t="s">
        <v>89</v>
      </c>
      <c r="C211" s="264" t="s">
        <v>300</v>
      </c>
      <c r="D211" s="265" t="str">
        <f t="shared" si="3"/>
        <v>PPL Rank: 230       
Dawson                                            
Treatment - Plant Rehab</v>
      </c>
      <c r="E211" s="247" t="str">
        <f>VLOOKUP($A211,'[2]Project Data'!$C$6:$BU$990,11,FALSE)</f>
        <v>Berrens</v>
      </c>
      <c r="F211" s="247" t="str">
        <f>VLOOKUP($A211,'[2]Project Data'!$C$6:$BY$990,75,FALSE)</f>
        <v>6W</v>
      </c>
      <c r="G211" s="273">
        <f>VLOOKUP($A211,'[2]Project Data'!$C$6:$BY$990,46,FALSE)</f>
        <v>0</v>
      </c>
      <c r="H211" s="247" t="str">
        <f>VLOOKUP($A211,'[2]Project Data'!$C$6:$BY$990,16,FALSE)</f>
        <v>Reg</v>
      </c>
      <c r="I211" s="247" t="str">
        <f>VLOOKUP($A211,'[2]Project Data'!$C$6:$BY$990,6,FALSE)</f>
        <v>Yes</v>
      </c>
      <c r="J211" s="247" t="str">
        <f>VLOOKUP($A211,'[2]Project Data'!$C$6:$BY$990,7,FALSE)</f>
        <v/>
      </c>
      <c r="K211" s="280">
        <f>VLOOKUP($A211,'[2]Project Data'!$C$6:$BY$990,15,FALSE)</f>
        <v>1540</v>
      </c>
      <c r="L211" s="284">
        <f>VLOOKUP($A211,'[2]Project Data'!$C$6:$BY$990,30,FALSE)</f>
        <v>1232500</v>
      </c>
      <c r="M211" s="284">
        <f>VLOOKUP($A211,'[2]Project Data'!$C$6:$BY$990,53,FALSE)</f>
        <v>969843.95010853047</v>
      </c>
      <c r="N211" s="266" t="str">
        <f>VLOOKUP($A211,'[2]Project Data'!$C$6:$BU$862,8,FALSE)</f>
        <v>Yes</v>
      </c>
    </row>
    <row r="212" spans="1:14" s="244" customFormat="1" ht="50.25" customHeight="1" x14ac:dyDescent="0.25">
      <c r="A212" s="264">
        <v>972</v>
      </c>
      <c r="B212" s="264" t="s">
        <v>829</v>
      </c>
      <c r="C212" s="264" t="s">
        <v>888</v>
      </c>
      <c r="D212" s="265" t="str">
        <f t="shared" si="3"/>
        <v>PPL Rank: 972       
Dayton                                            
Treatment - Fe/Mn Treatment Plant</v>
      </c>
      <c r="E212" s="247" t="str">
        <f>VLOOKUP($A212,'[2]Project Data'!$C$6:$BU$990,11,FALSE)</f>
        <v>Montoya</v>
      </c>
      <c r="F212" s="247">
        <f>VLOOKUP($A212,'[2]Project Data'!$C$6:$BY$990,75,FALSE)</f>
        <v>11</v>
      </c>
      <c r="G212" s="273">
        <f>VLOOKUP($A212,'[2]Project Data'!$C$6:$BY$990,46,FALSE)</f>
        <v>0</v>
      </c>
      <c r="H212" s="247" t="str">
        <f>VLOOKUP($A212,'[2]Project Data'!$C$6:$BY$990,16,FALSE)</f>
        <v>Reg</v>
      </c>
      <c r="I212" s="247" t="str">
        <f>VLOOKUP($A212,'[2]Project Data'!$C$6:$BY$990,6,FALSE)</f>
        <v/>
      </c>
      <c r="J212" s="247" t="str">
        <f>VLOOKUP($A212,'[2]Project Data'!$C$6:$BY$990,7,FALSE)</f>
        <v/>
      </c>
      <c r="K212" s="280">
        <f>VLOOKUP($A212,'[2]Project Data'!$C$6:$BY$990,15,FALSE)</f>
        <v>6258</v>
      </c>
      <c r="L212" s="284">
        <f>VLOOKUP($A212,'[2]Project Data'!$C$6:$BY$990,30,FALSE)</f>
        <v>7256700</v>
      </c>
      <c r="M212" s="284">
        <f>VLOOKUP($A212,'[2]Project Data'!$C$6:$BY$990,53,FALSE)</f>
        <v>0</v>
      </c>
      <c r="N212" s="266" t="str">
        <f>VLOOKUP($A212,'[2]Project Data'!$C$6:$BU$862,8,FALSE)</f>
        <v/>
      </c>
    </row>
    <row r="213" spans="1:14" s="244" customFormat="1" ht="50.25" customHeight="1" x14ac:dyDescent="0.25">
      <c r="A213" s="264">
        <v>435</v>
      </c>
      <c r="B213" s="264" t="s">
        <v>830</v>
      </c>
      <c r="C213" s="264" t="s">
        <v>889</v>
      </c>
      <c r="D213" s="265" t="str">
        <f t="shared" si="3"/>
        <v>PPL Rank: 435       
Deer Creek                                        
Source - Wellhouse Rehab</v>
      </c>
      <c r="E213" s="247" t="str">
        <f>VLOOKUP($A213,'[2]Project Data'!$C$6:$BU$990,11,FALSE)</f>
        <v>Bradshaw</v>
      </c>
      <c r="F213" s="247">
        <f>VLOOKUP($A213,'[2]Project Data'!$C$6:$BY$990,75,FALSE)</f>
        <v>4</v>
      </c>
      <c r="G213" s="273">
        <f>VLOOKUP($A213,'[2]Project Data'!$C$6:$BY$990,46,FALSE)</f>
        <v>0</v>
      </c>
      <c r="H213" s="247" t="str">
        <f>VLOOKUP($A213,'[2]Project Data'!$C$6:$BY$990,16,FALSE)</f>
        <v>Reg</v>
      </c>
      <c r="I213" s="247" t="str">
        <f>VLOOKUP($A213,'[2]Project Data'!$C$6:$BY$990,6,FALSE)</f>
        <v/>
      </c>
      <c r="J213" s="247" t="str">
        <f>VLOOKUP($A213,'[2]Project Data'!$C$6:$BY$990,7,FALSE)</f>
        <v/>
      </c>
      <c r="K213" s="280">
        <f>VLOOKUP($A213,'[2]Project Data'!$C$6:$BY$990,15,FALSE)</f>
        <v>195</v>
      </c>
      <c r="L213" s="284">
        <f>VLOOKUP($A213,'[2]Project Data'!$C$6:$BY$990,30,FALSE)</f>
        <v>127000</v>
      </c>
      <c r="M213" s="284">
        <f>VLOOKUP($A213,'[2]Project Data'!$C$6:$BY$990,53,FALSE)</f>
        <v>0</v>
      </c>
      <c r="N213" s="266" t="str">
        <f>VLOOKUP($A213,'[2]Project Data'!$C$6:$BU$862,8,FALSE)</f>
        <v/>
      </c>
    </row>
    <row r="214" spans="1:14" s="244" customFormat="1" ht="50.25" customHeight="1" x14ac:dyDescent="0.25">
      <c r="A214" s="264">
        <v>229</v>
      </c>
      <c r="B214" s="264" t="s">
        <v>1277</v>
      </c>
      <c r="C214" s="264" t="s">
        <v>1315</v>
      </c>
      <c r="D214" s="265" t="str">
        <f t="shared" si="3"/>
        <v>PPL Rank: 229       
Deer River                                        
Treatment - Wellhouse 4 Rehab</v>
      </c>
      <c r="E214" s="247" t="str">
        <f>VLOOKUP($A214,'[2]Project Data'!$C$6:$BU$990,11,FALSE)</f>
        <v>Perez</v>
      </c>
      <c r="F214" s="247" t="str">
        <f>VLOOKUP($A214,'[2]Project Data'!$C$6:$BY$990,75,FALSE)</f>
        <v>3a</v>
      </c>
      <c r="G214" s="273">
        <f>VLOOKUP($A214,'[2]Project Data'!$C$6:$BY$990,46,FALSE)</f>
        <v>0</v>
      </c>
      <c r="H214" s="247" t="str">
        <f>VLOOKUP($A214,'[2]Project Data'!$C$6:$BY$990,16,FALSE)</f>
        <v>Reg</v>
      </c>
      <c r="I214" s="247" t="str">
        <f>VLOOKUP($A214,'[2]Project Data'!$C$6:$BY$990,6,FALSE)</f>
        <v/>
      </c>
      <c r="J214" s="247" t="str">
        <f>VLOOKUP($A214,'[2]Project Data'!$C$6:$BY$990,7,FALSE)</f>
        <v>Yes</v>
      </c>
      <c r="K214" s="280">
        <f>VLOOKUP($A214,'[2]Project Data'!$C$6:$BY$990,15,FALSE)</f>
        <v>908</v>
      </c>
      <c r="L214" s="284">
        <f>VLOOKUP($A214,'[2]Project Data'!$C$6:$BY$990,30,FALSE)</f>
        <v>1098900</v>
      </c>
      <c r="M214" s="284">
        <f>VLOOKUP($A214,'[2]Project Data'!$C$6:$BY$990,53,FALSE)</f>
        <v>0</v>
      </c>
      <c r="N214" s="266">
        <f>VLOOKUP($A214,'[2]Project Data'!$C$6:$BU$862,8,FALSE)</f>
        <v>0</v>
      </c>
    </row>
    <row r="215" spans="1:14" s="244" customFormat="1" ht="50.25" customHeight="1" x14ac:dyDescent="0.25">
      <c r="A215" s="264">
        <v>317</v>
      </c>
      <c r="B215" s="264" t="s">
        <v>90</v>
      </c>
      <c r="C215" s="264" t="s">
        <v>360</v>
      </c>
      <c r="D215" s="265" t="str">
        <f t="shared" si="3"/>
        <v>PPL Rank: 317       
Deerwood                                          
Storage - Replace w/100,000 Gal Tower</v>
      </c>
      <c r="E215" s="247" t="str">
        <f>VLOOKUP($A215,'[2]Project Data'!$C$6:$BU$990,11,FALSE)</f>
        <v>Schultz</v>
      </c>
      <c r="F215" s="247">
        <f>VLOOKUP($A215,'[2]Project Data'!$C$6:$BY$990,75,FALSE)</f>
        <v>5</v>
      </c>
      <c r="G215" s="273">
        <f>VLOOKUP($A215,'[2]Project Data'!$C$6:$BY$990,46,FALSE)</f>
        <v>0</v>
      </c>
      <c r="H215" s="247" t="str">
        <f>VLOOKUP($A215,'[2]Project Data'!$C$6:$BY$990,16,FALSE)</f>
        <v>Reg</v>
      </c>
      <c r="I215" s="247" t="str">
        <f>VLOOKUP($A215,'[2]Project Data'!$C$6:$BY$990,6,FALSE)</f>
        <v/>
      </c>
      <c r="J215" s="247" t="str">
        <f>VLOOKUP($A215,'[2]Project Data'!$C$6:$BY$990,7,FALSE)</f>
        <v/>
      </c>
      <c r="K215" s="280">
        <f>VLOOKUP($A215,'[2]Project Data'!$C$6:$BY$990,15,FALSE)</f>
        <v>532</v>
      </c>
      <c r="L215" s="284">
        <f>VLOOKUP($A215,'[2]Project Data'!$C$6:$BY$990,30,FALSE)</f>
        <v>923000</v>
      </c>
      <c r="M215" s="284">
        <f>VLOOKUP($A215,'[2]Project Data'!$C$6:$BY$990,53,FALSE)</f>
        <v>0</v>
      </c>
      <c r="N215" s="266" t="str">
        <f>VLOOKUP($A215,'[2]Project Data'!$C$6:$BU$862,8,FALSE)</f>
        <v/>
      </c>
    </row>
    <row r="216" spans="1:14" s="244" customFormat="1" ht="50.25" customHeight="1" x14ac:dyDescent="0.25">
      <c r="A216" s="264">
        <v>341</v>
      </c>
      <c r="B216" s="264" t="s">
        <v>90</v>
      </c>
      <c r="C216" s="264" t="s">
        <v>359</v>
      </c>
      <c r="D216" s="265" t="str">
        <f t="shared" si="3"/>
        <v>PPL Rank: 341       
Deerwood                                          
Watermain - Repl 4 inch Mains, Phase 3</v>
      </c>
      <c r="E216" s="247" t="str">
        <f>VLOOKUP($A216,'[2]Project Data'!$C$6:$BU$990,11,FALSE)</f>
        <v>Schultz</v>
      </c>
      <c r="F216" s="247">
        <f>VLOOKUP($A216,'[2]Project Data'!$C$6:$BY$990,75,FALSE)</f>
        <v>5</v>
      </c>
      <c r="G216" s="273">
        <f>VLOOKUP($A216,'[2]Project Data'!$C$6:$BY$990,46,FALSE)</f>
        <v>0</v>
      </c>
      <c r="H216" s="247" t="str">
        <f>VLOOKUP($A216,'[2]Project Data'!$C$6:$BY$990,16,FALSE)</f>
        <v>Reg</v>
      </c>
      <c r="I216" s="247" t="str">
        <f>VLOOKUP($A216,'[2]Project Data'!$C$6:$BY$990,6,FALSE)</f>
        <v/>
      </c>
      <c r="J216" s="247" t="str">
        <f>VLOOKUP($A216,'[2]Project Data'!$C$6:$BY$990,7,FALSE)</f>
        <v/>
      </c>
      <c r="K216" s="280">
        <f>VLOOKUP($A216,'[2]Project Data'!$C$6:$BY$990,15,FALSE)</f>
        <v>590</v>
      </c>
      <c r="L216" s="284">
        <f>VLOOKUP($A216,'[2]Project Data'!$C$6:$BY$990,30,FALSE)</f>
        <v>1242000</v>
      </c>
      <c r="M216" s="284">
        <f>VLOOKUP($A216,'[2]Project Data'!$C$6:$BY$990,53,FALSE)</f>
        <v>0</v>
      </c>
      <c r="N216" s="266" t="str">
        <f>VLOOKUP($A216,'[2]Project Data'!$C$6:$BU$862,8,FALSE)</f>
        <v/>
      </c>
    </row>
    <row r="217" spans="1:14" s="244" customFormat="1" ht="50.25" customHeight="1" x14ac:dyDescent="0.25">
      <c r="A217" s="264">
        <v>83</v>
      </c>
      <c r="B217" s="264" t="s">
        <v>1074</v>
      </c>
      <c r="C217" s="264" t="s">
        <v>890</v>
      </c>
      <c r="D217" s="265" t="str">
        <f t="shared" si="3"/>
        <v>PPL Rank: 83        
Delavan                                           
Treatment - Manganese Plant Rehab</v>
      </c>
      <c r="E217" s="247" t="str">
        <f>VLOOKUP($A217,'[2]Project Data'!$C$6:$BU$990,11,FALSE)</f>
        <v>Kanuit</v>
      </c>
      <c r="F217" s="247">
        <f>VLOOKUP($A217,'[2]Project Data'!$C$6:$BY$990,75,FALSE)</f>
        <v>9</v>
      </c>
      <c r="G217" s="273">
        <f>VLOOKUP($A217,'[2]Project Data'!$C$6:$BY$990,46,FALSE)</f>
        <v>45442</v>
      </c>
      <c r="H217" s="247" t="str">
        <f>VLOOKUP($A217,'[2]Project Data'!$C$6:$BY$990,16,FALSE)</f>
        <v>EC</v>
      </c>
      <c r="I217" s="247" t="str">
        <f>VLOOKUP($A217,'[2]Project Data'!$C$6:$BY$990,6,FALSE)</f>
        <v>Yes</v>
      </c>
      <c r="J217" s="247" t="str">
        <f>VLOOKUP($A217,'[2]Project Data'!$C$6:$BY$990,7,FALSE)</f>
        <v/>
      </c>
      <c r="K217" s="280">
        <f>VLOOKUP($A217,'[2]Project Data'!$C$6:$BY$990,15,FALSE)</f>
        <v>206</v>
      </c>
      <c r="L217" s="284">
        <f>VLOOKUP($A217,'[2]Project Data'!$C$6:$BY$990,30,FALSE)</f>
        <v>2018300</v>
      </c>
      <c r="M217" s="284">
        <f>VLOOKUP($A217,'[2]Project Data'!$C$6:$BY$990,53,FALSE)</f>
        <v>205234.77396365805</v>
      </c>
      <c r="N217" s="266" t="str">
        <f>VLOOKUP($A217,'[2]Project Data'!$C$6:$BU$862,8,FALSE)</f>
        <v/>
      </c>
    </row>
    <row r="218" spans="1:14" s="244" customFormat="1" ht="50.25" customHeight="1" x14ac:dyDescent="0.25">
      <c r="A218" s="264">
        <v>242</v>
      </c>
      <c r="B218" s="264" t="s">
        <v>241</v>
      </c>
      <c r="C218" s="264" t="s">
        <v>1316</v>
      </c>
      <c r="D218" s="265" t="str">
        <f t="shared" si="3"/>
        <v>PPL Rank: 242       
Dennison                                          
Treatment - New TP</v>
      </c>
      <c r="E218" s="247" t="str">
        <f>VLOOKUP($A218,'[2]Project Data'!$C$6:$BU$990,11,FALSE)</f>
        <v>Brooksbank</v>
      </c>
      <c r="F218" s="247">
        <f>VLOOKUP($A218,'[2]Project Data'!$C$6:$BY$990,75,FALSE)</f>
        <v>10</v>
      </c>
      <c r="G218" s="273">
        <f>VLOOKUP($A218,'[2]Project Data'!$C$6:$BY$990,46,FALSE)</f>
        <v>0</v>
      </c>
      <c r="H218" s="247" t="str">
        <f>VLOOKUP($A218,'[2]Project Data'!$C$6:$BY$990,16,FALSE)</f>
        <v>Reg</v>
      </c>
      <c r="I218" s="247" t="str">
        <f>VLOOKUP($A218,'[2]Project Data'!$C$6:$BY$990,6,FALSE)</f>
        <v/>
      </c>
      <c r="J218" s="247" t="str">
        <f>VLOOKUP($A218,'[2]Project Data'!$C$6:$BY$990,7,FALSE)</f>
        <v/>
      </c>
      <c r="K218" s="280">
        <f>VLOOKUP($A218,'[2]Project Data'!$C$6:$BY$990,15,FALSE)</f>
        <v>173</v>
      </c>
      <c r="L218" s="284">
        <f>VLOOKUP($A218,'[2]Project Data'!$C$6:$BY$990,30,FALSE)</f>
        <v>1605000</v>
      </c>
      <c r="M218" s="284">
        <f>VLOOKUP($A218,'[2]Project Data'!$C$6:$BY$990,53,FALSE)</f>
        <v>0</v>
      </c>
      <c r="N218" s="266">
        <f>VLOOKUP($A218,'[2]Project Data'!$C$6:$BU$862,8,FALSE)</f>
        <v>0</v>
      </c>
    </row>
    <row r="219" spans="1:14" s="244" customFormat="1" ht="50.25" customHeight="1" x14ac:dyDescent="0.25">
      <c r="A219" s="264">
        <v>243</v>
      </c>
      <c r="B219" s="264" t="s">
        <v>241</v>
      </c>
      <c r="C219" s="264" t="s">
        <v>340</v>
      </c>
      <c r="D219" s="265" t="str">
        <f t="shared" si="3"/>
        <v>PPL Rank: 243       
Dennison                                          
Watermain - Looping</v>
      </c>
      <c r="E219" s="247" t="str">
        <f>VLOOKUP($A219,'[2]Project Data'!$C$6:$BU$990,11,FALSE)</f>
        <v>Brooksbank</v>
      </c>
      <c r="F219" s="247">
        <f>VLOOKUP($A219,'[2]Project Data'!$C$6:$BY$990,75,FALSE)</f>
        <v>10</v>
      </c>
      <c r="G219" s="273">
        <f>VLOOKUP($A219,'[2]Project Data'!$C$6:$BY$990,46,FALSE)</f>
        <v>0</v>
      </c>
      <c r="H219" s="247" t="str">
        <f>VLOOKUP($A219,'[2]Project Data'!$C$6:$BY$990,16,FALSE)</f>
        <v>Reg</v>
      </c>
      <c r="I219" s="247" t="str">
        <f>VLOOKUP($A219,'[2]Project Data'!$C$6:$BY$990,6,FALSE)</f>
        <v/>
      </c>
      <c r="J219" s="247" t="str">
        <f>VLOOKUP($A219,'[2]Project Data'!$C$6:$BY$990,7,FALSE)</f>
        <v/>
      </c>
      <c r="K219" s="280">
        <f>VLOOKUP($A219,'[2]Project Data'!$C$6:$BY$990,15,FALSE)</f>
        <v>173</v>
      </c>
      <c r="L219" s="284">
        <f>VLOOKUP($A219,'[2]Project Data'!$C$6:$BY$990,30,FALSE)</f>
        <v>818000</v>
      </c>
      <c r="M219" s="284">
        <f>VLOOKUP($A219,'[2]Project Data'!$C$6:$BY$990,53,FALSE)</f>
        <v>0</v>
      </c>
      <c r="N219" s="266">
        <f>VLOOKUP($A219,'[2]Project Data'!$C$6:$BU$862,8,FALSE)</f>
        <v>0</v>
      </c>
    </row>
    <row r="220" spans="1:14" s="244" customFormat="1" ht="50.25" customHeight="1" x14ac:dyDescent="0.25">
      <c r="A220" s="264">
        <v>442</v>
      </c>
      <c r="B220" s="264" t="s">
        <v>241</v>
      </c>
      <c r="C220" s="264" t="s">
        <v>681</v>
      </c>
      <c r="D220" s="265" t="str">
        <f t="shared" si="3"/>
        <v>PPL Rank: 442       
Dennison                                          
Source - New Wells</v>
      </c>
      <c r="E220" s="247" t="str">
        <f>VLOOKUP($A220,'[2]Project Data'!$C$6:$BU$990,11,FALSE)</f>
        <v>Brooksbank</v>
      </c>
      <c r="F220" s="247">
        <f>VLOOKUP($A220,'[2]Project Data'!$C$6:$BY$990,75,FALSE)</f>
        <v>10</v>
      </c>
      <c r="G220" s="273">
        <f>VLOOKUP($A220,'[2]Project Data'!$C$6:$BY$990,46,FALSE)</f>
        <v>0</v>
      </c>
      <c r="H220" s="247" t="str">
        <f>VLOOKUP($A220,'[2]Project Data'!$C$6:$BY$990,16,FALSE)</f>
        <v>Reg</v>
      </c>
      <c r="I220" s="247" t="str">
        <f>VLOOKUP($A220,'[2]Project Data'!$C$6:$BY$990,6,FALSE)</f>
        <v/>
      </c>
      <c r="J220" s="247" t="str">
        <f>VLOOKUP($A220,'[2]Project Data'!$C$6:$BY$990,7,FALSE)</f>
        <v/>
      </c>
      <c r="K220" s="280">
        <f>VLOOKUP($A220,'[2]Project Data'!$C$6:$BY$990,15,FALSE)</f>
        <v>173</v>
      </c>
      <c r="L220" s="284">
        <f>VLOOKUP($A220,'[2]Project Data'!$C$6:$BY$990,30,FALSE)</f>
        <v>1099000</v>
      </c>
      <c r="M220" s="284">
        <f>VLOOKUP($A220,'[2]Project Data'!$C$6:$BY$990,53,FALSE)</f>
        <v>0</v>
      </c>
      <c r="N220" s="266">
        <f>VLOOKUP($A220,'[2]Project Data'!$C$6:$BU$862,8,FALSE)</f>
        <v>0</v>
      </c>
    </row>
    <row r="221" spans="1:14" s="244" customFormat="1" ht="50.25" customHeight="1" x14ac:dyDescent="0.25">
      <c r="A221" s="264">
        <v>443</v>
      </c>
      <c r="B221" s="264" t="s">
        <v>241</v>
      </c>
      <c r="C221" s="264" t="s">
        <v>289</v>
      </c>
      <c r="D221" s="265" t="str">
        <f t="shared" si="3"/>
        <v>PPL Rank: 443       
Dennison                                          
Storage - Tower Rehab</v>
      </c>
      <c r="E221" s="247" t="str">
        <f>VLOOKUP($A221,'[2]Project Data'!$C$6:$BU$990,11,FALSE)</f>
        <v>Brooksbank</v>
      </c>
      <c r="F221" s="247">
        <f>VLOOKUP($A221,'[2]Project Data'!$C$6:$BY$990,75,FALSE)</f>
        <v>10</v>
      </c>
      <c r="G221" s="273">
        <f>VLOOKUP($A221,'[2]Project Data'!$C$6:$BY$990,46,FALSE)</f>
        <v>0</v>
      </c>
      <c r="H221" s="247" t="str">
        <f>VLOOKUP($A221,'[2]Project Data'!$C$6:$BY$990,16,FALSE)</f>
        <v>Reg</v>
      </c>
      <c r="I221" s="247" t="str">
        <f>VLOOKUP($A221,'[2]Project Data'!$C$6:$BY$990,6,FALSE)</f>
        <v/>
      </c>
      <c r="J221" s="247" t="str">
        <f>VLOOKUP($A221,'[2]Project Data'!$C$6:$BY$990,7,FALSE)</f>
        <v/>
      </c>
      <c r="K221" s="280">
        <f>VLOOKUP($A221,'[2]Project Data'!$C$6:$BY$990,15,FALSE)</f>
        <v>173</v>
      </c>
      <c r="L221" s="284">
        <f>VLOOKUP($A221,'[2]Project Data'!$C$6:$BY$990,30,FALSE)</f>
        <v>868000</v>
      </c>
      <c r="M221" s="284">
        <f>VLOOKUP($A221,'[2]Project Data'!$C$6:$BY$990,53,FALSE)</f>
        <v>0</v>
      </c>
      <c r="N221" s="266">
        <f>VLOOKUP($A221,'[2]Project Data'!$C$6:$BU$862,8,FALSE)</f>
        <v>0</v>
      </c>
    </row>
    <row r="222" spans="1:14" s="244" customFormat="1" ht="50.25" customHeight="1" x14ac:dyDescent="0.25">
      <c r="A222" s="264">
        <v>513</v>
      </c>
      <c r="B222" s="264" t="s">
        <v>91</v>
      </c>
      <c r="C222" s="264" t="s">
        <v>680</v>
      </c>
      <c r="D222" s="265" t="str">
        <f t="shared" si="3"/>
        <v>PPL Rank: 513       
Detroit Lakes                                     
Storage - 2.0 MG Elevated Storage Tank</v>
      </c>
      <c r="E222" s="247" t="str">
        <f>VLOOKUP($A222,'[2]Project Data'!$C$6:$BU$990,11,FALSE)</f>
        <v>Bradshaw</v>
      </c>
      <c r="F222" s="247">
        <f>VLOOKUP($A222,'[2]Project Data'!$C$6:$BY$990,75,FALSE)</f>
        <v>4</v>
      </c>
      <c r="G222" s="273">
        <f>VLOOKUP($A222,'[2]Project Data'!$C$6:$BY$990,46,FALSE)</f>
        <v>0</v>
      </c>
      <c r="H222" s="247" t="str">
        <f>VLOOKUP($A222,'[2]Project Data'!$C$6:$BY$990,16,FALSE)</f>
        <v>Reg</v>
      </c>
      <c r="I222" s="247" t="str">
        <f>VLOOKUP($A222,'[2]Project Data'!$C$6:$BY$990,6,FALSE)</f>
        <v>Yes</v>
      </c>
      <c r="J222" s="247" t="str">
        <f>VLOOKUP($A222,'[2]Project Data'!$C$6:$BY$990,7,FALSE)</f>
        <v/>
      </c>
      <c r="K222" s="280">
        <f>VLOOKUP($A222,'[2]Project Data'!$C$6:$BY$990,15,FALSE)</f>
        <v>9197</v>
      </c>
      <c r="L222" s="284">
        <f>VLOOKUP($A222,'[2]Project Data'!$C$6:$BY$990,30,FALSE)</f>
        <v>8355000</v>
      </c>
      <c r="M222" s="284">
        <f>VLOOKUP($A222,'[2]Project Data'!$C$6:$BY$990,53,FALSE)</f>
        <v>0</v>
      </c>
      <c r="N222" s="266" t="str">
        <f>VLOOKUP($A222,'[2]Project Data'!$C$6:$BU$862,8,FALSE)</f>
        <v/>
      </c>
    </row>
    <row r="223" spans="1:14" s="244" customFormat="1" ht="50.25" customHeight="1" x14ac:dyDescent="0.25">
      <c r="A223" s="264">
        <v>757</v>
      </c>
      <c r="B223" s="264" t="s">
        <v>831</v>
      </c>
      <c r="C223" s="264" t="s">
        <v>1317</v>
      </c>
      <c r="D223" s="265" t="str">
        <f t="shared" si="3"/>
        <v>PPL Rank: 757       
Dexter                                            
Source - New Well/Wellhouse</v>
      </c>
      <c r="E223" s="247" t="str">
        <f>VLOOKUP($A223,'[2]Project Data'!$C$6:$BU$990,11,FALSE)</f>
        <v>Brooksbank</v>
      </c>
      <c r="F223" s="247">
        <f>VLOOKUP($A223,'[2]Project Data'!$C$6:$BY$990,75,FALSE)</f>
        <v>10</v>
      </c>
      <c r="G223" s="273">
        <f>VLOOKUP($A223,'[2]Project Data'!$C$6:$BY$990,46,FALSE)</f>
        <v>0</v>
      </c>
      <c r="H223" s="247" t="str">
        <f>VLOOKUP($A223,'[2]Project Data'!$C$6:$BY$990,16,FALSE)</f>
        <v>Reg</v>
      </c>
      <c r="I223" s="247" t="str">
        <f>VLOOKUP($A223,'[2]Project Data'!$C$6:$BY$990,6,FALSE)</f>
        <v/>
      </c>
      <c r="J223" s="247" t="str">
        <f>VLOOKUP($A223,'[2]Project Data'!$C$6:$BY$990,7,FALSE)</f>
        <v/>
      </c>
      <c r="K223" s="280">
        <f>VLOOKUP($A223,'[2]Project Data'!$C$6:$BY$990,15,FALSE)</f>
        <v>324</v>
      </c>
      <c r="L223" s="284">
        <f>VLOOKUP($A223,'[2]Project Data'!$C$6:$BY$990,30,FALSE)</f>
        <v>2700000</v>
      </c>
      <c r="M223" s="284">
        <f>VLOOKUP($A223,'[2]Project Data'!$C$6:$BY$990,53,FALSE)</f>
        <v>0</v>
      </c>
      <c r="N223" s="266">
        <f>VLOOKUP($A223,'[2]Project Data'!$C$6:$BU$862,8,FALSE)</f>
        <v>0</v>
      </c>
    </row>
    <row r="224" spans="1:14" s="244" customFormat="1" ht="50.25" customHeight="1" x14ac:dyDescent="0.25">
      <c r="A224" s="264">
        <v>818</v>
      </c>
      <c r="B224" s="264" t="s">
        <v>831</v>
      </c>
      <c r="C224" s="264" t="s">
        <v>1318</v>
      </c>
      <c r="D224" s="265" t="str">
        <f t="shared" si="3"/>
        <v>PPL Rank: 818       
Dexter                                            
Watermain - Replacement/Looping</v>
      </c>
      <c r="E224" s="247" t="str">
        <f>VLOOKUP($A224,'[2]Project Data'!$C$6:$BU$990,11,FALSE)</f>
        <v>Brooksbank</v>
      </c>
      <c r="F224" s="247">
        <f>VLOOKUP($A224,'[2]Project Data'!$C$6:$BY$990,75,FALSE)</f>
        <v>10</v>
      </c>
      <c r="G224" s="273">
        <f>VLOOKUP($A224,'[2]Project Data'!$C$6:$BY$990,46,FALSE)</f>
        <v>0</v>
      </c>
      <c r="H224" s="247" t="str">
        <f>VLOOKUP($A224,'[2]Project Data'!$C$6:$BY$990,16,FALSE)</f>
        <v>Reg</v>
      </c>
      <c r="I224" s="247" t="str">
        <f>VLOOKUP($A224,'[2]Project Data'!$C$6:$BY$990,6,FALSE)</f>
        <v/>
      </c>
      <c r="J224" s="247" t="str">
        <f>VLOOKUP($A224,'[2]Project Data'!$C$6:$BY$990,7,FALSE)</f>
        <v/>
      </c>
      <c r="K224" s="280">
        <f>VLOOKUP($A224,'[2]Project Data'!$C$6:$BY$990,15,FALSE)</f>
        <v>324</v>
      </c>
      <c r="L224" s="284">
        <f>VLOOKUP($A224,'[2]Project Data'!$C$6:$BY$990,30,FALSE)</f>
        <v>2593500</v>
      </c>
      <c r="M224" s="284">
        <f>VLOOKUP($A224,'[2]Project Data'!$C$6:$BY$990,53,FALSE)</f>
        <v>0</v>
      </c>
      <c r="N224" s="266">
        <f>VLOOKUP($A224,'[2]Project Data'!$C$6:$BU$862,8,FALSE)</f>
        <v>0</v>
      </c>
    </row>
    <row r="225" spans="1:14" s="244" customFormat="1" ht="50.25" customHeight="1" x14ac:dyDescent="0.25">
      <c r="A225" s="264">
        <v>908</v>
      </c>
      <c r="B225" s="264" t="s">
        <v>831</v>
      </c>
      <c r="C225" s="264" t="s">
        <v>891</v>
      </c>
      <c r="D225" s="265" t="str">
        <f t="shared" si="3"/>
        <v>PPL Rank: 908       
Dexter                                            
Storage - Replace 50,000 Gallon Tower</v>
      </c>
      <c r="E225" s="247" t="str">
        <f>VLOOKUP($A225,'[2]Project Data'!$C$6:$BU$990,11,FALSE)</f>
        <v>Brooksbank</v>
      </c>
      <c r="F225" s="247">
        <f>VLOOKUP($A225,'[2]Project Data'!$C$6:$BY$990,75,FALSE)</f>
        <v>10</v>
      </c>
      <c r="G225" s="273">
        <f>VLOOKUP($A225,'[2]Project Data'!$C$6:$BY$990,46,FALSE)</f>
        <v>0</v>
      </c>
      <c r="H225" s="247" t="str">
        <f>VLOOKUP($A225,'[2]Project Data'!$C$6:$BY$990,16,FALSE)</f>
        <v>Reg</v>
      </c>
      <c r="I225" s="247" t="str">
        <f>VLOOKUP($A225,'[2]Project Data'!$C$6:$BY$990,6,FALSE)</f>
        <v/>
      </c>
      <c r="J225" s="247" t="str">
        <f>VLOOKUP($A225,'[2]Project Data'!$C$6:$BY$990,7,FALSE)</f>
        <v/>
      </c>
      <c r="K225" s="280">
        <f>VLOOKUP($A225,'[2]Project Data'!$C$6:$BY$990,15,FALSE)</f>
        <v>338</v>
      </c>
      <c r="L225" s="284">
        <f>VLOOKUP($A225,'[2]Project Data'!$C$6:$BY$990,30,FALSE)</f>
        <v>1687500</v>
      </c>
      <c r="M225" s="284">
        <f>VLOOKUP($A225,'[2]Project Data'!$C$6:$BY$990,53,FALSE)</f>
        <v>0</v>
      </c>
      <c r="N225" s="266" t="str">
        <f>VLOOKUP($A225,'[2]Project Data'!$C$6:$BU$862,8,FALSE)</f>
        <v/>
      </c>
    </row>
    <row r="226" spans="1:14" s="244" customFormat="1" ht="50.25" customHeight="1" x14ac:dyDescent="0.25">
      <c r="A226" s="264">
        <v>909</v>
      </c>
      <c r="B226" s="264" t="s">
        <v>831</v>
      </c>
      <c r="C226" s="264" t="s">
        <v>415</v>
      </c>
      <c r="D226" s="265" t="str">
        <f t="shared" si="3"/>
        <v>PPL Rank: 909       
Dexter                                            
Watermain - Replacement</v>
      </c>
      <c r="E226" s="247" t="str">
        <f>VLOOKUP($A226,'[2]Project Data'!$C$6:$BU$990,11,FALSE)</f>
        <v>Brooksbank</v>
      </c>
      <c r="F226" s="247">
        <f>VLOOKUP($A226,'[2]Project Data'!$C$6:$BY$990,75,FALSE)</f>
        <v>10</v>
      </c>
      <c r="G226" s="273">
        <f>VLOOKUP($A226,'[2]Project Data'!$C$6:$BY$990,46,FALSE)</f>
        <v>0</v>
      </c>
      <c r="H226" s="247" t="str">
        <f>VLOOKUP($A226,'[2]Project Data'!$C$6:$BY$990,16,FALSE)</f>
        <v>Reg</v>
      </c>
      <c r="I226" s="247" t="str">
        <f>VLOOKUP($A226,'[2]Project Data'!$C$6:$BY$990,6,FALSE)</f>
        <v/>
      </c>
      <c r="J226" s="247" t="str">
        <f>VLOOKUP($A226,'[2]Project Data'!$C$6:$BY$990,7,FALSE)</f>
        <v/>
      </c>
      <c r="K226" s="280">
        <f>VLOOKUP($A226,'[2]Project Data'!$C$6:$BY$990,15,FALSE)</f>
        <v>338</v>
      </c>
      <c r="L226" s="284">
        <f>VLOOKUP($A226,'[2]Project Data'!$C$6:$BY$990,30,FALSE)</f>
        <v>2494888</v>
      </c>
      <c r="M226" s="284">
        <f>VLOOKUP($A226,'[2]Project Data'!$C$6:$BY$990,53,FALSE)</f>
        <v>0</v>
      </c>
      <c r="N226" s="266" t="str">
        <f>VLOOKUP($A226,'[2]Project Data'!$C$6:$BU$862,8,FALSE)</f>
        <v/>
      </c>
    </row>
    <row r="227" spans="1:14" s="244" customFormat="1" ht="50.25" customHeight="1" x14ac:dyDescent="0.25">
      <c r="A227" s="264">
        <v>661</v>
      </c>
      <c r="B227" s="264" t="s">
        <v>361</v>
      </c>
      <c r="C227" s="264" t="s">
        <v>362</v>
      </c>
      <c r="D227" s="265" t="str">
        <f t="shared" si="3"/>
        <v>PPL Rank: 661       
Duluth                                            
Other - Rehab Woodland Booster Station</v>
      </c>
      <c r="E227" s="247" t="str">
        <f>VLOOKUP($A227,'[2]Project Data'!$C$6:$BU$990,11,FALSE)</f>
        <v>Bradshaw</v>
      </c>
      <c r="F227" s="247" t="str">
        <f>VLOOKUP($A227,'[2]Project Data'!$C$6:$BY$990,75,FALSE)</f>
        <v>3c</v>
      </c>
      <c r="G227" s="273">
        <f>VLOOKUP($A227,'[2]Project Data'!$C$6:$BY$990,46,FALSE)</f>
        <v>45568</v>
      </c>
      <c r="H227" s="247" t="str">
        <f>VLOOKUP($A227,'[2]Project Data'!$C$6:$BY$990,16,FALSE)</f>
        <v>Reg</v>
      </c>
      <c r="I227" s="247" t="str">
        <f>VLOOKUP($A227,'[2]Project Data'!$C$6:$BY$990,6,FALSE)</f>
        <v>Yes</v>
      </c>
      <c r="J227" s="247" t="str">
        <f>VLOOKUP($A227,'[2]Project Data'!$C$6:$BY$990,7,FALSE)</f>
        <v/>
      </c>
      <c r="K227" s="280">
        <f>VLOOKUP($A227,'[2]Project Data'!$C$6:$BY$990,15,FALSE)</f>
        <v>86711</v>
      </c>
      <c r="L227" s="284">
        <f>VLOOKUP($A227,'[2]Project Data'!$C$6:$BY$990,30,FALSE)</f>
        <v>8116359</v>
      </c>
      <c r="M227" s="284">
        <f>VLOOKUP($A227,'[2]Project Data'!$C$6:$BY$990,53,FALSE)</f>
        <v>0</v>
      </c>
      <c r="N227" s="266" t="str">
        <f>VLOOKUP($A227,'[2]Project Data'!$C$6:$BU$862,8,FALSE)</f>
        <v/>
      </c>
    </row>
    <row r="228" spans="1:14" s="244" customFormat="1" ht="50.25" customHeight="1" x14ac:dyDescent="0.25">
      <c r="A228" s="264">
        <v>702</v>
      </c>
      <c r="B228" s="264" t="s">
        <v>361</v>
      </c>
      <c r="C228" s="264" t="s">
        <v>1319</v>
      </c>
      <c r="D228" s="265" t="str">
        <f t="shared" si="3"/>
        <v>PPL Rank: 702       
Duluth                                            
Other - System Wide Corrosion &amp; Painting</v>
      </c>
      <c r="E228" s="247" t="str">
        <f>VLOOKUP($A228,'[2]Project Data'!$C$6:$BU$990,11,FALSE)</f>
        <v>Bradshaw</v>
      </c>
      <c r="F228" s="247" t="str">
        <f>VLOOKUP($A228,'[2]Project Data'!$C$6:$BY$990,75,FALSE)</f>
        <v>3c</v>
      </c>
      <c r="G228" s="273">
        <f>VLOOKUP($A228,'[2]Project Data'!$C$6:$BY$990,46,FALSE)</f>
        <v>0</v>
      </c>
      <c r="H228" s="247" t="str">
        <f>VLOOKUP($A228,'[2]Project Data'!$C$6:$BY$990,16,FALSE)</f>
        <v>Reg</v>
      </c>
      <c r="I228" s="247" t="str">
        <f>VLOOKUP($A228,'[2]Project Data'!$C$6:$BY$990,6,FALSE)</f>
        <v/>
      </c>
      <c r="J228" s="247" t="str">
        <f>VLOOKUP($A228,'[2]Project Data'!$C$6:$BY$990,7,FALSE)</f>
        <v>Yes</v>
      </c>
      <c r="K228" s="280">
        <f>VLOOKUP($A228,'[2]Project Data'!$C$6:$BY$990,15,FALSE)</f>
        <v>86772</v>
      </c>
      <c r="L228" s="284">
        <f>VLOOKUP($A228,'[2]Project Data'!$C$6:$BY$990,30,FALSE)</f>
        <v>3720000</v>
      </c>
      <c r="M228" s="284">
        <f>VLOOKUP($A228,'[2]Project Data'!$C$6:$BY$990,53,FALSE)</f>
        <v>0</v>
      </c>
      <c r="N228" s="266">
        <f>VLOOKUP($A228,'[2]Project Data'!$C$6:$BU$862,8,FALSE)</f>
        <v>0</v>
      </c>
    </row>
    <row r="229" spans="1:14" s="244" customFormat="1" ht="50.25" customHeight="1" x14ac:dyDescent="0.25">
      <c r="A229" s="264">
        <v>703</v>
      </c>
      <c r="B229" s="264" t="s">
        <v>361</v>
      </c>
      <c r="C229" s="264" t="s">
        <v>1320</v>
      </c>
      <c r="D229" s="265" t="str">
        <f t="shared" si="3"/>
        <v>PPL Rank: 703       
Duluth                                            
Treatment - TP Rehab</v>
      </c>
      <c r="E229" s="247" t="str">
        <f>VLOOKUP($A229,'[2]Project Data'!$C$6:$BU$990,11,FALSE)</f>
        <v>Bradshaw</v>
      </c>
      <c r="F229" s="247" t="str">
        <f>VLOOKUP($A229,'[2]Project Data'!$C$6:$BY$990,75,FALSE)</f>
        <v>3c</v>
      </c>
      <c r="G229" s="273">
        <f>VLOOKUP($A229,'[2]Project Data'!$C$6:$BY$990,46,FALSE)</f>
        <v>0</v>
      </c>
      <c r="H229" s="247" t="str">
        <f>VLOOKUP($A229,'[2]Project Data'!$C$6:$BY$990,16,FALSE)</f>
        <v>Reg</v>
      </c>
      <c r="I229" s="247" t="str">
        <f>VLOOKUP($A229,'[2]Project Data'!$C$6:$BY$990,6,FALSE)</f>
        <v/>
      </c>
      <c r="J229" s="247" t="str">
        <f>VLOOKUP($A229,'[2]Project Data'!$C$6:$BY$990,7,FALSE)</f>
        <v>Yes</v>
      </c>
      <c r="K229" s="280">
        <f>VLOOKUP($A229,'[2]Project Data'!$C$6:$BY$990,15,FALSE)</f>
        <v>86772</v>
      </c>
      <c r="L229" s="284">
        <f>VLOOKUP($A229,'[2]Project Data'!$C$6:$BY$990,30,FALSE)</f>
        <v>13438000</v>
      </c>
      <c r="M229" s="284">
        <f>VLOOKUP($A229,'[2]Project Data'!$C$6:$BY$990,53,FALSE)</f>
        <v>0</v>
      </c>
      <c r="N229" s="266">
        <f>VLOOKUP($A229,'[2]Project Data'!$C$6:$BU$862,8,FALSE)</f>
        <v>0</v>
      </c>
    </row>
    <row r="230" spans="1:14" s="244" customFormat="1" ht="50.25" customHeight="1" x14ac:dyDescent="0.25">
      <c r="A230" s="264">
        <v>830</v>
      </c>
      <c r="B230" s="264" t="s">
        <v>983</v>
      </c>
      <c r="C230" s="264" t="s">
        <v>1075</v>
      </c>
      <c r="D230" s="265" t="str">
        <f t="shared" si="3"/>
        <v>PPL Rank: 830       
Dumont                                            
Watermain -  Replace &amp; Loop</v>
      </c>
      <c r="E230" s="247" t="str">
        <f>VLOOKUP($A230,'[2]Project Data'!$C$6:$BU$990,11,FALSE)</f>
        <v>Schultz</v>
      </c>
      <c r="F230" s="247">
        <f>VLOOKUP($A230,'[2]Project Data'!$C$6:$BY$990,75,FALSE)</f>
        <v>5</v>
      </c>
      <c r="G230" s="273">
        <f>VLOOKUP($A230,'[2]Project Data'!$C$6:$BY$990,46,FALSE)</f>
        <v>0</v>
      </c>
      <c r="H230" s="247" t="str">
        <f>VLOOKUP($A230,'[2]Project Data'!$C$6:$BY$990,16,FALSE)</f>
        <v>Reg</v>
      </c>
      <c r="I230" s="247" t="str">
        <f>VLOOKUP($A230,'[2]Project Data'!$C$6:$BY$990,6,FALSE)</f>
        <v/>
      </c>
      <c r="J230" s="247" t="str">
        <f>VLOOKUP($A230,'[2]Project Data'!$C$6:$BY$990,7,FALSE)</f>
        <v/>
      </c>
      <c r="K230" s="280">
        <f>VLOOKUP($A230,'[2]Project Data'!$C$6:$BY$990,15,FALSE)</f>
        <v>136</v>
      </c>
      <c r="L230" s="284">
        <f>VLOOKUP($A230,'[2]Project Data'!$C$6:$BY$990,30,FALSE)</f>
        <v>1024800</v>
      </c>
      <c r="M230" s="284">
        <f>VLOOKUP($A230,'[2]Project Data'!$C$6:$BY$990,53,FALSE)</f>
        <v>0</v>
      </c>
      <c r="N230" s="266" t="str">
        <f>VLOOKUP($A230,'[2]Project Data'!$C$6:$BU$862,8,FALSE)</f>
        <v/>
      </c>
    </row>
    <row r="231" spans="1:14" s="244" customFormat="1" ht="50.25" customHeight="1" x14ac:dyDescent="0.25">
      <c r="A231" s="264">
        <v>10</v>
      </c>
      <c r="B231" s="264" t="s">
        <v>1278</v>
      </c>
      <c r="C231" s="264" t="s">
        <v>1321</v>
      </c>
      <c r="D231" s="265" t="str">
        <f t="shared" si="3"/>
        <v>PPL Rank: 10        
Dunnell                                           
Other - Manganese Connect to Sherburn</v>
      </c>
      <c r="E231" s="247" t="str">
        <f>VLOOKUP($A231,'[2]Project Data'!$C$6:$BU$990,11,FALSE)</f>
        <v>Brooksbank</v>
      </c>
      <c r="F231" s="247">
        <f>VLOOKUP($A231,'[2]Project Data'!$C$6:$BY$990,75,FALSE)</f>
        <v>9</v>
      </c>
      <c r="G231" s="273">
        <f>VLOOKUP($A231,'[2]Project Data'!$C$6:$BY$990,46,FALSE)</f>
        <v>0</v>
      </c>
      <c r="H231" s="247" t="str">
        <f>VLOOKUP($A231,'[2]Project Data'!$C$6:$BY$990,16,FALSE)</f>
        <v>EC</v>
      </c>
      <c r="I231" s="247" t="str">
        <f>VLOOKUP($A231,'[2]Project Data'!$C$6:$BY$990,6,FALSE)</f>
        <v/>
      </c>
      <c r="J231" s="247" t="str">
        <f>VLOOKUP($A231,'[2]Project Data'!$C$6:$BY$990,7,FALSE)</f>
        <v/>
      </c>
      <c r="K231" s="280">
        <f>VLOOKUP($A231,'[2]Project Data'!$C$6:$BY$990,15,FALSE)</f>
        <v>270</v>
      </c>
      <c r="L231" s="284">
        <f>VLOOKUP($A231,'[2]Project Data'!$C$6:$BY$990,30,FALSE)</f>
        <v>4480000</v>
      </c>
      <c r="M231" s="284">
        <f>VLOOKUP($A231,'[2]Project Data'!$C$6:$BY$990,53,FALSE)</f>
        <v>0</v>
      </c>
      <c r="N231" s="266">
        <f>VLOOKUP($A231,'[2]Project Data'!$C$6:$BU$862,8,FALSE)</f>
        <v>0</v>
      </c>
    </row>
    <row r="232" spans="1:14" s="244" customFormat="1" ht="50.25" customHeight="1" x14ac:dyDescent="0.25">
      <c r="A232" s="264">
        <v>219</v>
      </c>
      <c r="B232" s="264" t="s">
        <v>1278</v>
      </c>
      <c r="C232" s="264" t="s">
        <v>329</v>
      </c>
      <c r="D232" s="265" t="str">
        <f t="shared" si="3"/>
        <v>PPL Rank: 219       
Dunnell                                           
Watermain - Replace &amp; Loop</v>
      </c>
      <c r="E232" s="247" t="str">
        <f>VLOOKUP($A232,'[2]Project Data'!$C$6:$BU$990,11,FALSE)</f>
        <v>Brooksbank</v>
      </c>
      <c r="F232" s="247">
        <f>VLOOKUP($A232,'[2]Project Data'!$C$6:$BY$990,75,FALSE)</f>
        <v>9</v>
      </c>
      <c r="G232" s="273">
        <f>VLOOKUP($A232,'[2]Project Data'!$C$6:$BY$990,46,FALSE)</f>
        <v>0</v>
      </c>
      <c r="H232" s="247" t="str">
        <f>VLOOKUP($A232,'[2]Project Data'!$C$6:$BY$990,16,FALSE)</f>
        <v>Reg</v>
      </c>
      <c r="I232" s="247" t="str">
        <f>VLOOKUP($A232,'[2]Project Data'!$C$6:$BY$990,6,FALSE)</f>
        <v/>
      </c>
      <c r="J232" s="247" t="str">
        <f>VLOOKUP($A232,'[2]Project Data'!$C$6:$BY$990,7,FALSE)</f>
        <v/>
      </c>
      <c r="K232" s="280">
        <f>VLOOKUP($A232,'[2]Project Data'!$C$6:$BY$990,15,FALSE)</f>
        <v>270</v>
      </c>
      <c r="L232" s="284">
        <f>VLOOKUP($A232,'[2]Project Data'!$C$6:$BY$990,30,FALSE)</f>
        <v>2353000</v>
      </c>
      <c r="M232" s="284">
        <f>VLOOKUP($A232,'[2]Project Data'!$C$6:$BY$990,53,FALSE)</f>
        <v>0</v>
      </c>
      <c r="N232" s="266">
        <f>VLOOKUP($A232,'[2]Project Data'!$C$6:$BU$862,8,FALSE)</f>
        <v>0</v>
      </c>
    </row>
    <row r="233" spans="1:14" s="244" customFormat="1" ht="50.25" customHeight="1" x14ac:dyDescent="0.25">
      <c r="A233" s="264">
        <v>340</v>
      </c>
      <c r="B233" s="264" t="s">
        <v>1278</v>
      </c>
      <c r="C233" s="264" t="s">
        <v>586</v>
      </c>
      <c r="D233" s="265" t="str">
        <f t="shared" si="3"/>
        <v>PPL Rank: 340       
Dunnell                                           
Storage - New Tower</v>
      </c>
      <c r="E233" s="247" t="str">
        <f>VLOOKUP($A233,'[2]Project Data'!$C$6:$BU$990,11,FALSE)</f>
        <v>Brooksbank</v>
      </c>
      <c r="F233" s="247">
        <f>VLOOKUP($A233,'[2]Project Data'!$C$6:$BY$990,75,FALSE)</f>
        <v>9</v>
      </c>
      <c r="G233" s="273">
        <f>VLOOKUP($A233,'[2]Project Data'!$C$6:$BY$990,46,FALSE)</f>
        <v>0</v>
      </c>
      <c r="H233" s="247" t="str">
        <f>VLOOKUP($A233,'[2]Project Data'!$C$6:$BY$990,16,FALSE)</f>
        <v>Reg</v>
      </c>
      <c r="I233" s="247" t="str">
        <f>VLOOKUP($A233,'[2]Project Data'!$C$6:$BY$990,6,FALSE)</f>
        <v/>
      </c>
      <c r="J233" s="247" t="str">
        <f>VLOOKUP($A233,'[2]Project Data'!$C$6:$BY$990,7,FALSE)</f>
        <v/>
      </c>
      <c r="K233" s="280">
        <f>VLOOKUP($A233,'[2]Project Data'!$C$6:$BY$990,15,FALSE)</f>
        <v>270</v>
      </c>
      <c r="L233" s="284">
        <f>VLOOKUP($A233,'[2]Project Data'!$C$6:$BY$990,30,FALSE)</f>
        <v>1670000</v>
      </c>
      <c r="M233" s="284">
        <f>VLOOKUP($A233,'[2]Project Data'!$C$6:$BY$990,53,FALSE)</f>
        <v>0</v>
      </c>
      <c r="N233" s="266">
        <f>VLOOKUP($A233,'[2]Project Data'!$C$6:$BU$862,8,FALSE)</f>
        <v>0</v>
      </c>
    </row>
    <row r="234" spans="1:14" s="244" customFormat="1" ht="50.25" customHeight="1" x14ac:dyDescent="0.25">
      <c r="A234" s="264">
        <v>382</v>
      </c>
      <c r="B234" s="264" t="s">
        <v>92</v>
      </c>
      <c r="C234" s="264" t="s">
        <v>892</v>
      </c>
      <c r="D234" s="265" t="str">
        <f t="shared" si="3"/>
        <v>PPL Rank: 382       
Eagle Bend                                        
Watermain -Phase 5</v>
      </c>
      <c r="E234" s="247" t="str">
        <f>VLOOKUP($A234,'[2]Project Data'!$C$6:$BU$990,11,FALSE)</f>
        <v>Schultz</v>
      </c>
      <c r="F234" s="247">
        <f>VLOOKUP($A234,'[2]Project Data'!$C$6:$BY$990,75,FALSE)</f>
        <v>5</v>
      </c>
      <c r="G234" s="273">
        <f>VLOOKUP($A234,'[2]Project Data'!$C$6:$BY$990,46,FALSE)</f>
        <v>45551</v>
      </c>
      <c r="H234" s="247" t="str">
        <f>VLOOKUP($A234,'[2]Project Data'!$C$6:$BY$990,16,FALSE)</f>
        <v>Reg</v>
      </c>
      <c r="I234" s="247" t="str">
        <f>VLOOKUP($A234,'[2]Project Data'!$C$6:$BY$990,6,FALSE)</f>
        <v>Yes</v>
      </c>
      <c r="J234" s="247" t="str">
        <f>VLOOKUP($A234,'[2]Project Data'!$C$6:$BY$990,7,FALSE)</f>
        <v/>
      </c>
      <c r="K234" s="280">
        <f>VLOOKUP($A234,'[2]Project Data'!$C$6:$BY$990,15,FALSE)</f>
        <v>519</v>
      </c>
      <c r="L234" s="284">
        <f>VLOOKUP($A234,'[2]Project Data'!$C$6:$BY$990,30,FALSE)</f>
        <v>994170</v>
      </c>
      <c r="M234" s="284">
        <f>VLOOKUP($A234,'[2]Project Data'!$C$6:$BY$990,53,FALSE)</f>
        <v>795336</v>
      </c>
      <c r="N234" s="266" t="str">
        <f>VLOOKUP($A234,'[2]Project Data'!$C$6:$BU$862,8,FALSE)</f>
        <v/>
      </c>
    </row>
    <row r="235" spans="1:14" s="244" customFormat="1" ht="50.25" customHeight="1" x14ac:dyDescent="0.25">
      <c r="A235" s="264">
        <v>160</v>
      </c>
      <c r="B235" s="264" t="s">
        <v>648</v>
      </c>
      <c r="C235" s="264" t="s">
        <v>893</v>
      </c>
      <c r="D235" s="265" t="str">
        <f t="shared" si="3"/>
        <v>PPL Rank: 160       
Eagle Lake                                        
Treatment - Manganese TP &amp; New Well</v>
      </c>
      <c r="E235" s="247" t="str">
        <f>VLOOKUP($A235,'[2]Project Data'!$C$6:$BU$990,11,FALSE)</f>
        <v>Brooksbank</v>
      </c>
      <c r="F235" s="247">
        <f>VLOOKUP($A235,'[2]Project Data'!$C$6:$BY$990,75,FALSE)</f>
        <v>9</v>
      </c>
      <c r="G235" s="273">
        <f>VLOOKUP($A235,'[2]Project Data'!$C$6:$BY$990,46,FALSE)</f>
        <v>0</v>
      </c>
      <c r="H235" s="247" t="str">
        <f>VLOOKUP($A235,'[2]Project Data'!$C$6:$BY$990,16,FALSE)</f>
        <v>EC</v>
      </c>
      <c r="I235" s="247" t="str">
        <f>VLOOKUP($A235,'[2]Project Data'!$C$6:$BY$990,6,FALSE)</f>
        <v/>
      </c>
      <c r="J235" s="247" t="str">
        <f>VLOOKUP($A235,'[2]Project Data'!$C$6:$BY$990,7,FALSE)</f>
        <v>Yes</v>
      </c>
      <c r="K235" s="280">
        <f>VLOOKUP($A235,'[2]Project Data'!$C$6:$BY$990,15,FALSE)</f>
        <v>3064</v>
      </c>
      <c r="L235" s="284">
        <f>VLOOKUP($A235,'[2]Project Data'!$C$6:$BY$990,30,FALSE)</f>
        <v>14135000</v>
      </c>
      <c r="M235" s="284">
        <f>VLOOKUP($A235,'[2]Project Data'!$C$6:$BY$990,53,FALSE)</f>
        <v>0</v>
      </c>
      <c r="N235" s="266" t="str">
        <f>VLOOKUP($A235,'[2]Project Data'!$C$6:$BU$862,8,FALSE)</f>
        <v/>
      </c>
    </row>
    <row r="236" spans="1:14" s="244" customFormat="1" ht="50.25" customHeight="1" x14ac:dyDescent="0.25">
      <c r="A236" s="264">
        <v>294</v>
      </c>
      <c r="B236" s="264" t="s">
        <v>1184</v>
      </c>
      <c r="C236" s="264" t="s">
        <v>1322</v>
      </c>
      <c r="D236" s="265" t="str">
        <f t="shared" si="3"/>
        <v>PPL Rank: 294       
Eden Valley                                       
Watermain - Southwest Improvement Projec</v>
      </c>
      <c r="E236" s="247" t="str">
        <f>VLOOKUP($A236,'[2]Project Data'!$C$6:$BU$990,11,FALSE)</f>
        <v>Barrett</v>
      </c>
      <c r="F236" s="247" t="str">
        <f>VLOOKUP($A236,'[2]Project Data'!$C$6:$BY$990,75,FALSE)</f>
        <v>6E</v>
      </c>
      <c r="G236" s="273">
        <f>VLOOKUP($A236,'[2]Project Data'!$C$6:$BY$990,46,FALSE)</f>
        <v>0</v>
      </c>
      <c r="H236" s="247" t="str">
        <f>VLOOKUP($A236,'[2]Project Data'!$C$6:$BY$990,16,FALSE)</f>
        <v>Reg</v>
      </c>
      <c r="I236" s="247" t="str">
        <f>VLOOKUP($A236,'[2]Project Data'!$C$6:$BY$990,6,FALSE)</f>
        <v/>
      </c>
      <c r="J236" s="247" t="str">
        <f>VLOOKUP($A236,'[2]Project Data'!$C$6:$BY$990,7,FALSE)</f>
        <v/>
      </c>
      <c r="K236" s="280">
        <f>VLOOKUP($A236,'[2]Project Data'!$C$6:$BY$990,15,FALSE)</f>
        <v>1034</v>
      </c>
      <c r="L236" s="284">
        <f>VLOOKUP($A236,'[2]Project Data'!$C$6:$BY$990,30,FALSE)</f>
        <v>2268500</v>
      </c>
      <c r="M236" s="284">
        <f>VLOOKUP($A236,'[2]Project Data'!$C$6:$BY$990,53,FALSE)</f>
        <v>0</v>
      </c>
      <c r="N236" s="266">
        <f>VLOOKUP($A236,'[2]Project Data'!$C$6:$BU$862,8,FALSE)</f>
        <v>0</v>
      </c>
    </row>
    <row r="237" spans="1:14" s="244" customFormat="1" ht="50.25" customHeight="1" x14ac:dyDescent="0.25">
      <c r="A237" s="264">
        <v>511</v>
      </c>
      <c r="B237" s="264" t="s">
        <v>243</v>
      </c>
      <c r="C237" s="264" t="s">
        <v>347</v>
      </c>
      <c r="D237" s="265" t="str">
        <f t="shared" si="3"/>
        <v>PPL Rank: 511       
Edgerton                                          
Watermain - Repl Cast Iron Mains</v>
      </c>
      <c r="E237" s="247" t="str">
        <f>VLOOKUP($A237,'[2]Project Data'!$C$6:$BU$990,11,FALSE)</f>
        <v>Berrens</v>
      </c>
      <c r="F237" s="247">
        <f>VLOOKUP($A237,'[2]Project Data'!$C$6:$BY$990,75,FALSE)</f>
        <v>8</v>
      </c>
      <c r="G237" s="273">
        <f>VLOOKUP($A237,'[2]Project Data'!$C$6:$BY$990,46,FALSE)</f>
        <v>45491</v>
      </c>
      <c r="H237" s="247" t="str">
        <f>VLOOKUP($A237,'[2]Project Data'!$C$6:$BY$990,16,FALSE)</f>
        <v>Reg</v>
      </c>
      <c r="I237" s="247" t="str">
        <f>VLOOKUP($A237,'[2]Project Data'!$C$6:$BY$990,6,FALSE)</f>
        <v/>
      </c>
      <c r="J237" s="247" t="str">
        <f>VLOOKUP($A237,'[2]Project Data'!$C$6:$BY$990,7,FALSE)</f>
        <v/>
      </c>
      <c r="K237" s="280">
        <f>VLOOKUP($A237,'[2]Project Data'!$C$6:$BY$990,15,FALSE)</f>
        <v>1171</v>
      </c>
      <c r="L237" s="284">
        <f>VLOOKUP($A237,'[2]Project Data'!$C$6:$BY$990,30,FALSE)</f>
        <v>3069000</v>
      </c>
      <c r="M237" s="284">
        <f>VLOOKUP($A237,'[2]Project Data'!$C$6:$BY$990,53,FALSE)</f>
        <v>0</v>
      </c>
      <c r="N237" s="266" t="str">
        <f>VLOOKUP($A237,'[2]Project Data'!$C$6:$BU$862,8,FALSE)</f>
        <v/>
      </c>
    </row>
    <row r="238" spans="1:14" s="244" customFormat="1" ht="50.25" customHeight="1" x14ac:dyDescent="0.25">
      <c r="A238" s="264">
        <v>235</v>
      </c>
      <c r="B238" s="264" t="s">
        <v>95</v>
      </c>
      <c r="C238" s="264" t="s">
        <v>363</v>
      </c>
      <c r="D238" s="265" t="str">
        <f t="shared" si="3"/>
        <v>PPL Rank: 235       
Elbow Lake                                        
Watermain - Replace &amp; Loop 2nd</v>
      </c>
      <c r="E238" s="247" t="str">
        <f>VLOOKUP($A238,'[2]Project Data'!$C$6:$BU$990,11,FALSE)</f>
        <v>Bradshaw</v>
      </c>
      <c r="F238" s="247">
        <f>VLOOKUP($A238,'[2]Project Data'!$C$6:$BY$990,75,FALSE)</f>
        <v>4</v>
      </c>
      <c r="G238" s="273">
        <f>VLOOKUP($A238,'[2]Project Data'!$C$6:$BY$990,46,FALSE)</f>
        <v>0</v>
      </c>
      <c r="H238" s="247" t="str">
        <f>VLOOKUP($A238,'[2]Project Data'!$C$6:$BY$990,16,FALSE)</f>
        <v>Reg</v>
      </c>
      <c r="I238" s="247" t="str">
        <f>VLOOKUP($A238,'[2]Project Data'!$C$6:$BY$990,6,FALSE)</f>
        <v/>
      </c>
      <c r="J238" s="247" t="str">
        <f>VLOOKUP($A238,'[2]Project Data'!$C$6:$BY$990,7,FALSE)</f>
        <v>Yes</v>
      </c>
      <c r="K238" s="280">
        <f>VLOOKUP($A238,'[2]Project Data'!$C$6:$BY$990,15,FALSE)</f>
        <v>1200</v>
      </c>
      <c r="L238" s="284">
        <f>VLOOKUP($A238,'[2]Project Data'!$C$6:$BY$990,30,FALSE)</f>
        <v>1200000</v>
      </c>
      <c r="M238" s="284">
        <f>VLOOKUP($A238,'[2]Project Data'!$C$6:$BY$990,53,FALSE)</f>
        <v>960000</v>
      </c>
      <c r="N238" s="266" t="str">
        <f>VLOOKUP($A238,'[2]Project Data'!$C$6:$BU$862,8,FALSE)</f>
        <v/>
      </c>
    </row>
    <row r="239" spans="1:14" s="244" customFormat="1" ht="50.25" customHeight="1" x14ac:dyDescent="0.25">
      <c r="A239" s="264">
        <v>514</v>
      </c>
      <c r="B239" s="264" t="s">
        <v>95</v>
      </c>
      <c r="C239" s="264" t="s">
        <v>289</v>
      </c>
      <c r="D239" s="265" t="str">
        <f t="shared" si="3"/>
        <v>PPL Rank: 514       
Elbow Lake                                        
Storage - Tower Rehab</v>
      </c>
      <c r="E239" s="247" t="str">
        <f>VLOOKUP($A239,'[2]Project Data'!$C$6:$BU$990,11,FALSE)</f>
        <v>Bradshaw</v>
      </c>
      <c r="F239" s="247">
        <f>VLOOKUP($A239,'[2]Project Data'!$C$6:$BY$990,75,FALSE)</f>
        <v>4</v>
      </c>
      <c r="G239" s="273">
        <f>VLOOKUP($A239,'[2]Project Data'!$C$6:$BY$990,46,FALSE)</f>
        <v>0</v>
      </c>
      <c r="H239" s="247" t="str">
        <f>VLOOKUP($A239,'[2]Project Data'!$C$6:$BY$990,16,FALSE)</f>
        <v>Reg</v>
      </c>
      <c r="I239" s="247" t="str">
        <f>VLOOKUP($A239,'[2]Project Data'!$C$6:$BY$990,6,FALSE)</f>
        <v/>
      </c>
      <c r="J239" s="247" t="str">
        <f>VLOOKUP($A239,'[2]Project Data'!$C$6:$BY$990,7,FALSE)</f>
        <v>Yes</v>
      </c>
      <c r="K239" s="280">
        <f>VLOOKUP($A239,'[2]Project Data'!$C$6:$BY$990,15,FALSE)</f>
        <v>1125</v>
      </c>
      <c r="L239" s="284">
        <f>VLOOKUP($A239,'[2]Project Data'!$C$6:$BY$990,30,FALSE)</f>
        <v>700000</v>
      </c>
      <c r="M239" s="284">
        <f>VLOOKUP($A239,'[2]Project Data'!$C$6:$BY$990,53,FALSE)</f>
        <v>0</v>
      </c>
      <c r="N239" s="266">
        <f>VLOOKUP($A239,'[2]Project Data'!$C$6:$BU$862,8,FALSE)</f>
        <v>0</v>
      </c>
    </row>
    <row r="240" spans="1:14" s="244" customFormat="1" ht="50.25" customHeight="1" x14ac:dyDescent="0.25">
      <c r="A240" s="264">
        <v>799</v>
      </c>
      <c r="B240" s="264" t="s">
        <v>244</v>
      </c>
      <c r="C240" s="264" t="s">
        <v>300</v>
      </c>
      <c r="D240" s="265" t="str">
        <f t="shared" si="3"/>
        <v>PPL Rank: 799       
Elizabeth                                         
Treatment - Plant Rehab</v>
      </c>
      <c r="E240" s="247" t="str">
        <f>VLOOKUP($A240,'[2]Project Data'!$C$6:$BU$990,11,FALSE)</f>
        <v>Bradshaw</v>
      </c>
      <c r="F240" s="247">
        <f>VLOOKUP($A240,'[2]Project Data'!$C$6:$BY$990,75,FALSE)</f>
        <v>4</v>
      </c>
      <c r="G240" s="273">
        <f>VLOOKUP($A240,'[2]Project Data'!$C$6:$BY$990,46,FALSE)</f>
        <v>0</v>
      </c>
      <c r="H240" s="247" t="str">
        <f>VLOOKUP($A240,'[2]Project Data'!$C$6:$BY$990,16,FALSE)</f>
        <v>Reg</v>
      </c>
      <c r="I240" s="247" t="str">
        <f>VLOOKUP($A240,'[2]Project Data'!$C$6:$BY$990,6,FALSE)</f>
        <v/>
      </c>
      <c r="J240" s="247" t="str">
        <f>VLOOKUP($A240,'[2]Project Data'!$C$6:$BY$990,7,FALSE)</f>
        <v/>
      </c>
      <c r="K240" s="280">
        <f>VLOOKUP($A240,'[2]Project Data'!$C$6:$BY$990,15,FALSE)</f>
        <v>175</v>
      </c>
      <c r="L240" s="284">
        <f>VLOOKUP($A240,'[2]Project Data'!$C$6:$BY$990,30,FALSE)</f>
        <v>343000</v>
      </c>
      <c r="M240" s="284">
        <f>VLOOKUP($A240,'[2]Project Data'!$C$6:$BY$990,53,FALSE)</f>
        <v>0</v>
      </c>
      <c r="N240" s="266" t="str">
        <f>VLOOKUP($A240,'[2]Project Data'!$C$6:$BU$862,8,FALSE)</f>
        <v/>
      </c>
    </row>
    <row r="241" spans="1:14" s="244" customFormat="1" ht="50.25" customHeight="1" x14ac:dyDescent="0.25">
      <c r="A241" s="264">
        <v>907</v>
      </c>
      <c r="B241" s="264" t="s">
        <v>244</v>
      </c>
      <c r="C241" s="264" t="s">
        <v>364</v>
      </c>
      <c r="D241" s="265" t="str">
        <f t="shared" si="3"/>
        <v>PPL Rank: 907       
Elizabeth                                         
Watermain - Repl and Loop</v>
      </c>
      <c r="E241" s="247" t="str">
        <f>VLOOKUP($A241,'[2]Project Data'!$C$6:$BU$990,11,FALSE)</f>
        <v>Bradshaw</v>
      </c>
      <c r="F241" s="247">
        <f>VLOOKUP($A241,'[2]Project Data'!$C$6:$BY$990,75,FALSE)</f>
        <v>4</v>
      </c>
      <c r="G241" s="273">
        <f>VLOOKUP($A241,'[2]Project Data'!$C$6:$BY$990,46,FALSE)</f>
        <v>0</v>
      </c>
      <c r="H241" s="247" t="str">
        <f>VLOOKUP($A241,'[2]Project Data'!$C$6:$BY$990,16,FALSE)</f>
        <v>Reg</v>
      </c>
      <c r="I241" s="247" t="str">
        <f>VLOOKUP($A241,'[2]Project Data'!$C$6:$BY$990,6,FALSE)</f>
        <v/>
      </c>
      <c r="J241" s="247" t="str">
        <f>VLOOKUP($A241,'[2]Project Data'!$C$6:$BY$990,7,FALSE)</f>
        <v/>
      </c>
      <c r="K241" s="280">
        <f>VLOOKUP($A241,'[2]Project Data'!$C$6:$BY$990,15,FALSE)</f>
        <v>147</v>
      </c>
      <c r="L241" s="284">
        <f>VLOOKUP($A241,'[2]Project Data'!$C$6:$BY$990,30,FALSE)</f>
        <v>3566000</v>
      </c>
      <c r="M241" s="284">
        <f>VLOOKUP($A241,'[2]Project Data'!$C$6:$BY$990,53,FALSE)</f>
        <v>0</v>
      </c>
      <c r="N241" s="266" t="str">
        <f>VLOOKUP($A241,'[2]Project Data'!$C$6:$BU$862,8,FALSE)</f>
        <v/>
      </c>
    </row>
    <row r="242" spans="1:14" s="244" customFormat="1" ht="50.25" customHeight="1" x14ac:dyDescent="0.25">
      <c r="A242" s="264">
        <v>1</v>
      </c>
      <c r="B242" s="264" t="s">
        <v>832</v>
      </c>
      <c r="C242" s="264" t="s">
        <v>1076</v>
      </c>
      <c r="D242" s="265" t="str">
        <f t="shared" si="3"/>
        <v xml:space="preserve">PPL Rank: 1         
Ellsworth                                         
Other - Reduce Nitrate Connect to LPSRW </v>
      </c>
      <c r="E242" s="247" t="str">
        <f>VLOOKUP($A242,'[2]Project Data'!$C$6:$BU$990,11,FALSE)</f>
        <v>Berrens</v>
      </c>
      <c r="F242" s="247">
        <f>VLOOKUP($A242,'[2]Project Data'!$C$6:$BY$990,75,FALSE)</f>
        <v>8</v>
      </c>
      <c r="G242" s="273">
        <f>VLOOKUP($A242,'[2]Project Data'!$C$6:$BY$990,46,FALSE)</f>
        <v>45574</v>
      </c>
      <c r="H242" s="247" t="str">
        <f>VLOOKUP($A242,'[2]Project Data'!$C$6:$BY$990,16,FALSE)</f>
        <v>Reg</v>
      </c>
      <c r="I242" s="247" t="str">
        <f>VLOOKUP($A242,'[2]Project Data'!$C$6:$BY$990,6,FALSE)</f>
        <v>Yes</v>
      </c>
      <c r="J242" s="247" t="str">
        <f>VLOOKUP($A242,'[2]Project Data'!$C$6:$BY$990,7,FALSE)</f>
        <v/>
      </c>
      <c r="K242" s="280">
        <f>VLOOKUP($A242,'[2]Project Data'!$C$6:$BY$990,15,FALSE)</f>
        <v>497</v>
      </c>
      <c r="L242" s="284">
        <f>VLOOKUP($A242,'[2]Project Data'!$C$6:$BY$990,30,FALSE)</f>
        <v>1926000</v>
      </c>
      <c r="M242" s="284">
        <f>VLOOKUP($A242,'[2]Project Data'!$C$6:$BY$990,53,FALSE)</f>
        <v>409731.73949540668</v>
      </c>
      <c r="N242" s="266" t="str">
        <f>VLOOKUP($A242,'[2]Project Data'!$C$6:$BU$862,8,FALSE)</f>
        <v/>
      </c>
    </row>
    <row r="243" spans="1:14" s="244" customFormat="1" ht="50.25" customHeight="1" x14ac:dyDescent="0.25">
      <c r="A243" s="264">
        <v>257</v>
      </c>
      <c r="B243" s="264" t="s">
        <v>832</v>
      </c>
      <c r="C243" s="264" t="s">
        <v>329</v>
      </c>
      <c r="D243" s="265" t="str">
        <f t="shared" si="3"/>
        <v>PPL Rank: 257       
Ellsworth                                         
Watermain - Replace &amp; Loop</v>
      </c>
      <c r="E243" s="247" t="str">
        <f>VLOOKUP($A243,'[2]Project Data'!$C$6:$BU$990,11,FALSE)</f>
        <v>Berrens</v>
      </c>
      <c r="F243" s="247">
        <f>VLOOKUP($A243,'[2]Project Data'!$C$6:$BY$990,75,FALSE)</f>
        <v>8</v>
      </c>
      <c r="G243" s="273">
        <f>VLOOKUP($A243,'[2]Project Data'!$C$6:$BY$990,46,FALSE)</f>
        <v>0</v>
      </c>
      <c r="H243" s="247" t="str">
        <f>VLOOKUP($A243,'[2]Project Data'!$C$6:$BY$990,16,FALSE)</f>
        <v>Reg</v>
      </c>
      <c r="I243" s="247" t="str">
        <f>VLOOKUP($A243,'[2]Project Data'!$C$6:$BY$990,6,FALSE)</f>
        <v/>
      </c>
      <c r="J243" s="247" t="str">
        <f>VLOOKUP($A243,'[2]Project Data'!$C$6:$BY$990,7,FALSE)</f>
        <v/>
      </c>
      <c r="K243" s="280">
        <f>VLOOKUP($A243,'[2]Project Data'!$C$6:$BY$990,15,FALSE)</f>
        <v>171</v>
      </c>
      <c r="L243" s="284">
        <f>VLOOKUP($A243,'[2]Project Data'!$C$6:$BY$990,30,FALSE)</f>
        <v>893400</v>
      </c>
      <c r="M243" s="284">
        <f>VLOOKUP($A243,'[2]Project Data'!$C$6:$BY$990,53,FALSE)</f>
        <v>0</v>
      </c>
      <c r="N243" s="266" t="str">
        <f>VLOOKUP($A243,'[2]Project Data'!$C$6:$BU$862,8,FALSE)</f>
        <v/>
      </c>
    </row>
    <row r="244" spans="1:14" s="244" customFormat="1" ht="50.25" customHeight="1" x14ac:dyDescent="0.25">
      <c r="A244" s="264">
        <v>357</v>
      </c>
      <c r="B244" s="264" t="s">
        <v>365</v>
      </c>
      <c r="C244" s="264" t="s">
        <v>366</v>
      </c>
      <c r="D244" s="265" t="str">
        <f t="shared" si="3"/>
        <v>PPL Rank: 357       
Elmore                                            
Watermain - Repl TH169</v>
      </c>
      <c r="E244" s="247" t="str">
        <f>VLOOKUP($A244,'[2]Project Data'!$C$6:$BU$990,11,FALSE)</f>
        <v>Brooksbank</v>
      </c>
      <c r="F244" s="247">
        <f>VLOOKUP($A244,'[2]Project Data'!$C$6:$BY$990,75,FALSE)</f>
        <v>9</v>
      </c>
      <c r="G244" s="273">
        <f>VLOOKUP($A244,'[2]Project Data'!$C$6:$BY$990,46,FALSE)</f>
        <v>0</v>
      </c>
      <c r="H244" s="247" t="str">
        <f>VLOOKUP($A244,'[2]Project Data'!$C$6:$BY$990,16,FALSE)</f>
        <v>Reg</v>
      </c>
      <c r="I244" s="247" t="str">
        <f>VLOOKUP($A244,'[2]Project Data'!$C$6:$BY$990,6,FALSE)</f>
        <v/>
      </c>
      <c r="J244" s="247" t="str">
        <f>VLOOKUP($A244,'[2]Project Data'!$C$6:$BY$990,7,FALSE)</f>
        <v/>
      </c>
      <c r="K244" s="280">
        <f>VLOOKUP($A244,'[2]Project Data'!$C$6:$BY$990,15,FALSE)</f>
        <v>663</v>
      </c>
      <c r="L244" s="284">
        <f>VLOOKUP($A244,'[2]Project Data'!$C$6:$BY$990,30,FALSE)</f>
        <v>722645</v>
      </c>
      <c r="M244" s="284">
        <f>VLOOKUP($A244,'[2]Project Data'!$C$6:$BY$990,53,FALSE)</f>
        <v>0</v>
      </c>
      <c r="N244" s="266" t="str">
        <f>VLOOKUP($A244,'[2]Project Data'!$C$6:$BU$862,8,FALSE)</f>
        <v/>
      </c>
    </row>
    <row r="245" spans="1:14" s="244" customFormat="1" ht="50.25" customHeight="1" x14ac:dyDescent="0.25">
      <c r="A245" s="264">
        <v>460</v>
      </c>
      <c r="B245" s="264" t="s">
        <v>96</v>
      </c>
      <c r="C245" s="264" t="s">
        <v>270</v>
      </c>
      <c r="D245" s="265" t="str">
        <f t="shared" si="3"/>
        <v>PPL Rank: 460       
Ely                                               
Watermain - Repl Various Areas</v>
      </c>
      <c r="E245" s="247" t="str">
        <f>VLOOKUP($A245,'[2]Project Data'!$C$6:$BU$990,11,FALSE)</f>
        <v>Bradshaw</v>
      </c>
      <c r="F245" s="247" t="str">
        <f>VLOOKUP($A245,'[2]Project Data'!$C$6:$BY$990,75,FALSE)</f>
        <v>3c</v>
      </c>
      <c r="G245" s="273">
        <f>VLOOKUP($A245,'[2]Project Data'!$C$6:$BY$990,46,FALSE)</f>
        <v>0</v>
      </c>
      <c r="H245" s="247" t="str">
        <f>VLOOKUP($A245,'[2]Project Data'!$C$6:$BY$990,16,FALSE)</f>
        <v>Reg</v>
      </c>
      <c r="I245" s="247" t="str">
        <f>VLOOKUP($A245,'[2]Project Data'!$C$6:$BY$990,6,FALSE)</f>
        <v/>
      </c>
      <c r="J245" s="247" t="str">
        <f>VLOOKUP($A245,'[2]Project Data'!$C$6:$BY$990,7,FALSE)</f>
        <v>Yes</v>
      </c>
      <c r="K245" s="280">
        <f>VLOOKUP($A245,'[2]Project Data'!$C$6:$BY$990,15,FALSE)</f>
        <v>3280</v>
      </c>
      <c r="L245" s="284">
        <f>VLOOKUP($A245,'[2]Project Data'!$C$6:$BY$990,30,FALSE)</f>
        <v>2811500</v>
      </c>
      <c r="M245" s="284">
        <f>VLOOKUP($A245,'[2]Project Data'!$C$6:$BY$990,53,FALSE)</f>
        <v>0</v>
      </c>
      <c r="N245" s="266" t="str">
        <f>VLOOKUP($A245,'[2]Project Data'!$C$6:$BU$862,8,FALSE)</f>
        <v/>
      </c>
    </row>
    <row r="246" spans="1:14" s="244" customFormat="1" ht="50.25" customHeight="1" x14ac:dyDescent="0.25">
      <c r="A246" s="264">
        <v>461</v>
      </c>
      <c r="B246" s="264" t="s">
        <v>96</v>
      </c>
      <c r="C246" s="264" t="s">
        <v>367</v>
      </c>
      <c r="D246" s="265" t="str">
        <f t="shared" si="3"/>
        <v>PPL Rank: 461       
Ely                                               
Watermain - Raw Water Intake/WM Repl</v>
      </c>
      <c r="E246" s="247" t="str">
        <f>VLOOKUP($A246,'[2]Project Data'!$C$6:$BU$990,11,FALSE)</f>
        <v>Bradshaw</v>
      </c>
      <c r="F246" s="247" t="str">
        <f>VLOOKUP($A246,'[2]Project Data'!$C$6:$BY$990,75,FALSE)</f>
        <v>3c</v>
      </c>
      <c r="G246" s="273">
        <f>VLOOKUP($A246,'[2]Project Data'!$C$6:$BY$990,46,FALSE)</f>
        <v>0</v>
      </c>
      <c r="H246" s="247" t="str">
        <f>VLOOKUP($A246,'[2]Project Data'!$C$6:$BY$990,16,FALSE)</f>
        <v>Reg</v>
      </c>
      <c r="I246" s="247" t="str">
        <f>VLOOKUP($A246,'[2]Project Data'!$C$6:$BY$990,6,FALSE)</f>
        <v>Yes</v>
      </c>
      <c r="J246" s="247" t="str">
        <f>VLOOKUP($A246,'[2]Project Data'!$C$6:$BY$990,7,FALSE)</f>
        <v/>
      </c>
      <c r="K246" s="280">
        <f>VLOOKUP($A246,'[2]Project Data'!$C$6:$BY$990,15,FALSE)</f>
        <v>3280</v>
      </c>
      <c r="L246" s="284">
        <f>VLOOKUP($A246,'[2]Project Data'!$C$6:$BY$990,30,FALSE)</f>
        <v>4513000</v>
      </c>
      <c r="M246" s="284">
        <f>VLOOKUP($A246,'[2]Project Data'!$C$6:$BY$990,53,FALSE)</f>
        <v>0</v>
      </c>
      <c r="N246" s="266" t="str">
        <f>VLOOKUP($A246,'[2]Project Data'!$C$6:$BU$862,8,FALSE)</f>
        <v/>
      </c>
    </row>
    <row r="247" spans="1:14" s="244" customFormat="1" ht="50.25" customHeight="1" x14ac:dyDescent="0.25">
      <c r="A247" s="264">
        <v>462</v>
      </c>
      <c r="B247" s="264" t="s">
        <v>96</v>
      </c>
      <c r="C247" s="264" t="s">
        <v>368</v>
      </c>
      <c r="D247" s="265" t="str">
        <f t="shared" si="3"/>
        <v>PPL Rank: 462       
Ely                                               
Watermain - Water Plant to Tower</v>
      </c>
      <c r="E247" s="247" t="str">
        <f>VLOOKUP($A247,'[2]Project Data'!$C$6:$BU$990,11,FALSE)</f>
        <v>Bradshaw</v>
      </c>
      <c r="F247" s="247" t="str">
        <f>VLOOKUP($A247,'[2]Project Data'!$C$6:$BY$990,75,FALSE)</f>
        <v>3c</v>
      </c>
      <c r="G247" s="273">
        <f>VLOOKUP($A247,'[2]Project Data'!$C$6:$BY$990,46,FALSE)</f>
        <v>0</v>
      </c>
      <c r="H247" s="247" t="str">
        <f>VLOOKUP($A247,'[2]Project Data'!$C$6:$BY$990,16,FALSE)</f>
        <v>Reg</v>
      </c>
      <c r="I247" s="247" t="str">
        <f>VLOOKUP($A247,'[2]Project Data'!$C$6:$BY$990,6,FALSE)</f>
        <v/>
      </c>
      <c r="J247" s="247" t="str">
        <f>VLOOKUP($A247,'[2]Project Data'!$C$6:$BY$990,7,FALSE)</f>
        <v/>
      </c>
      <c r="K247" s="280">
        <f>VLOOKUP($A247,'[2]Project Data'!$C$6:$BY$990,15,FALSE)</f>
        <v>3280</v>
      </c>
      <c r="L247" s="284">
        <f>VLOOKUP($A247,'[2]Project Data'!$C$6:$BY$990,30,FALSE)</f>
        <v>369700</v>
      </c>
      <c r="M247" s="284">
        <f>VLOOKUP($A247,'[2]Project Data'!$C$6:$BY$990,53,FALSE)</f>
        <v>0</v>
      </c>
      <c r="N247" s="266" t="str">
        <f>VLOOKUP($A247,'[2]Project Data'!$C$6:$BU$862,8,FALSE)</f>
        <v/>
      </c>
    </row>
    <row r="248" spans="1:14" s="244" customFormat="1" ht="50.25" customHeight="1" x14ac:dyDescent="0.25">
      <c r="A248" s="264">
        <v>8</v>
      </c>
      <c r="B248" s="264" t="s">
        <v>1077</v>
      </c>
      <c r="C248" s="264" t="s">
        <v>894</v>
      </c>
      <c r="D248" s="265" t="str">
        <f t="shared" si="3"/>
        <v>PPL Rank: 8         
Elysian                                           
Treatment - Radium Treatment with RO</v>
      </c>
      <c r="E248" s="247" t="str">
        <f>VLOOKUP($A248,'[2]Project Data'!$C$6:$BU$990,11,FALSE)</f>
        <v>Brooksbank</v>
      </c>
      <c r="F248" s="247">
        <f>VLOOKUP($A248,'[2]Project Data'!$C$6:$BY$990,75,FALSE)</f>
        <v>9</v>
      </c>
      <c r="G248" s="273">
        <f>VLOOKUP($A248,'[2]Project Data'!$C$6:$BY$990,46,FALSE)</f>
        <v>0</v>
      </c>
      <c r="H248" s="247" t="str">
        <f>VLOOKUP($A248,'[2]Project Data'!$C$6:$BY$990,16,FALSE)</f>
        <v>Reg</v>
      </c>
      <c r="I248" s="247" t="str">
        <f>VLOOKUP($A248,'[2]Project Data'!$C$6:$BY$990,6,FALSE)</f>
        <v>Yes</v>
      </c>
      <c r="J248" s="247" t="str">
        <f>VLOOKUP($A248,'[2]Project Data'!$C$6:$BY$990,7,FALSE)</f>
        <v/>
      </c>
      <c r="K248" s="280">
        <f>VLOOKUP($A248,'[2]Project Data'!$C$6:$BY$990,15,FALSE)</f>
        <v>703</v>
      </c>
      <c r="L248" s="284">
        <f>VLOOKUP($A248,'[2]Project Data'!$C$6:$BY$990,30,FALSE)</f>
        <v>8345295</v>
      </c>
      <c r="M248" s="284">
        <f>VLOOKUP($A248,'[2]Project Data'!$C$6:$BY$990,53,FALSE)</f>
        <v>1860784.964679945</v>
      </c>
      <c r="N248" s="266" t="str">
        <f>VLOOKUP($A248,'[2]Project Data'!$C$6:$BU$862,8,FALSE)</f>
        <v/>
      </c>
    </row>
    <row r="249" spans="1:14" s="244" customFormat="1" ht="50.25" customHeight="1" x14ac:dyDescent="0.25">
      <c r="A249" s="264">
        <v>963</v>
      </c>
      <c r="B249" s="264" t="s">
        <v>369</v>
      </c>
      <c r="C249" s="264" t="s">
        <v>370</v>
      </c>
      <c r="D249" s="265" t="str">
        <f t="shared" si="3"/>
        <v>PPL Rank: 963       
Empire Township                                   
Treatment - New Plant, Remove Ra, Fe, Mn</v>
      </c>
      <c r="E249" s="247" t="str">
        <f>VLOOKUP($A249,'[2]Project Data'!$C$6:$BU$990,11,FALSE)</f>
        <v>Montoya</v>
      </c>
      <c r="F249" s="247">
        <f>VLOOKUP($A249,'[2]Project Data'!$C$6:$BY$990,75,FALSE)</f>
        <v>11</v>
      </c>
      <c r="G249" s="273">
        <f>VLOOKUP($A249,'[2]Project Data'!$C$6:$BY$990,46,FALSE)</f>
        <v>0</v>
      </c>
      <c r="H249" s="247" t="str">
        <f>VLOOKUP($A249,'[2]Project Data'!$C$6:$BY$990,16,FALSE)</f>
        <v>Reg</v>
      </c>
      <c r="I249" s="247" t="str">
        <f>VLOOKUP($A249,'[2]Project Data'!$C$6:$BY$990,6,FALSE)</f>
        <v/>
      </c>
      <c r="J249" s="247" t="str">
        <f>VLOOKUP($A249,'[2]Project Data'!$C$6:$BY$990,7,FALSE)</f>
        <v/>
      </c>
      <c r="K249" s="280">
        <f>VLOOKUP($A249,'[2]Project Data'!$C$6:$BY$990,15,FALSE)</f>
        <v>1300</v>
      </c>
      <c r="L249" s="284">
        <f>VLOOKUP($A249,'[2]Project Data'!$C$6:$BY$990,30,FALSE)</f>
        <v>7500000</v>
      </c>
      <c r="M249" s="284">
        <f>VLOOKUP($A249,'[2]Project Data'!$C$6:$BY$990,53,FALSE)</f>
        <v>0</v>
      </c>
      <c r="N249" s="266" t="str">
        <f>VLOOKUP($A249,'[2]Project Data'!$C$6:$BU$862,8,FALSE)</f>
        <v/>
      </c>
    </row>
    <row r="250" spans="1:14" s="244" customFormat="1" ht="50.25" customHeight="1" x14ac:dyDescent="0.25">
      <c r="A250" s="264">
        <v>373</v>
      </c>
      <c r="B250" s="264" t="s">
        <v>371</v>
      </c>
      <c r="C250" s="264" t="s">
        <v>372</v>
      </c>
      <c r="D250" s="265" t="str">
        <f t="shared" si="3"/>
        <v>PPL Rank: 373       
Erskine                                           
Storage - Remove Original Tower</v>
      </c>
      <c r="E250" s="247" t="str">
        <f>VLOOKUP($A250,'[2]Project Data'!$C$6:$BU$990,11,FALSE)</f>
        <v>Perez</v>
      </c>
      <c r="F250" s="247">
        <f>VLOOKUP($A250,'[2]Project Data'!$C$6:$BY$990,75,FALSE)</f>
        <v>1</v>
      </c>
      <c r="G250" s="273">
        <f>VLOOKUP($A250,'[2]Project Data'!$C$6:$BY$990,46,FALSE)</f>
        <v>0</v>
      </c>
      <c r="H250" s="247" t="str">
        <f>VLOOKUP($A250,'[2]Project Data'!$C$6:$BY$990,16,FALSE)</f>
        <v>Reg</v>
      </c>
      <c r="I250" s="247" t="str">
        <f>VLOOKUP($A250,'[2]Project Data'!$C$6:$BY$990,6,FALSE)</f>
        <v/>
      </c>
      <c r="J250" s="247" t="str">
        <f>VLOOKUP($A250,'[2]Project Data'!$C$6:$BY$990,7,FALSE)</f>
        <v/>
      </c>
      <c r="K250" s="280">
        <f>VLOOKUP($A250,'[2]Project Data'!$C$6:$BY$990,15,FALSE)</f>
        <v>431</v>
      </c>
      <c r="L250" s="284">
        <f>VLOOKUP($A250,'[2]Project Data'!$C$6:$BY$990,30,FALSE)</f>
        <v>58000</v>
      </c>
      <c r="M250" s="284">
        <f>VLOOKUP($A250,'[2]Project Data'!$C$6:$BY$990,53,FALSE)</f>
        <v>46400</v>
      </c>
      <c r="N250" s="266" t="str">
        <f>VLOOKUP($A250,'[2]Project Data'!$C$6:$BU$862,8,FALSE)</f>
        <v/>
      </c>
    </row>
    <row r="251" spans="1:14" s="244" customFormat="1" ht="50.25" customHeight="1" x14ac:dyDescent="0.25">
      <c r="A251" s="264">
        <v>374</v>
      </c>
      <c r="B251" s="264" t="s">
        <v>371</v>
      </c>
      <c r="C251" s="264" t="s">
        <v>373</v>
      </c>
      <c r="D251" s="265" t="str">
        <f t="shared" si="3"/>
        <v>PPL Rank: 374       
Erskine                                           
Watermain - Replace 1947 Lines</v>
      </c>
      <c r="E251" s="247" t="str">
        <f>VLOOKUP($A251,'[2]Project Data'!$C$6:$BU$990,11,FALSE)</f>
        <v>Perez</v>
      </c>
      <c r="F251" s="247">
        <f>VLOOKUP($A251,'[2]Project Data'!$C$6:$BY$990,75,FALSE)</f>
        <v>1</v>
      </c>
      <c r="G251" s="273">
        <f>VLOOKUP($A251,'[2]Project Data'!$C$6:$BY$990,46,FALSE)</f>
        <v>0</v>
      </c>
      <c r="H251" s="247" t="str">
        <f>VLOOKUP($A251,'[2]Project Data'!$C$6:$BY$990,16,FALSE)</f>
        <v>Reg</v>
      </c>
      <c r="I251" s="247" t="str">
        <f>VLOOKUP($A251,'[2]Project Data'!$C$6:$BY$990,6,FALSE)</f>
        <v/>
      </c>
      <c r="J251" s="247" t="str">
        <f>VLOOKUP($A251,'[2]Project Data'!$C$6:$BY$990,7,FALSE)</f>
        <v/>
      </c>
      <c r="K251" s="280">
        <f>VLOOKUP($A251,'[2]Project Data'!$C$6:$BY$990,15,FALSE)</f>
        <v>431</v>
      </c>
      <c r="L251" s="284">
        <f>VLOOKUP($A251,'[2]Project Data'!$C$6:$BY$990,30,FALSE)</f>
        <v>1179150</v>
      </c>
      <c r="M251" s="284">
        <f>VLOOKUP($A251,'[2]Project Data'!$C$6:$BY$990,53,FALSE)</f>
        <v>943320</v>
      </c>
      <c r="N251" s="266" t="str">
        <f>VLOOKUP($A251,'[2]Project Data'!$C$6:$BU$862,8,FALSE)</f>
        <v/>
      </c>
    </row>
    <row r="252" spans="1:14" s="244" customFormat="1" ht="50.25" customHeight="1" x14ac:dyDescent="0.25">
      <c r="A252" s="264">
        <v>611</v>
      </c>
      <c r="B252" s="264" t="s">
        <v>97</v>
      </c>
      <c r="C252" s="264" t="s">
        <v>1078</v>
      </c>
      <c r="D252" s="265" t="str">
        <f t="shared" si="3"/>
        <v>PPL Rank: 611       
Eveleth                                           
Watermain - Miller Trunk Rd/Airport Repl</v>
      </c>
      <c r="E252" s="247" t="str">
        <f>VLOOKUP($A252,'[2]Project Data'!$C$6:$BU$990,11,FALSE)</f>
        <v>Bradshaw</v>
      </c>
      <c r="F252" s="247" t="str">
        <f>VLOOKUP($A252,'[2]Project Data'!$C$6:$BY$990,75,FALSE)</f>
        <v>3c</v>
      </c>
      <c r="G252" s="273">
        <f>VLOOKUP($A252,'[2]Project Data'!$C$6:$BY$990,46,FALSE)</f>
        <v>0</v>
      </c>
      <c r="H252" s="247" t="str">
        <f>VLOOKUP($A252,'[2]Project Data'!$C$6:$BY$990,16,FALSE)</f>
        <v>Reg</v>
      </c>
      <c r="I252" s="247" t="str">
        <f>VLOOKUP($A252,'[2]Project Data'!$C$6:$BY$990,6,FALSE)</f>
        <v>Yes</v>
      </c>
      <c r="J252" s="247" t="str">
        <f>VLOOKUP($A252,'[2]Project Data'!$C$6:$BY$990,7,FALSE)</f>
        <v/>
      </c>
      <c r="K252" s="280">
        <f>VLOOKUP($A252,'[2]Project Data'!$C$6:$BY$990,15,FALSE)</f>
        <v>3513</v>
      </c>
      <c r="L252" s="284">
        <f>VLOOKUP($A252,'[2]Project Data'!$C$6:$BY$990,30,FALSE)</f>
        <v>692599</v>
      </c>
      <c r="M252" s="284">
        <f>VLOOKUP($A252,'[2]Project Data'!$C$6:$BY$990,53,FALSE)</f>
        <v>0</v>
      </c>
      <c r="N252" s="266" t="str">
        <f>VLOOKUP($A252,'[2]Project Data'!$C$6:$BU$862,8,FALSE)</f>
        <v/>
      </c>
    </row>
    <row r="253" spans="1:14" s="244" customFormat="1" ht="50.25" customHeight="1" x14ac:dyDescent="0.25">
      <c r="A253" s="264">
        <v>612</v>
      </c>
      <c r="B253" s="264" t="s">
        <v>97</v>
      </c>
      <c r="C253" s="264" t="s">
        <v>712</v>
      </c>
      <c r="D253" s="265" t="str">
        <f t="shared" si="3"/>
        <v>PPL Rank: 612       
Eveleth                                           
Conservation - Meter Replacements</v>
      </c>
      <c r="E253" s="247" t="str">
        <f>VLOOKUP($A253,'[2]Project Data'!$C$6:$BU$990,11,FALSE)</f>
        <v>Bradshaw</v>
      </c>
      <c r="F253" s="247" t="str">
        <f>VLOOKUP($A253,'[2]Project Data'!$C$6:$BY$990,75,FALSE)</f>
        <v>3c</v>
      </c>
      <c r="G253" s="273">
        <f>VLOOKUP($A253,'[2]Project Data'!$C$6:$BY$990,46,FALSE)</f>
        <v>45566</v>
      </c>
      <c r="H253" s="247" t="str">
        <f>VLOOKUP($A253,'[2]Project Data'!$C$6:$BY$990,16,FALSE)</f>
        <v>Reg</v>
      </c>
      <c r="I253" s="247" t="str">
        <f>VLOOKUP($A253,'[2]Project Data'!$C$6:$BY$990,6,FALSE)</f>
        <v>Yes</v>
      </c>
      <c r="J253" s="247" t="str">
        <f>VLOOKUP($A253,'[2]Project Data'!$C$6:$BY$990,7,FALSE)</f>
        <v/>
      </c>
      <c r="K253" s="280">
        <f>VLOOKUP($A253,'[2]Project Data'!$C$6:$BY$990,15,FALSE)</f>
        <v>3513</v>
      </c>
      <c r="L253" s="284">
        <f>VLOOKUP($A253,'[2]Project Data'!$C$6:$BY$990,30,FALSE)</f>
        <v>959946</v>
      </c>
      <c r="M253" s="284">
        <f>VLOOKUP($A253,'[2]Project Data'!$C$6:$BY$990,53,FALSE)</f>
        <v>0</v>
      </c>
      <c r="N253" s="266" t="str">
        <f>VLOOKUP($A253,'[2]Project Data'!$C$6:$BU$862,8,FALSE)</f>
        <v/>
      </c>
    </row>
    <row r="254" spans="1:14" s="244" customFormat="1" ht="50.25" customHeight="1" x14ac:dyDescent="0.25">
      <c r="A254" s="264">
        <v>308</v>
      </c>
      <c r="B254" s="264" t="s">
        <v>833</v>
      </c>
      <c r="C254" s="264" t="s">
        <v>300</v>
      </c>
      <c r="D254" s="265" t="str">
        <f t="shared" si="3"/>
        <v>PPL Rank: 308       
Excelsior                                         
Treatment - Plant Rehab</v>
      </c>
      <c r="E254" s="247" t="str">
        <f>VLOOKUP($A254,'[2]Project Data'!$C$6:$BU$990,11,FALSE)</f>
        <v>Montoya</v>
      </c>
      <c r="F254" s="247">
        <f>VLOOKUP($A254,'[2]Project Data'!$C$6:$BY$990,75,FALSE)</f>
        <v>11</v>
      </c>
      <c r="G254" s="273">
        <f>VLOOKUP($A254,'[2]Project Data'!$C$6:$BY$990,46,FALSE)</f>
        <v>0</v>
      </c>
      <c r="H254" s="247" t="str">
        <f>VLOOKUP($A254,'[2]Project Data'!$C$6:$BY$990,16,FALSE)</f>
        <v>Reg</v>
      </c>
      <c r="I254" s="247" t="str">
        <f>VLOOKUP($A254,'[2]Project Data'!$C$6:$BY$990,6,FALSE)</f>
        <v/>
      </c>
      <c r="J254" s="247" t="str">
        <f>VLOOKUP($A254,'[2]Project Data'!$C$6:$BY$990,7,FALSE)</f>
        <v>Yes</v>
      </c>
      <c r="K254" s="280">
        <f>VLOOKUP($A254,'[2]Project Data'!$C$6:$BY$990,15,FALSE)</f>
        <v>2414</v>
      </c>
      <c r="L254" s="284">
        <f>VLOOKUP($A254,'[2]Project Data'!$C$6:$BY$990,30,FALSE)</f>
        <v>5040000</v>
      </c>
      <c r="M254" s="284">
        <f>VLOOKUP($A254,'[2]Project Data'!$C$6:$BY$990,53,FALSE)</f>
        <v>0</v>
      </c>
      <c r="N254" s="266" t="str">
        <f>VLOOKUP($A254,'[2]Project Data'!$C$6:$BU$862,8,FALSE)</f>
        <v/>
      </c>
    </row>
    <row r="255" spans="1:14" s="244" customFormat="1" ht="50.25" customHeight="1" x14ac:dyDescent="0.25">
      <c r="A255" s="264">
        <v>761</v>
      </c>
      <c r="B255" s="264" t="s">
        <v>833</v>
      </c>
      <c r="C255" s="264" t="s">
        <v>1323</v>
      </c>
      <c r="D255" s="265" t="str">
        <f t="shared" si="3"/>
        <v>PPL Rank: 761       
Excelsior                                         
Watermain - Lake St Area Replacement</v>
      </c>
      <c r="E255" s="247" t="str">
        <f>VLOOKUP($A255,'[2]Project Data'!$C$6:$BU$990,11,FALSE)</f>
        <v>Montoya</v>
      </c>
      <c r="F255" s="247">
        <f>VLOOKUP($A255,'[2]Project Data'!$C$6:$BY$990,75,FALSE)</f>
        <v>11</v>
      </c>
      <c r="G255" s="273">
        <f>VLOOKUP($A255,'[2]Project Data'!$C$6:$BY$990,46,FALSE)</f>
        <v>0</v>
      </c>
      <c r="H255" s="247" t="str">
        <f>VLOOKUP($A255,'[2]Project Data'!$C$6:$BY$990,16,FALSE)</f>
        <v>Reg</v>
      </c>
      <c r="I255" s="247" t="str">
        <f>VLOOKUP($A255,'[2]Project Data'!$C$6:$BY$990,6,FALSE)</f>
        <v/>
      </c>
      <c r="J255" s="247" t="str">
        <f>VLOOKUP($A255,'[2]Project Data'!$C$6:$BY$990,7,FALSE)</f>
        <v/>
      </c>
      <c r="K255" s="280">
        <f>VLOOKUP($A255,'[2]Project Data'!$C$6:$BY$990,15,FALSE)</f>
        <v>2257</v>
      </c>
      <c r="L255" s="284">
        <f>VLOOKUP($A255,'[2]Project Data'!$C$6:$BY$990,30,FALSE)</f>
        <v>10313000</v>
      </c>
      <c r="M255" s="284">
        <f>VLOOKUP($A255,'[2]Project Data'!$C$6:$BY$990,53,FALSE)</f>
        <v>0</v>
      </c>
      <c r="N255" s="266">
        <f>VLOOKUP($A255,'[2]Project Data'!$C$6:$BU$862,8,FALSE)</f>
        <v>0</v>
      </c>
    </row>
    <row r="256" spans="1:14" s="244" customFormat="1" ht="50.25" customHeight="1" x14ac:dyDescent="0.25">
      <c r="A256" s="264">
        <v>660</v>
      </c>
      <c r="B256" s="264" t="s">
        <v>834</v>
      </c>
      <c r="C256" s="264" t="s">
        <v>895</v>
      </c>
      <c r="D256" s="265" t="str">
        <f t="shared" si="3"/>
        <v>PPL Rank: 660       
Fairfax                                           
Treatment - RO Addition</v>
      </c>
      <c r="E256" s="247" t="str">
        <f>VLOOKUP($A256,'[2]Project Data'!$C$6:$BU$990,11,FALSE)</f>
        <v>Barrett</v>
      </c>
      <c r="F256" s="247" t="str">
        <f>VLOOKUP($A256,'[2]Project Data'!$C$6:$BY$990,75,FALSE)</f>
        <v>6E</v>
      </c>
      <c r="G256" s="273">
        <f>VLOOKUP($A256,'[2]Project Data'!$C$6:$BY$990,46,FALSE)</f>
        <v>0</v>
      </c>
      <c r="H256" s="247" t="str">
        <f>VLOOKUP($A256,'[2]Project Data'!$C$6:$BY$990,16,FALSE)</f>
        <v>Reg</v>
      </c>
      <c r="I256" s="247" t="str">
        <f>VLOOKUP($A256,'[2]Project Data'!$C$6:$BY$990,6,FALSE)</f>
        <v/>
      </c>
      <c r="J256" s="247" t="str">
        <f>VLOOKUP($A256,'[2]Project Data'!$C$6:$BY$990,7,FALSE)</f>
        <v/>
      </c>
      <c r="K256" s="280">
        <f>VLOOKUP($A256,'[2]Project Data'!$C$6:$BY$990,15,FALSE)</f>
        <v>1135</v>
      </c>
      <c r="L256" s="284">
        <f>VLOOKUP($A256,'[2]Project Data'!$C$6:$BY$990,30,FALSE)</f>
        <v>2500000</v>
      </c>
      <c r="M256" s="284">
        <f>VLOOKUP($A256,'[2]Project Data'!$C$6:$BY$990,53,FALSE)</f>
        <v>0</v>
      </c>
      <c r="N256" s="266" t="str">
        <f>VLOOKUP($A256,'[2]Project Data'!$C$6:$BU$862,8,FALSE)</f>
        <v/>
      </c>
    </row>
    <row r="257" spans="1:14" s="244" customFormat="1" ht="50.25" customHeight="1" x14ac:dyDescent="0.25">
      <c r="A257" s="264">
        <v>566</v>
      </c>
      <c r="B257" s="264" t="s">
        <v>160</v>
      </c>
      <c r="C257" s="264" t="s">
        <v>1079</v>
      </c>
      <c r="D257" s="265" t="str">
        <f t="shared" si="3"/>
        <v>PPL Rank: 566       
Fairmont                                          
Storage - New 2.0 MG Reservoir</v>
      </c>
      <c r="E257" s="247" t="str">
        <f>VLOOKUP($A257,'[2]Project Data'!$C$6:$BU$990,11,FALSE)</f>
        <v>Brooksbank</v>
      </c>
      <c r="F257" s="247">
        <f>VLOOKUP($A257,'[2]Project Data'!$C$6:$BY$990,75,FALSE)</f>
        <v>9</v>
      </c>
      <c r="G257" s="273">
        <f>VLOOKUP($A257,'[2]Project Data'!$C$6:$BY$990,46,FALSE)</f>
        <v>0</v>
      </c>
      <c r="H257" s="247" t="str">
        <f>VLOOKUP($A257,'[2]Project Data'!$C$6:$BY$990,16,FALSE)</f>
        <v>Reg</v>
      </c>
      <c r="I257" s="247" t="str">
        <f>VLOOKUP($A257,'[2]Project Data'!$C$6:$BY$990,6,FALSE)</f>
        <v>Yes</v>
      </c>
      <c r="J257" s="247" t="str">
        <f>VLOOKUP($A257,'[2]Project Data'!$C$6:$BY$990,7,FALSE)</f>
        <v/>
      </c>
      <c r="K257" s="280">
        <f>VLOOKUP($A257,'[2]Project Data'!$C$6:$BY$990,15,FALSE)</f>
        <v>10465</v>
      </c>
      <c r="L257" s="284">
        <f>VLOOKUP($A257,'[2]Project Data'!$C$6:$BY$990,30,FALSE)</f>
        <v>4332000</v>
      </c>
      <c r="M257" s="284">
        <f>VLOOKUP($A257,'[2]Project Data'!$C$6:$BY$990,53,FALSE)</f>
        <v>0</v>
      </c>
      <c r="N257" s="266" t="str">
        <f>VLOOKUP($A257,'[2]Project Data'!$C$6:$BU$862,8,FALSE)</f>
        <v/>
      </c>
    </row>
    <row r="258" spans="1:14" s="244" customFormat="1" ht="50.25" customHeight="1" x14ac:dyDescent="0.25">
      <c r="A258" s="264">
        <v>862</v>
      </c>
      <c r="B258" s="264" t="s">
        <v>160</v>
      </c>
      <c r="C258" s="264" t="s">
        <v>374</v>
      </c>
      <c r="D258" s="265" t="str">
        <f t="shared" si="3"/>
        <v>PPL Rank: 862       
Fairmont                                          
Treatment - Decommission Lime Ponds</v>
      </c>
      <c r="E258" s="247" t="str">
        <f>VLOOKUP($A258,'[2]Project Data'!$C$6:$BU$990,11,FALSE)</f>
        <v>Brooksbank</v>
      </c>
      <c r="F258" s="247">
        <f>VLOOKUP($A258,'[2]Project Data'!$C$6:$BY$990,75,FALSE)</f>
        <v>9</v>
      </c>
      <c r="G258" s="273">
        <f>VLOOKUP($A258,'[2]Project Data'!$C$6:$BY$990,46,FALSE)</f>
        <v>0</v>
      </c>
      <c r="H258" s="247" t="str">
        <f>VLOOKUP($A258,'[2]Project Data'!$C$6:$BY$990,16,FALSE)</f>
        <v>Reg</v>
      </c>
      <c r="I258" s="247" t="str">
        <f>VLOOKUP($A258,'[2]Project Data'!$C$6:$BY$990,6,FALSE)</f>
        <v/>
      </c>
      <c r="J258" s="247" t="str">
        <f>VLOOKUP($A258,'[2]Project Data'!$C$6:$BY$990,7,FALSE)</f>
        <v/>
      </c>
      <c r="K258" s="280">
        <f>VLOOKUP($A258,'[2]Project Data'!$C$6:$BY$990,15,FALSE)</f>
        <v>10328</v>
      </c>
      <c r="L258" s="284">
        <f>VLOOKUP($A258,'[2]Project Data'!$C$6:$BY$990,30,FALSE)</f>
        <v>2906250</v>
      </c>
      <c r="M258" s="284">
        <f>VLOOKUP($A258,'[2]Project Data'!$C$6:$BY$990,53,FALSE)</f>
        <v>0</v>
      </c>
      <c r="N258" s="266" t="str">
        <f>VLOOKUP($A258,'[2]Project Data'!$C$6:$BU$862,8,FALSE)</f>
        <v/>
      </c>
    </row>
    <row r="259" spans="1:14" s="244" customFormat="1" ht="50.25" customHeight="1" x14ac:dyDescent="0.25">
      <c r="A259" s="264">
        <v>905</v>
      </c>
      <c r="B259" s="264" t="s">
        <v>649</v>
      </c>
      <c r="C259" s="264" t="s">
        <v>1080</v>
      </c>
      <c r="D259" s="265" t="str">
        <f t="shared" si="3"/>
        <v>PPL Rank: 905       
Felton                                            
Other - Connect to WCRWD</v>
      </c>
      <c r="E259" s="247" t="str">
        <f>VLOOKUP($A259,'[2]Project Data'!$C$6:$BU$990,11,FALSE)</f>
        <v>Bradshaw</v>
      </c>
      <c r="F259" s="247">
        <f>VLOOKUP($A259,'[2]Project Data'!$C$6:$BY$990,75,FALSE)</f>
        <v>4</v>
      </c>
      <c r="G259" s="273">
        <f>VLOOKUP($A259,'[2]Project Data'!$C$6:$BY$990,46,FALSE)</f>
        <v>0</v>
      </c>
      <c r="H259" s="247" t="str">
        <f>VLOOKUP($A259,'[2]Project Data'!$C$6:$BY$990,16,FALSE)</f>
        <v>Reg</v>
      </c>
      <c r="I259" s="247" t="str">
        <f>VLOOKUP($A259,'[2]Project Data'!$C$6:$BY$990,6,FALSE)</f>
        <v/>
      </c>
      <c r="J259" s="247" t="str">
        <f>VLOOKUP($A259,'[2]Project Data'!$C$6:$BY$990,7,FALSE)</f>
        <v/>
      </c>
      <c r="K259" s="280">
        <f>VLOOKUP($A259,'[2]Project Data'!$C$6:$BY$990,15,FALSE)</f>
        <v>114</v>
      </c>
      <c r="L259" s="284">
        <f>VLOOKUP($A259,'[2]Project Data'!$C$6:$BY$990,30,FALSE)</f>
        <v>2500000</v>
      </c>
      <c r="M259" s="284">
        <f>VLOOKUP($A259,'[2]Project Data'!$C$6:$BY$990,53,FALSE)</f>
        <v>0</v>
      </c>
      <c r="N259" s="266" t="str">
        <f>VLOOKUP($A259,'[2]Project Data'!$C$6:$BU$862,8,FALSE)</f>
        <v/>
      </c>
    </row>
    <row r="260" spans="1:14" s="244" customFormat="1" ht="50.25" customHeight="1" x14ac:dyDescent="0.25">
      <c r="A260" s="264">
        <v>906</v>
      </c>
      <c r="B260" s="264" t="s">
        <v>649</v>
      </c>
      <c r="C260" s="264" t="s">
        <v>329</v>
      </c>
      <c r="D260" s="265" t="str">
        <f t="shared" si="3"/>
        <v>PPL Rank: 906       
Felton                                            
Watermain - Replace &amp; Loop</v>
      </c>
      <c r="E260" s="247" t="str">
        <f>VLOOKUP($A260,'[2]Project Data'!$C$6:$BU$990,11,FALSE)</f>
        <v>Bradshaw</v>
      </c>
      <c r="F260" s="247">
        <f>VLOOKUP($A260,'[2]Project Data'!$C$6:$BY$990,75,FALSE)</f>
        <v>4</v>
      </c>
      <c r="G260" s="273">
        <f>VLOOKUP($A260,'[2]Project Data'!$C$6:$BY$990,46,FALSE)</f>
        <v>0</v>
      </c>
      <c r="H260" s="247" t="str">
        <f>VLOOKUP($A260,'[2]Project Data'!$C$6:$BY$990,16,FALSE)</f>
        <v>Reg</v>
      </c>
      <c r="I260" s="247" t="str">
        <f>VLOOKUP($A260,'[2]Project Data'!$C$6:$BY$990,6,FALSE)</f>
        <v/>
      </c>
      <c r="J260" s="247" t="str">
        <f>VLOOKUP($A260,'[2]Project Data'!$C$6:$BY$990,7,FALSE)</f>
        <v/>
      </c>
      <c r="K260" s="280">
        <f>VLOOKUP($A260,'[2]Project Data'!$C$6:$BY$990,15,FALSE)</f>
        <v>114</v>
      </c>
      <c r="L260" s="284">
        <f>VLOOKUP($A260,'[2]Project Data'!$C$6:$BY$990,30,FALSE)</f>
        <v>5834000</v>
      </c>
      <c r="M260" s="284">
        <f>VLOOKUP($A260,'[2]Project Data'!$C$6:$BY$990,53,FALSE)</f>
        <v>0</v>
      </c>
      <c r="N260" s="266" t="str">
        <f>VLOOKUP($A260,'[2]Project Data'!$C$6:$BU$862,8,FALSE)</f>
        <v/>
      </c>
    </row>
    <row r="261" spans="1:14" s="244" customFormat="1" ht="50.25" customHeight="1" x14ac:dyDescent="0.25">
      <c r="A261" s="264">
        <v>438</v>
      </c>
      <c r="B261" s="264" t="s">
        <v>835</v>
      </c>
      <c r="C261" s="264" t="s">
        <v>896</v>
      </c>
      <c r="D261" s="265" t="str">
        <f t="shared" si="3"/>
        <v>PPL Rank: 438       
Fergus Falls                                      
Storage - Replace 750,000 Gallon GSR</v>
      </c>
      <c r="E261" s="247" t="str">
        <f>VLOOKUP($A261,'[2]Project Data'!$C$6:$BU$990,11,FALSE)</f>
        <v>Bradshaw</v>
      </c>
      <c r="F261" s="247">
        <f>VLOOKUP($A261,'[2]Project Data'!$C$6:$BY$990,75,FALSE)</f>
        <v>4</v>
      </c>
      <c r="G261" s="273">
        <f>VLOOKUP($A261,'[2]Project Data'!$C$6:$BY$990,46,FALSE)</f>
        <v>0</v>
      </c>
      <c r="H261" s="247" t="str">
        <f>VLOOKUP($A261,'[2]Project Data'!$C$6:$BY$990,16,FALSE)</f>
        <v>Reg</v>
      </c>
      <c r="I261" s="247" t="str">
        <f>VLOOKUP($A261,'[2]Project Data'!$C$6:$BY$990,6,FALSE)</f>
        <v/>
      </c>
      <c r="J261" s="247" t="str">
        <f>VLOOKUP($A261,'[2]Project Data'!$C$6:$BY$990,7,FALSE)</f>
        <v/>
      </c>
      <c r="K261" s="280">
        <f>VLOOKUP($A261,'[2]Project Data'!$C$6:$BY$990,15,FALSE)</f>
        <v>13754</v>
      </c>
      <c r="L261" s="284">
        <f>VLOOKUP($A261,'[2]Project Data'!$C$6:$BY$990,30,FALSE)</f>
        <v>2000000</v>
      </c>
      <c r="M261" s="284">
        <f>VLOOKUP($A261,'[2]Project Data'!$C$6:$BY$990,53,FALSE)</f>
        <v>0</v>
      </c>
      <c r="N261" s="266" t="str">
        <f>VLOOKUP($A261,'[2]Project Data'!$C$6:$BU$862,8,FALSE)</f>
        <v/>
      </c>
    </row>
    <row r="262" spans="1:14" s="244" customFormat="1" ht="50.25" customHeight="1" x14ac:dyDescent="0.25">
      <c r="A262" s="264">
        <v>261</v>
      </c>
      <c r="B262" s="264" t="s">
        <v>836</v>
      </c>
      <c r="C262" s="264" t="s">
        <v>329</v>
      </c>
      <c r="D262" s="265" t="str">
        <f t="shared" si="3"/>
        <v>PPL Rank: 261       
Fertile                                           
Watermain - Replace &amp; Loop</v>
      </c>
      <c r="E262" s="247" t="str">
        <f>VLOOKUP($A262,'[2]Project Data'!$C$6:$BU$990,11,FALSE)</f>
        <v>Perez</v>
      </c>
      <c r="F262" s="247">
        <f>VLOOKUP($A262,'[2]Project Data'!$C$6:$BY$990,75,FALSE)</f>
        <v>1</v>
      </c>
      <c r="G262" s="273">
        <f>VLOOKUP($A262,'[2]Project Data'!$C$6:$BY$990,46,FALSE)</f>
        <v>0</v>
      </c>
      <c r="H262" s="247" t="str">
        <f>VLOOKUP($A262,'[2]Project Data'!$C$6:$BY$990,16,FALSE)</f>
        <v>Reg</v>
      </c>
      <c r="I262" s="247" t="str">
        <f>VLOOKUP($A262,'[2]Project Data'!$C$6:$BY$990,6,FALSE)</f>
        <v/>
      </c>
      <c r="J262" s="247" t="str">
        <f>VLOOKUP($A262,'[2]Project Data'!$C$6:$BY$990,7,FALSE)</f>
        <v>Yes</v>
      </c>
      <c r="K262" s="280">
        <f>VLOOKUP($A262,'[2]Project Data'!$C$6:$BY$990,15,FALSE)</f>
        <v>931</v>
      </c>
      <c r="L262" s="284">
        <f>VLOOKUP($A262,'[2]Project Data'!$C$6:$BY$990,30,FALSE)</f>
        <v>1551000</v>
      </c>
      <c r="M262" s="284">
        <f>VLOOKUP($A262,'[2]Project Data'!$C$6:$BY$990,53,FALSE)</f>
        <v>0</v>
      </c>
      <c r="N262" s="266" t="str">
        <f>VLOOKUP($A262,'[2]Project Data'!$C$6:$BU$862,8,FALSE)</f>
        <v/>
      </c>
    </row>
    <row r="263" spans="1:14" s="244" customFormat="1" ht="50.25" customHeight="1" x14ac:dyDescent="0.25">
      <c r="A263" s="264">
        <v>512</v>
      </c>
      <c r="B263" s="264" t="s">
        <v>836</v>
      </c>
      <c r="C263" s="264" t="s">
        <v>860</v>
      </c>
      <c r="D263" s="265" t="str">
        <f t="shared" si="3"/>
        <v>PPL Rank: 512       
Fertile                                           
Conservation - Meter Replacement</v>
      </c>
      <c r="E263" s="247" t="str">
        <f>VLOOKUP($A263,'[2]Project Data'!$C$6:$BU$990,11,FALSE)</f>
        <v>Perez</v>
      </c>
      <c r="F263" s="247">
        <f>VLOOKUP($A263,'[2]Project Data'!$C$6:$BY$990,75,FALSE)</f>
        <v>1</v>
      </c>
      <c r="G263" s="273">
        <f>VLOOKUP($A263,'[2]Project Data'!$C$6:$BY$990,46,FALSE)</f>
        <v>0</v>
      </c>
      <c r="H263" s="247" t="str">
        <f>VLOOKUP($A263,'[2]Project Data'!$C$6:$BY$990,16,FALSE)</f>
        <v>Reg</v>
      </c>
      <c r="I263" s="247" t="str">
        <f>VLOOKUP($A263,'[2]Project Data'!$C$6:$BY$990,6,FALSE)</f>
        <v/>
      </c>
      <c r="J263" s="247" t="str">
        <f>VLOOKUP($A263,'[2]Project Data'!$C$6:$BY$990,7,FALSE)</f>
        <v>Yes</v>
      </c>
      <c r="K263" s="280">
        <f>VLOOKUP($A263,'[2]Project Data'!$C$6:$BY$990,15,FALSE)</f>
        <v>931</v>
      </c>
      <c r="L263" s="284">
        <f>VLOOKUP($A263,'[2]Project Data'!$C$6:$BY$990,30,FALSE)</f>
        <v>467000</v>
      </c>
      <c r="M263" s="284">
        <f>VLOOKUP($A263,'[2]Project Data'!$C$6:$BY$990,53,FALSE)</f>
        <v>0</v>
      </c>
      <c r="N263" s="266" t="str">
        <f>VLOOKUP($A263,'[2]Project Data'!$C$6:$BU$862,8,FALSE)</f>
        <v/>
      </c>
    </row>
    <row r="264" spans="1:14" s="244" customFormat="1" ht="50.25" customHeight="1" x14ac:dyDescent="0.25">
      <c r="A264" s="264">
        <v>839</v>
      </c>
      <c r="B264" s="264" t="s">
        <v>746</v>
      </c>
      <c r="C264" s="264" t="s">
        <v>356</v>
      </c>
      <c r="D264" s="265" t="str">
        <f t="shared" si="3"/>
        <v>PPL Rank: 839       
Flensburg                                         
Storage - New 50,000 Gal Tower</v>
      </c>
      <c r="E264" s="247" t="str">
        <f>VLOOKUP($A264,'[2]Project Data'!$C$6:$BU$990,11,FALSE)</f>
        <v>Schultz</v>
      </c>
      <c r="F264" s="247">
        <f>VLOOKUP($A264,'[2]Project Data'!$C$6:$BY$990,75,FALSE)</f>
        <v>5</v>
      </c>
      <c r="G264" s="273">
        <f>VLOOKUP($A264,'[2]Project Data'!$C$6:$BY$990,46,FALSE)</f>
        <v>0</v>
      </c>
      <c r="H264" s="247" t="str">
        <f>VLOOKUP($A264,'[2]Project Data'!$C$6:$BY$990,16,FALSE)</f>
        <v>Reg</v>
      </c>
      <c r="I264" s="247" t="str">
        <f>VLOOKUP($A264,'[2]Project Data'!$C$6:$BY$990,6,FALSE)</f>
        <v/>
      </c>
      <c r="J264" s="247" t="str">
        <f>VLOOKUP($A264,'[2]Project Data'!$C$6:$BY$990,7,FALSE)</f>
        <v/>
      </c>
      <c r="K264" s="280">
        <f>VLOOKUP($A264,'[2]Project Data'!$C$6:$BY$990,15,FALSE)</f>
        <v>191</v>
      </c>
      <c r="L264" s="284">
        <f>VLOOKUP($A264,'[2]Project Data'!$C$6:$BY$990,30,FALSE)</f>
        <v>1581000</v>
      </c>
      <c r="M264" s="284">
        <f>VLOOKUP($A264,'[2]Project Data'!$C$6:$BY$990,53,FALSE)</f>
        <v>0</v>
      </c>
      <c r="N264" s="266" t="str">
        <f>VLOOKUP($A264,'[2]Project Data'!$C$6:$BU$862,8,FALSE)</f>
        <v/>
      </c>
    </row>
    <row r="265" spans="1:14" s="244" customFormat="1" ht="50.25" customHeight="1" x14ac:dyDescent="0.25">
      <c r="A265" s="264">
        <v>952</v>
      </c>
      <c r="B265" s="264" t="s">
        <v>746</v>
      </c>
      <c r="C265" s="264" t="s">
        <v>1081</v>
      </c>
      <c r="D265" s="265" t="str">
        <f t="shared" ref="D265:D328" si="4">"PPL Rank: "&amp;A265&amp;REPT(" ",10-LEN(A265))&amp;CHAR(10)&amp;B265&amp;REPT(" ",50-LEN(B265))&amp;CHAR(10)&amp;C265</f>
        <v>PPL Rank: 952       
Flensburg                                         
Source - New Booster Station</v>
      </c>
      <c r="E265" s="247" t="str">
        <f>VLOOKUP($A265,'[2]Project Data'!$C$6:$BU$990,11,FALSE)</f>
        <v>Schultz</v>
      </c>
      <c r="F265" s="247">
        <f>VLOOKUP($A265,'[2]Project Data'!$C$6:$BY$990,75,FALSE)</f>
        <v>5</v>
      </c>
      <c r="G265" s="273">
        <f>VLOOKUP($A265,'[2]Project Data'!$C$6:$BY$990,46,FALSE)</f>
        <v>0</v>
      </c>
      <c r="H265" s="247" t="str">
        <f>VLOOKUP($A265,'[2]Project Data'!$C$6:$BY$990,16,FALSE)</f>
        <v>Reg</v>
      </c>
      <c r="I265" s="247" t="str">
        <f>VLOOKUP($A265,'[2]Project Data'!$C$6:$BY$990,6,FALSE)</f>
        <v/>
      </c>
      <c r="J265" s="247" t="str">
        <f>VLOOKUP($A265,'[2]Project Data'!$C$6:$BY$990,7,FALSE)</f>
        <v/>
      </c>
      <c r="K265" s="280">
        <f>VLOOKUP($A265,'[2]Project Data'!$C$6:$BY$990,15,FALSE)</f>
        <v>191</v>
      </c>
      <c r="L265" s="284">
        <f>VLOOKUP($A265,'[2]Project Data'!$C$6:$BY$990,30,FALSE)</f>
        <v>4078000</v>
      </c>
      <c r="M265" s="284">
        <f>VLOOKUP($A265,'[2]Project Data'!$C$6:$BY$990,53,FALSE)</f>
        <v>0</v>
      </c>
      <c r="N265" s="266" t="str">
        <f>VLOOKUP($A265,'[2]Project Data'!$C$6:$BU$862,8,FALSE)</f>
        <v/>
      </c>
    </row>
    <row r="266" spans="1:14" s="244" customFormat="1" ht="50.25" customHeight="1" x14ac:dyDescent="0.25">
      <c r="A266" s="264">
        <v>953</v>
      </c>
      <c r="B266" s="264" t="s">
        <v>746</v>
      </c>
      <c r="C266" s="264" t="s">
        <v>1082</v>
      </c>
      <c r="D266" s="265" t="str">
        <f t="shared" si="4"/>
        <v>PPL Rank: 953       
Flensburg                                         
Watermain - Construct New Distribution</v>
      </c>
      <c r="E266" s="247" t="str">
        <f>VLOOKUP($A266,'[2]Project Data'!$C$6:$BU$990,11,FALSE)</f>
        <v>Schultz</v>
      </c>
      <c r="F266" s="247">
        <f>VLOOKUP($A266,'[2]Project Data'!$C$6:$BY$990,75,FALSE)</f>
        <v>5</v>
      </c>
      <c r="G266" s="273">
        <f>VLOOKUP($A266,'[2]Project Data'!$C$6:$BY$990,46,FALSE)</f>
        <v>0</v>
      </c>
      <c r="H266" s="247" t="str">
        <f>VLOOKUP($A266,'[2]Project Data'!$C$6:$BY$990,16,FALSE)</f>
        <v>Reg</v>
      </c>
      <c r="I266" s="247" t="str">
        <f>VLOOKUP($A266,'[2]Project Data'!$C$6:$BY$990,6,FALSE)</f>
        <v/>
      </c>
      <c r="J266" s="247" t="str">
        <f>VLOOKUP($A266,'[2]Project Data'!$C$6:$BY$990,7,FALSE)</f>
        <v/>
      </c>
      <c r="K266" s="280">
        <f>VLOOKUP($A266,'[2]Project Data'!$C$6:$BY$990,15,FALSE)</f>
        <v>191</v>
      </c>
      <c r="L266" s="284">
        <f>VLOOKUP($A266,'[2]Project Data'!$C$6:$BY$990,30,FALSE)</f>
        <v>4072000</v>
      </c>
      <c r="M266" s="284">
        <f>VLOOKUP($A266,'[2]Project Data'!$C$6:$BY$990,53,FALSE)</f>
        <v>0</v>
      </c>
      <c r="N266" s="266" t="str">
        <f>VLOOKUP($A266,'[2]Project Data'!$C$6:$BU$862,8,FALSE)</f>
        <v/>
      </c>
    </row>
    <row r="267" spans="1:14" s="244" customFormat="1" ht="50.25" customHeight="1" x14ac:dyDescent="0.25">
      <c r="A267" s="264">
        <v>218</v>
      </c>
      <c r="B267" s="264" t="s">
        <v>98</v>
      </c>
      <c r="C267" s="264" t="s">
        <v>340</v>
      </c>
      <c r="D267" s="265" t="str">
        <f t="shared" si="4"/>
        <v>PPL Rank: 218       
Floodwood                                         
Watermain - Looping</v>
      </c>
      <c r="E267" s="247" t="str">
        <f>VLOOKUP($A267,'[2]Project Data'!$C$6:$BU$990,11,FALSE)</f>
        <v>Bradshaw</v>
      </c>
      <c r="F267" s="247" t="str">
        <f>VLOOKUP($A267,'[2]Project Data'!$C$6:$BY$990,75,FALSE)</f>
        <v>3c</v>
      </c>
      <c r="G267" s="273">
        <f>VLOOKUP($A267,'[2]Project Data'!$C$6:$BY$990,46,FALSE)</f>
        <v>0</v>
      </c>
      <c r="H267" s="247" t="str">
        <f>VLOOKUP($A267,'[2]Project Data'!$C$6:$BY$990,16,FALSE)</f>
        <v>Reg</v>
      </c>
      <c r="I267" s="247" t="str">
        <f>VLOOKUP($A267,'[2]Project Data'!$C$6:$BY$990,6,FALSE)</f>
        <v/>
      </c>
      <c r="J267" s="247" t="str">
        <f>VLOOKUP($A267,'[2]Project Data'!$C$6:$BY$990,7,FALSE)</f>
        <v/>
      </c>
      <c r="K267" s="280">
        <f>VLOOKUP($A267,'[2]Project Data'!$C$6:$BY$990,15,FALSE)</f>
        <v>501</v>
      </c>
      <c r="L267" s="284">
        <f>VLOOKUP($A267,'[2]Project Data'!$C$6:$BY$990,30,FALSE)</f>
        <v>727300</v>
      </c>
      <c r="M267" s="284">
        <f>VLOOKUP($A267,'[2]Project Data'!$C$6:$BY$990,53,FALSE)</f>
        <v>0</v>
      </c>
      <c r="N267" s="266" t="str">
        <f>VLOOKUP($A267,'[2]Project Data'!$C$6:$BU$862,8,FALSE)</f>
        <v/>
      </c>
    </row>
    <row r="268" spans="1:14" s="244" customFormat="1" ht="50.25" customHeight="1" x14ac:dyDescent="0.25">
      <c r="A268" s="264">
        <v>332</v>
      </c>
      <c r="B268" s="264" t="s">
        <v>98</v>
      </c>
      <c r="C268" s="264" t="s">
        <v>375</v>
      </c>
      <c r="D268" s="265" t="str">
        <f t="shared" si="4"/>
        <v>PPL Rank: 332       
Floodwood                                         
Watermain - 5th Ave Repl</v>
      </c>
      <c r="E268" s="247" t="str">
        <f>VLOOKUP($A268,'[2]Project Data'!$C$6:$BU$990,11,FALSE)</f>
        <v>Bradshaw</v>
      </c>
      <c r="F268" s="247" t="str">
        <f>VLOOKUP($A268,'[2]Project Data'!$C$6:$BY$990,75,FALSE)</f>
        <v>3c</v>
      </c>
      <c r="G268" s="273">
        <f>VLOOKUP($A268,'[2]Project Data'!$C$6:$BY$990,46,FALSE)</f>
        <v>0</v>
      </c>
      <c r="H268" s="247" t="str">
        <f>VLOOKUP($A268,'[2]Project Data'!$C$6:$BY$990,16,FALSE)</f>
        <v>Reg</v>
      </c>
      <c r="I268" s="247" t="str">
        <f>VLOOKUP($A268,'[2]Project Data'!$C$6:$BY$990,6,FALSE)</f>
        <v/>
      </c>
      <c r="J268" s="247" t="str">
        <f>VLOOKUP($A268,'[2]Project Data'!$C$6:$BY$990,7,FALSE)</f>
        <v/>
      </c>
      <c r="K268" s="280">
        <f>VLOOKUP($A268,'[2]Project Data'!$C$6:$BY$990,15,FALSE)</f>
        <v>501</v>
      </c>
      <c r="L268" s="284">
        <f>VLOOKUP($A268,'[2]Project Data'!$C$6:$BY$990,30,FALSE)</f>
        <v>338375</v>
      </c>
      <c r="M268" s="284">
        <f>VLOOKUP($A268,'[2]Project Data'!$C$6:$BY$990,53,FALSE)</f>
        <v>0</v>
      </c>
      <c r="N268" s="266" t="str">
        <f>VLOOKUP($A268,'[2]Project Data'!$C$6:$BU$862,8,FALSE)</f>
        <v/>
      </c>
    </row>
    <row r="269" spans="1:14" s="244" customFormat="1" ht="50.25" customHeight="1" x14ac:dyDescent="0.25">
      <c r="A269" s="264">
        <v>333</v>
      </c>
      <c r="B269" s="264" t="s">
        <v>98</v>
      </c>
      <c r="C269" s="264" t="s">
        <v>376</v>
      </c>
      <c r="D269" s="265" t="str">
        <f t="shared" si="4"/>
        <v>PPL Rank: 333       
Floodwood                                         
Watermain - Repl 4 Inch Mains</v>
      </c>
      <c r="E269" s="247" t="str">
        <f>VLOOKUP($A269,'[2]Project Data'!$C$6:$BU$990,11,FALSE)</f>
        <v>Bradshaw</v>
      </c>
      <c r="F269" s="247" t="str">
        <f>VLOOKUP($A269,'[2]Project Data'!$C$6:$BY$990,75,FALSE)</f>
        <v>3c</v>
      </c>
      <c r="G269" s="273">
        <f>VLOOKUP($A269,'[2]Project Data'!$C$6:$BY$990,46,FALSE)</f>
        <v>0</v>
      </c>
      <c r="H269" s="247" t="str">
        <f>VLOOKUP($A269,'[2]Project Data'!$C$6:$BY$990,16,FALSE)</f>
        <v>Reg</v>
      </c>
      <c r="I269" s="247" t="str">
        <f>VLOOKUP($A269,'[2]Project Data'!$C$6:$BY$990,6,FALSE)</f>
        <v/>
      </c>
      <c r="J269" s="247" t="str">
        <f>VLOOKUP($A269,'[2]Project Data'!$C$6:$BY$990,7,FALSE)</f>
        <v/>
      </c>
      <c r="K269" s="280">
        <f>VLOOKUP($A269,'[2]Project Data'!$C$6:$BY$990,15,FALSE)</f>
        <v>501</v>
      </c>
      <c r="L269" s="284">
        <f>VLOOKUP($A269,'[2]Project Data'!$C$6:$BY$990,30,FALSE)</f>
        <v>2369900</v>
      </c>
      <c r="M269" s="284">
        <f>VLOOKUP($A269,'[2]Project Data'!$C$6:$BY$990,53,FALSE)</f>
        <v>0</v>
      </c>
      <c r="N269" s="266" t="str">
        <f>VLOOKUP($A269,'[2]Project Data'!$C$6:$BU$862,8,FALSE)</f>
        <v/>
      </c>
    </row>
    <row r="270" spans="1:14" s="244" customFormat="1" ht="50.25" customHeight="1" x14ac:dyDescent="0.25">
      <c r="A270" s="264">
        <v>174</v>
      </c>
      <c r="B270" s="264" t="s">
        <v>99</v>
      </c>
      <c r="C270" s="264" t="s">
        <v>875</v>
      </c>
      <c r="D270" s="265" t="str">
        <f t="shared" si="4"/>
        <v>PPL Rank: 174       
Foley                                             
Treatment - Manganese Treatment Plant</v>
      </c>
      <c r="E270" s="247" t="str">
        <f>VLOOKUP($A270,'[2]Project Data'!$C$6:$BU$990,11,FALSE)</f>
        <v>Barrett</v>
      </c>
      <c r="F270" s="247" t="str">
        <f>VLOOKUP($A270,'[2]Project Data'!$C$6:$BY$990,75,FALSE)</f>
        <v>7W</v>
      </c>
      <c r="G270" s="273">
        <f>VLOOKUP($A270,'[2]Project Data'!$C$6:$BY$990,46,FALSE)</f>
        <v>0</v>
      </c>
      <c r="H270" s="247" t="str">
        <f>VLOOKUP($A270,'[2]Project Data'!$C$6:$BY$990,16,FALSE)</f>
        <v>EC</v>
      </c>
      <c r="I270" s="247" t="str">
        <f>VLOOKUP($A270,'[2]Project Data'!$C$6:$BY$990,6,FALSE)</f>
        <v/>
      </c>
      <c r="J270" s="247" t="str">
        <f>VLOOKUP($A270,'[2]Project Data'!$C$6:$BY$990,7,FALSE)</f>
        <v/>
      </c>
      <c r="K270" s="280">
        <f>VLOOKUP($A270,'[2]Project Data'!$C$6:$BY$990,15,FALSE)</f>
        <v>2712</v>
      </c>
      <c r="L270" s="284">
        <f>VLOOKUP($A270,'[2]Project Data'!$C$6:$BY$990,30,FALSE)</f>
        <v>13325500</v>
      </c>
      <c r="M270" s="284">
        <f>VLOOKUP($A270,'[2]Project Data'!$C$6:$BY$990,53,FALSE)</f>
        <v>0</v>
      </c>
      <c r="N270" s="266" t="str">
        <f>VLOOKUP($A270,'[2]Project Data'!$C$6:$BU$862,8,FALSE)</f>
        <v/>
      </c>
    </row>
    <row r="271" spans="1:14" s="244" customFormat="1" ht="50.25" customHeight="1" x14ac:dyDescent="0.25">
      <c r="A271" s="264">
        <v>722</v>
      </c>
      <c r="B271" s="264" t="s">
        <v>99</v>
      </c>
      <c r="C271" s="264" t="s">
        <v>1083</v>
      </c>
      <c r="D271" s="265" t="str">
        <f t="shared" si="4"/>
        <v xml:space="preserve">PPL Rank: 722       
Foley                                             
Source - New Well #6 </v>
      </c>
      <c r="E271" s="247" t="str">
        <f>VLOOKUP($A271,'[2]Project Data'!$C$6:$BU$990,11,FALSE)</f>
        <v>Barrett</v>
      </c>
      <c r="F271" s="247" t="str">
        <f>VLOOKUP($A271,'[2]Project Data'!$C$6:$BY$990,75,FALSE)</f>
        <v>7W</v>
      </c>
      <c r="G271" s="273">
        <f>VLOOKUP($A271,'[2]Project Data'!$C$6:$BY$990,46,FALSE)</f>
        <v>0</v>
      </c>
      <c r="H271" s="247" t="str">
        <f>VLOOKUP($A271,'[2]Project Data'!$C$6:$BY$990,16,FALSE)</f>
        <v>Reg</v>
      </c>
      <c r="I271" s="247" t="str">
        <f>VLOOKUP($A271,'[2]Project Data'!$C$6:$BY$990,6,FALSE)</f>
        <v/>
      </c>
      <c r="J271" s="247" t="str">
        <f>VLOOKUP($A271,'[2]Project Data'!$C$6:$BY$990,7,FALSE)</f>
        <v/>
      </c>
      <c r="K271" s="280">
        <f>VLOOKUP($A271,'[2]Project Data'!$C$6:$BY$990,15,FALSE)</f>
        <v>2712</v>
      </c>
      <c r="L271" s="284">
        <f>VLOOKUP($A271,'[2]Project Data'!$C$6:$BY$990,30,FALSE)</f>
        <v>507500</v>
      </c>
      <c r="M271" s="284">
        <f>VLOOKUP($A271,'[2]Project Data'!$C$6:$BY$990,53,FALSE)</f>
        <v>0</v>
      </c>
      <c r="N271" s="266" t="str">
        <f>VLOOKUP($A271,'[2]Project Data'!$C$6:$BU$862,8,FALSE)</f>
        <v/>
      </c>
    </row>
    <row r="272" spans="1:14" s="244" customFormat="1" ht="50.25" customHeight="1" x14ac:dyDescent="0.25">
      <c r="A272" s="264">
        <v>837</v>
      </c>
      <c r="B272" s="264" t="s">
        <v>99</v>
      </c>
      <c r="C272" s="264" t="s">
        <v>377</v>
      </c>
      <c r="D272" s="265" t="str">
        <f t="shared" si="4"/>
        <v>PPL Rank: 837       
Foley                                             
Storage - New 200,000 Gal Tower</v>
      </c>
      <c r="E272" s="247" t="str">
        <f>VLOOKUP($A272,'[2]Project Data'!$C$6:$BU$990,11,FALSE)</f>
        <v>Barrett</v>
      </c>
      <c r="F272" s="247" t="str">
        <f>VLOOKUP($A272,'[2]Project Data'!$C$6:$BY$990,75,FALSE)</f>
        <v>7W</v>
      </c>
      <c r="G272" s="273">
        <f>VLOOKUP($A272,'[2]Project Data'!$C$6:$BY$990,46,FALSE)</f>
        <v>0</v>
      </c>
      <c r="H272" s="247" t="str">
        <f>VLOOKUP($A272,'[2]Project Data'!$C$6:$BY$990,16,FALSE)</f>
        <v>Reg</v>
      </c>
      <c r="I272" s="247" t="str">
        <f>VLOOKUP($A272,'[2]Project Data'!$C$6:$BY$990,6,FALSE)</f>
        <v/>
      </c>
      <c r="J272" s="247" t="str">
        <f>VLOOKUP($A272,'[2]Project Data'!$C$6:$BY$990,7,FALSE)</f>
        <v/>
      </c>
      <c r="K272" s="280">
        <f>VLOOKUP($A272,'[2]Project Data'!$C$6:$BY$990,15,FALSE)</f>
        <v>2712</v>
      </c>
      <c r="L272" s="284">
        <f>VLOOKUP($A272,'[2]Project Data'!$C$6:$BY$990,30,FALSE)</f>
        <v>1749100</v>
      </c>
      <c r="M272" s="284">
        <f>VLOOKUP($A272,'[2]Project Data'!$C$6:$BY$990,53,FALSE)</f>
        <v>0</v>
      </c>
      <c r="N272" s="266" t="str">
        <f>VLOOKUP($A272,'[2]Project Data'!$C$6:$BU$862,8,FALSE)</f>
        <v/>
      </c>
    </row>
    <row r="273" spans="1:14" s="244" customFormat="1" ht="50.25" customHeight="1" x14ac:dyDescent="0.25">
      <c r="A273" s="264">
        <v>916</v>
      </c>
      <c r="B273" s="264" t="s">
        <v>99</v>
      </c>
      <c r="C273" s="264" t="s">
        <v>289</v>
      </c>
      <c r="D273" s="265" t="str">
        <f t="shared" si="4"/>
        <v>PPL Rank: 916       
Foley                                             
Storage - Tower Rehab</v>
      </c>
      <c r="E273" s="247" t="str">
        <f>VLOOKUP($A273,'[2]Project Data'!$C$6:$BU$990,11,FALSE)</f>
        <v>Barrett</v>
      </c>
      <c r="F273" s="247" t="str">
        <f>VLOOKUP($A273,'[2]Project Data'!$C$6:$BY$990,75,FALSE)</f>
        <v>7W</v>
      </c>
      <c r="G273" s="273">
        <f>VLOOKUP($A273,'[2]Project Data'!$C$6:$BY$990,46,FALSE)</f>
        <v>0</v>
      </c>
      <c r="H273" s="247" t="str">
        <f>VLOOKUP($A273,'[2]Project Data'!$C$6:$BY$990,16,FALSE)</f>
        <v>Reg</v>
      </c>
      <c r="I273" s="247" t="str">
        <f>VLOOKUP($A273,'[2]Project Data'!$C$6:$BY$990,6,FALSE)</f>
        <v/>
      </c>
      <c r="J273" s="247" t="str">
        <f>VLOOKUP($A273,'[2]Project Data'!$C$6:$BY$990,7,FALSE)</f>
        <v/>
      </c>
      <c r="K273" s="280">
        <f>VLOOKUP($A273,'[2]Project Data'!$C$6:$BY$990,15,FALSE)</f>
        <v>2712</v>
      </c>
      <c r="L273" s="284">
        <f>VLOOKUP($A273,'[2]Project Data'!$C$6:$BY$990,30,FALSE)</f>
        <v>725000</v>
      </c>
      <c r="M273" s="284">
        <f>VLOOKUP($A273,'[2]Project Data'!$C$6:$BY$990,53,FALSE)</f>
        <v>0</v>
      </c>
      <c r="N273" s="266" t="str">
        <f>VLOOKUP($A273,'[2]Project Data'!$C$6:$BU$862,8,FALSE)</f>
        <v/>
      </c>
    </row>
    <row r="274" spans="1:14" s="244" customFormat="1" ht="50.25" customHeight="1" x14ac:dyDescent="0.25">
      <c r="A274" s="264">
        <v>917</v>
      </c>
      <c r="B274" s="264" t="s">
        <v>99</v>
      </c>
      <c r="C274" s="264" t="s">
        <v>929</v>
      </c>
      <c r="D274" s="265" t="str">
        <f t="shared" si="4"/>
        <v>PPL Rank: 917       
Foley                                             
Watermain - Watermain Improvements</v>
      </c>
      <c r="E274" s="247" t="str">
        <f>VLOOKUP($A274,'[2]Project Data'!$C$6:$BU$990,11,FALSE)</f>
        <v>Barrett</v>
      </c>
      <c r="F274" s="247" t="str">
        <f>VLOOKUP($A274,'[2]Project Data'!$C$6:$BY$990,75,FALSE)</f>
        <v>7W</v>
      </c>
      <c r="G274" s="273">
        <f>VLOOKUP($A274,'[2]Project Data'!$C$6:$BY$990,46,FALSE)</f>
        <v>0</v>
      </c>
      <c r="H274" s="247" t="str">
        <f>VLOOKUP($A274,'[2]Project Data'!$C$6:$BY$990,16,FALSE)</f>
        <v>Reg</v>
      </c>
      <c r="I274" s="247" t="str">
        <f>VLOOKUP($A274,'[2]Project Data'!$C$6:$BY$990,6,FALSE)</f>
        <v/>
      </c>
      <c r="J274" s="247" t="str">
        <f>VLOOKUP($A274,'[2]Project Data'!$C$6:$BY$990,7,FALSE)</f>
        <v/>
      </c>
      <c r="K274" s="280">
        <f>VLOOKUP($A274,'[2]Project Data'!$C$6:$BY$990,15,FALSE)</f>
        <v>2712</v>
      </c>
      <c r="L274" s="284">
        <f>VLOOKUP($A274,'[2]Project Data'!$C$6:$BY$990,30,FALSE)</f>
        <v>986290</v>
      </c>
      <c r="M274" s="284">
        <f>VLOOKUP($A274,'[2]Project Data'!$C$6:$BY$990,53,FALSE)</f>
        <v>0</v>
      </c>
      <c r="N274" s="266" t="str">
        <f>VLOOKUP($A274,'[2]Project Data'!$C$6:$BU$862,8,FALSE)</f>
        <v/>
      </c>
    </row>
    <row r="275" spans="1:14" s="244" customFormat="1" ht="50.25" customHeight="1" x14ac:dyDescent="0.25">
      <c r="A275" s="264">
        <v>468</v>
      </c>
      <c r="B275" s="264" t="s">
        <v>246</v>
      </c>
      <c r="C275" s="264" t="s">
        <v>301</v>
      </c>
      <c r="D275" s="265" t="str">
        <f t="shared" si="4"/>
        <v>PPL Rank: 468       
Fosston                                           
Watermain - Replace Various Areas</v>
      </c>
      <c r="E275" s="247" t="str">
        <f>VLOOKUP($A275,'[2]Project Data'!$C$6:$BU$990,11,FALSE)</f>
        <v>Perez</v>
      </c>
      <c r="F275" s="247">
        <f>VLOOKUP($A275,'[2]Project Data'!$C$6:$BY$990,75,FALSE)</f>
        <v>1</v>
      </c>
      <c r="G275" s="273">
        <f>VLOOKUP($A275,'[2]Project Data'!$C$6:$BY$990,46,FALSE)</f>
        <v>0</v>
      </c>
      <c r="H275" s="247" t="str">
        <f>VLOOKUP($A275,'[2]Project Data'!$C$6:$BY$990,16,FALSE)</f>
        <v>Reg</v>
      </c>
      <c r="I275" s="247" t="str">
        <f>VLOOKUP($A275,'[2]Project Data'!$C$6:$BY$990,6,FALSE)</f>
        <v/>
      </c>
      <c r="J275" s="247" t="str">
        <f>VLOOKUP($A275,'[2]Project Data'!$C$6:$BY$990,7,FALSE)</f>
        <v/>
      </c>
      <c r="K275" s="280">
        <f>VLOOKUP($A275,'[2]Project Data'!$C$6:$BY$990,15,FALSE)</f>
        <v>1434</v>
      </c>
      <c r="L275" s="284">
        <f>VLOOKUP($A275,'[2]Project Data'!$C$6:$BY$990,30,FALSE)</f>
        <v>4488183</v>
      </c>
      <c r="M275" s="284">
        <f>VLOOKUP($A275,'[2]Project Data'!$C$6:$BY$990,53,FALSE)</f>
        <v>0</v>
      </c>
      <c r="N275" s="266" t="str">
        <f>VLOOKUP($A275,'[2]Project Data'!$C$6:$BU$862,8,FALSE)</f>
        <v/>
      </c>
    </row>
    <row r="276" spans="1:14" s="244" customFormat="1" ht="50.25" customHeight="1" x14ac:dyDescent="0.25">
      <c r="A276" s="264">
        <v>283</v>
      </c>
      <c r="B276" s="264" t="s">
        <v>1084</v>
      </c>
      <c r="C276" s="264" t="s">
        <v>340</v>
      </c>
      <c r="D276" s="265" t="str">
        <f t="shared" si="4"/>
        <v>PPL Rank: 283       
Franklin                                          
Watermain - Looping</v>
      </c>
      <c r="E276" s="247" t="str">
        <f>VLOOKUP($A276,'[2]Project Data'!$C$6:$BU$990,11,FALSE)</f>
        <v>Barrett</v>
      </c>
      <c r="F276" s="247" t="str">
        <f>VLOOKUP($A276,'[2]Project Data'!$C$6:$BY$990,75,FALSE)</f>
        <v>6E</v>
      </c>
      <c r="G276" s="273">
        <f>VLOOKUP($A276,'[2]Project Data'!$C$6:$BY$990,46,FALSE)</f>
        <v>0</v>
      </c>
      <c r="H276" s="247" t="str">
        <f>VLOOKUP($A276,'[2]Project Data'!$C$6:$BY$990,16,FALSE)</f>
        <v>Reg</v>
      </c>
      <c r="I276" s="247" t="str">
        <f>VLOOKUP($A276,'[2]Project Data'!$C$6:$BY$990,6,FALSE)</f>
        <v>Yes</v>
      </c>
      <c r="J276" s="247" t="str">
        <f>VLOOKUP($A276,'[2]Project Data'!$C$6:$BY$990,7,FALSE)</f>
        <v/>
      </c>
      <c r="K276" s="280">
        <f>VLOOKUP($A276,'[2]Project Data'!$C$6:$BY$990,15,FALSE)</f>
        <v>508</v>
      </c>
      <c r="L276" s="284">
        <f>VLOOKUP($A276,'[2]Project Data'!$C$6:$BY$990,30,FALSE)</f>
        <v>195880</v>
      </c>
      <c r="M276" s="284">
        <f>VLOOKUP($A276,'[2]Project Data'!$C$6:$BY$990,53,FALSE)</f>
        <v>0</v>
      </c>
      <c r="N276" s="266" t="str">
        <f>VLOOKUP($A276,'[2]Project Data'!$C$6:$BU$862,8,FALSE)</f>
        <v/>
      </c>
    </row>
    <row r="277" spans="1:14" s="244" customFormat="1" ht="50.25" customHeight="1" x14ac:dyDescent="0.25">
      <c r="A277" s="264">
        <v>624</v>
      </c>
      <c r="B277" s="264" t="s">
        <v>1084</v>
      </c>
      <c r="C277" s="264" t="s">
        <v>1085</v>
      </c>
      <c r="D277" s="265" t="str">
        <f t="shared" si="4"/>
        <v>PPL Rank: 624       
Franklin                                          
Watermain - Reconstruction</v>
      </c>
      <c r="E277" s="247" t="str">
        <f>VLOOKUP($A277,'[2]Project Data'!$C$6:$BU$990,11,FALSE)</f>
        <v>Barrett</v>
      </c>
      <c r="F277" s="247" t="str">
        <f>VLOOKUP($A277,'[2]Project Data'!$C$6:$BY$990,75,FALSE)</f>
        <v>6E</v>
      </c>
      <c r="G277" s="273">
        <f>VLOOKUP($A277,'[2]Project Data'!$C$6:$BY$990,46,FALSE)</f>
        <v>0</v>
      </c>
      <c r="H277" s="247" t="str">
        <f>VLOOKUP($A277,'[2]Project Data'!$C$6:$BY$990,16,FALSE)</f>
        <v>Reg</v>
      </c>
      <c r="I277" s="247" t="str">
        <f>VLOOKUP($A277,'[2]Project Data'!$C$6:$BY$990,6,FALSE)</f>
        <v>Yes</v>
      </c>
      <c r="J277" s="247" t="str">
        <f>VLOOKUP($A277,'[2]Project Data'!$C$6:$BY$990,7,FALSE)</f>
        <v/>
      </c>
      <c r="K277" s="280">
        <f>VLOOKUP($A277,'[2]Project Data'!$C$6:$BY$990,15,FALSE)</f>
        <v>508</v>
      </c>
      <c r="L277" s="284">
        <f>VLOOKUP($A277,'[2]Project Data'!$C$6:$BY$990,30,FALSE)</f>
        <v>563581</v>
      </c>
      <c r="M277" s="284">
        <f>VLOOKUP($A277,'[2]Project Data'!$C$6:$BY$990,53,FALSE)</f>
        <v>0</v>
      </c>
      <c r="N277" s="266" t="str">
        <f>VLOOKUP($A277,'[2]Project Data'!$C$6:$BU$862,8,FALSE)</f>
        <v/>
      </c>
    </row>
    <row r="278" spans="1:14" s="244" customFormat="1" ht="50.25" customHeight="1" x14ac:dyDescent="0.25">
      <c r="A278" s="264">
        <v>467</v>
      </c>
      <c r="B278" s="264" t="s">
        <v>100</v>
      </c>
      <c r="C278" s="264" t="s">
        <v>897</v>
      </c>
      <c r="D278" s="265" t="str">
        <f t="shared" si="4"/>
        <v>PPL Rank: 467       
Frazee                                            
Watermain - Replace East Main Ave.</v>
      </c>
      <c r="E278" s="247" t="str">
        <f>VLOOKUP($A278,'[2]Project Data'!$C$6:$BU$990,11,FALSE)</f>
        <v>Bradshaw</v>
      </c>
      <c r="F278" s="247">
        <f>VLOOKUP($A278,'[2]Project Data'!$C$6:$BY$990,75,FALSE)</f>
        <v>4</v>
      </c>
      <c r="G278" s="273">
        <f>VLOOKUP($A278,'[2]Project Data'!$C$6:$BY$990,46,FALSE)</f>
        <v>0</v>
      </c>
      <c r="H278" s="247" t="str">
        <f>VLOOKUP($A278,'[2]Project Data'!$C$6:$BY$990,16,FALSE)</f>
        <v>Reg</v>
      </c>
      <c r="I278" s="247" t="str">
        <f>VLOOKUP($A278,'[2]Project Data'!$C$6:$BY$990,6,FALSE)</f>
        <v>Yes</v>
      </c>
      <c r="J278" s="247" t="str">
        <f>VLOOKUP($A278,'[2]Project Data'!$C$6:$BY$990,7,FALSE)</f>
        <v/>
      </c>
      <c r="K278" s="280">
        <f>VLOOKUP($A278,'[2]Project Data'!$C$6:$BY$990,15,FALSE)</f>
        <v>1146</v>
      </c>
      <c r="L278" s="284">
        <f>VLOOKUP($A278,'[2]Project Data'!$C$6:$BY$990,30,FALSE)</f>
        <v>735000</v>
      </c>
      <c r="M278" s="284">
        <f>VLOOKUP($A278,'[2]Project Data'!$C$6:$BY$990,53,FALSE)</f>
        <v>588000</v>
      </c>
      <c r="N278" s="266" t="str">
        <f>VLOOKUP($A278,'[2]Project Data'!$C$6:$BU$862,8,FALSE)</f>
        <v/>
      </c>
    </row>
    <row r="279" spans="1:14" s="244" customFormat="1" ht="50.25" customHeight="1" x14ac:dyDescent="0.25">
      <c r="A279" s="264">
        <v>140</v>
      </c>
      <c r="B279" s="264" t="s">
        <v>837</v>
      </c>
      <c r="C279" s="264" t="s">
        <v>898</v>
      </c>
      <c r="D279" s="265" t="str">
        <f t="shared" si="4"/>
        <v>PPL Rank: 140       
Fridley                                           
Treatment - PFAS Treatment Locke Park TP</v>
      </c>
      <c r="E279" s="247" t="str">
        <f>VLOOKUP($A279,'[2]Project Data'!$C$6:$BU$990,11,FALSE)</f>
        <v>Montoya</v>
      </c>
      <c r="F279" s="247">
        <f>VLOOKUP($A279,'[2]Project Data'!$C$6:$BY$990,75,FALSE)</f>
        <v>11</v>
      </c>
      <c r="G279" s="273">
        <f>VLOOKUP($A279,'[2]Project Data'!$C$6:$BY$990,46,FALSE)</f>
        <v>0</v>
      </c>
      <c r="H279" s="247" t="str">
        <f>VLOOKUP($A279,'[2]Project Data'!$C$6:$BY$990,16,FALSE)</f>
        <v>EC</v>
      </c>
      <c r="I279" s="247" t="str">
        <f>VLOOKUP($A279,'[2]Project Data'!$C$6:$BY$990,6,FALSE)</f>
        <v/>
      </c>
      <c r="J279" s="247" t="str">
        <f>VLOOKUP($A279,'[2]Project Data'!$C$6:$BY$990,7,FALSE)</f>
        <v>Yes</v>
      </c>
      <c r="K279" s="280">
        <f>VLOOKUP($A279,'[2]Project Data'!$C$6:$BY$990,15,FALSE)</f>
        <v>29422</v>
      </c>
      <c r="L279" s="284">
        <f>VLOOKUP($A279,'[2]Project Data'!$C$6:$BY$990,30,FALSE)</f>
        <v>6632000</v>
      </c>
      <c r="M279" s="284">
        <f>VLOOKUP($A279,'[2]Project Data'!$C$6:$BY$990,53,FALSE)</f>
        <v>0</v>
      </c>
      <c r="N279" s="266" t="str">
        <f>VLOOKUP($A279,'[2]Project Data'!$C$6:$BU$862,8,FALSE)</f>
        <v/>
      </c>
    </row>
    <row r="280" spans="1:14" s="244" customFormat="1" ht="50.25" customHeight="1" x14ac:dyDescent="0.25">
      <c r="A280" s="264">
        <v>272</v>
      </c>
      <c r="B280" s="264" t="s">
        <v>378</v>
      </c>
      <c r="C280" s="264" t="s">
        <v>899</v>
      </c>
      <c r="D280" s="265" t="str">
        <f t="shared" si="4"/>
        <v>PPL Rank: 272       
Garfield                                          
Treatment - New Fe/Mn Plant &amp; Well</v>
      </c>
      <c r="E280" s="247" t="str">
        <f>VLOOKUP($A280,'[2]Project Data'!$C$6:$BU$990,11,FALSE)</f>
        <v>Bradshaw</v>
      </c>
      <c r="F280" s="247">
        <f>VLOOKUP($A280,'[2]Project Data'!$C$6:$BY$990,75,FALSE)</f>
        <v>4</v>
      </c>
      <c r="G280" s="273">
        <f>VLOOKUP($A280,'[2]Project Data'!$C$6:$BY$990,46,FALSE)</f>
        <v>0</v>
      </c>
      <c r="H280" s="247" t="str">
        <f>VLOOKUP($A280,'[2]Project Data'!$C$6:$BY$990,16,FALSE)</f>
        <v>Reg</v>
      </c>
      <c r="I280" s="247" t="str">
        <f>VLOOKUP($A280,'[2]Project Data'!$C$6:$BY$990,6,FALSE)</f>
        <v/>
      </c>
      <c r="J280" s="247" t="str">
        <f>VLOOKUP($A280,'[2]Project Data'!$C$6:$BY$990,7,FALSE)</f>
        <v/>
      </c>
      <c r="K280" s="280">
        <f>VLOOKUP($A280,'[2]Project Data'!$C$6:$BY$990,15,FALSE)</f>
        <v>362</v>
      </c>
      <c r="L280" s="284">
        <f>VLOOKUP($A280,'[2]Project Data'!$C$6:$BY$990,30,FALSE)</f>
        <v>4536000</v>
      </c>
      <c r="M280" s="284">
        <f>VLOOKUP($A280,'[2]Project Data'!$C$6:$BY$990,53,FALSE)</f>
        <v>1965835.2315820528</v>
      </c>
      <c r="N280" s="266" t="str">
        <f>VLOOKUP($A280,'[2]Project Data'!$C$6:$BU$862,8,FALSE)</f>
        <v/>
      </c>
    </row>
    <row r="281" spans="1:14" s="244" customFormat="1" ht="50.25" customHeight="1" x14ac:dyDescent="0.25">
      <c r="A281" s="264">
        <v>550</v>
      </c>
      <c r="B281" s="264" t="s">
        <v>378</v>
      </c>
      <c r="C281" s="264" t="s">
        <v>289</v>
      </c>
      <c r="D281" s="265" t="str">
        <f t="shared" si="4"/>
        <v>PPL Rank: 550       
Garfield                                          
Storage - Tower Rehab</v>
      </c>
      <c r="E281" s="247" t="str">
        <f>VLOOKUP($A281,'[2]Project Data'!$C$6:$BU$990,11,FALSE)</f>
        <v>Bradshaw</v>
      </c>
      <c r="F281" s="247">
        <f>VLOOKUP($A281,'[2]Project Data'!$C$6:$BY$990,75,FALSE)</f>
        <v>4</v>
      </c>
      <c r="G281" s="273">
        <f>VLOOKUP($A281,'[2]Project Data'!$C$6:$BY$990,46,FALSE)</f>
        <v>0</v>
      </c>
      <c r="H281" s="247" t="str">
        <f>VLOOKUP($A281,'[2]Project Data'!$C$6:$BY$990,16,FALSE)</f>
        <v>Reg</v>
      </c>
      <c r="I281" s="247" t="str">
        <f>VLOOKUP($A281,'[2]Project Data'!$C$6:$BY$990,6,FALSE)</f>
        <v/>
      </c>
      <c r="J281" s="247" t="str">
        <f>VLOOKUP($A281,'[2]Project Data'!$C$6:$BY$990,7,FALSE)</f>
        <v/>
      </c>
      <c r="K281" s="280">
        <f>VLOOKUP($A281,'[2]Project Data'!$C$6:$BY$990,15,FALSE)</f>
        <v>362</v>
      </c>
      <c r="L281" s="284">
        <f>VLOOKUP($A281,'[2]Project Data'!$C$6:$BY$990,30,FALSE)</f>
        <v>206000</v>
      </c>
      <c r="M281" s="284">
        <f>VLOOKUP($A281,'[2]Project Data'!$C$6:$BY$990,53,FALSE)</f>
        <v>0</v>
      </c>
      <c r="N281" s="266" t="str">
        <f>VLOOKUP($A281,'[2]Project Data'!$C$6:$BU$862,8,FALSE)</f>
        <v/>
      </c>
    </row>
    <row r="282" spans="1:14" s="244" customFormat="1" ht="50.25" customHeight="1" x14ac:dyDescent="0.25">
      <c r="A282" s="264">
        <v>551</v>
      </c>
      <c r="B282" s="264" t="s">
        <v>378</v>
      </c>
      <c r="C282" s="264" t="s">
        <v>860</v>
      </c>
      <c r="D282" s="265" t="str">
        <f t="shared" si="4"/>
        <v>PPL Rank: 551       
Garfield                                          
Conservation - Meter Replacement</v>
      </c>
      <c r="E282" s="247" t="str">
        <f>VLOOKUP($A282,'[2]Project Data'!$C$6:$BU$990,11,FALSE)</f>
        <v>Bradshaw</v>
      </c>
      <c r="F282" s="247">
        <f>VLOOKUP($A282,'[2]Project Data'!$C$6:$BY$990,75,FALSE)</f>
        <v>4</v>
      </c>
      <c r="G282" s="273">
        <f>VLOOKUP($A282,'[2]Project Data'!$C$6:$BY$990,46,FALSE)</f>
        <v>0</v>
      </c>
      <c r="H282" s="247" t="str">
        <f>VLOOKUP($A282,'[2]Project Data'!$C$6:$BY$990,16,FALSE)</f>
        <v>Reg</v>
      </c>
      <c r="I282" s="247" t="str">
        <f>VLOOKUP($A282,'[2]Project Data'!$C$6:$BY$990,6,FALSE)</f>
        <v/>
      </c>
      <c r="J282" s="247" t="str">
        <f>VLOOKUP($A282,'[2]Project Data'!$C$6:$BY$990,7,FALSE)</f>
        <v/>
      </c>
      <c r="K282" s="280">
        <f>VLOOKUP($A282,'[2]Project Data'!$C$6:$BY$990,15,FALSE)</f>
        <v>362</v>
      </c>
      <c r="L282" s="284">
        <f>VLOOKUP($A282,'[2]Project Data'!$C$6:$BY$990,30,FALSE)</f>
        <v>190000</v>
      </c>
      <c r="M282" s="284">
        <f>VLOOKUP($A282,'[2]Project Data'!$C$6:$BY$990,53,FALSE)</f>
        <v>0</v>
      </c>
      <c r="N282" s="266" t="str">
        <f>VLOOKUP($A282,'[2]Project Data'!$C$6:$BU$862,8,FALSE)</f>
        <v/>
      </c>
    </row>
    <row r="283" spans="1:14" s="244" customFormat="1" ht="50.25" customHeight="1" x14ac:dyDescent="0.25">
      <c r="A283" s="264">
        <v>111</v>
      </c>
      <c r="B283" s="264" t="s">
        <v>1279</v>
      </c>
      <c r="C283" s="264" t="s">
        <v>1314</v>
      </c>
      <c r="D283" s="265" t="str">
        <f t="shared" si="4"/>
        <v>PPL Rank: 111       
Gaylord                                           
Treatment - Manganese TP Rehab</v>
      </c>
      <c r="E283" s="247" t="str">
        <f>VLOOKUP($A283,'[2]Project Data'!$C$6:$BU$990,11,FALSE)</f>
        <v>Brooksbank</v>
      </c>
      <c r="F283" s="247">
        <f>VLOOKUP($A283,'[2]Project Data'!$C$6:$BY$990,75,FALSE)</f>
        <v>9</v>
      </c>
      <c r="G283" s="273">
        <f>VLOOKUP($A283,'[2]Project Data'!$C$6:$BY$990,46,FALSE)</f>
        <v>0</v>
      </c>
      <c r="H283" s="247" t="str">
        <f>VLOOKUP($A283,'[2]Project Data'!$C$6:$BY$990,16,FALSE)</f>
        <v>EC</v>
      </c>
      <c r="I283" s="247" t="str">
        <f>VLOOKUP($A283,'[2]Project Data'!$C$6:$BY$990,6,FALSE)</f>
        <v/>
      </c>
      <c r="J283" s="247" t="str">
        <f>VLOOKUP($A283,'[2]Project Data'!$C$6:$BY$990,7,FALSE)</f>
        <v/>
      </c>
      <c r="K283" s="280">
        <f>VLOOKUP($A283,'[2]Project Data'!$C$6:$BY$990,15,FALSE)</f>
        <v>2082</v>
      </c>
      <c r="L283" s="284">
        <f>VLOOKUP($A283,'[2]Project Data'!$C$6:$BY$990,30,FALSE)</f>
        <v>1731000</v>
      </c>
      <c r="M283" s="284">
        <f>VLOOKUP($A283,'[2]Project Data'!$C$6:$BY$990,53,FALSE)</f>
        <v>0</v>
      </c>
      <c r="N283" s="266">
        <f>VLOOKUP($A283,'[2]Project Data'!$C$6:$BU$862,8,FALSE)</f>
        <v>0</v>
      </c>
    </row>
    <row r="284" spans="1:14" s="244" customFormat="1" ht="50.25" customHeight="1" x14ac:dyDescent="0.25">
      <c r="A284" s="264">
        <v>694</v>
      </c>
      <c r="B284" s="264" t="s">
        <v>1279</v>
      </c>
      <c r="C284" s="264" t="s">
        <v>1324</v>
      </c>
      <c r="D284" s="265" t="str">
        <f t="shared" si="4"/>
        <v>PPL Rank: 694       
Gaylord                                           
Source - New Well #6</v>
      </c>
      <c r="E284" s="247" t="str">
        <f>VLOOKUP($A284,'[2]Project Data'!$C$6:$BU$990,11,FALSE)</f>
        <v>Brooksbank</v>
      </c>
      <c r="F284" s="247">
        <f>VLOOKUP($A284,'[2]Project Data'!$C$6:$BY$990,75,FALSE)</f>
        <v>9</v>
      </c>
      <c r="G284" s="273">
        <f>VLOOKUP($A284,'[2]Project Data'!$C$6:$BY$990,46,FALSE)</f>
        <v>0</v>
      </c>
      <c r="H284" s="247" t="str">
        <f>VLOOKUP($A284,'[2]Project Data'!$C$6:$BY$990,16,FALSE)</f>
        <v>Reg</v>
      </c>
      <c r="I284" s="247" t="str">
        <f>VLOOKUP($A284,'[2]Project Data'!$C$6:$BY$990,6,FALSE)</f>
        <v/>
      </c>
      <c r="J284" s="247" t="str">
        <f>VLOOKUP($A284,'[2]Project Data'!$C$6:$BY$990,7,FALSE)</f>
        <v/>
      </c>
      <c r="K284" s="280">
        <f>VLOOKUP($A284,'[2]Project Data'!$C$6:$BY$990,15,FALSE)</f>
        <v>2082</v>
      </c>
      <c r="L284" s="284">
        <f>VLOOKUP($A284,'[2]Project Data'!$C$6:$BY$990,30,FALSE)</f>
        <v>1197000</v>
      </c>
      <c r="M284" s="284">
        <f>VLOOKUP($A284,'[2]Project Data'!$C$6:$BY$990,53,FALSE)</f>
        <v>0</v>
      </c>
      <c r="N284" s="266">
        <f>VLOOKUP($A284,'[2]Project Data'!$C$6:$BU$862,8,FALSE)</f>
        <v>0</v>
      </c>
    </row>
    <row r="285" spans="1:14" s="244" customFormat="1" ht="50.25" customHeight="1" x14ac:dyDescent="0.25">
      <c r="A285" s="264">
        <v>216</v>
      </c>
      <c r="B285" s="264" t="s">
        <v>1086</v>
      </c>
      <c r="C285" s="264" t="s">
        <v>1087</v>
      </c>
      <c r="D285" s="265" t="str">
        <f t="shared" si="4"/>
        <v>PPL Rank: 216       
Gem Lake                                          
Watermain - Localized Water Distribution</v>
      </c>
      <c r="E285" s="247" t="str">
        <f>VLOOKUP($A285,'[2]Project Data'!$C$6:$BU$990,11,FALSE)</f>
        <v>Barrett</v>
      </c>
      <c r="F285" s="247" t="str">
        <f>VLOOKUP($A285,'[2]Project Data'!$C$6:$BY$990,75,FALSE)</f>
        <v>7W</v>
      </c>
      <c r="G285" s="273">
        <f>VLOOKUP($A285,'[2]Project Data'!$C$6:$BY$990,46,FALSE)</f>
        <v>0</v>
      </c>
      <c r="H285" s="247" t="str">
        <f>VLOOKUP($A285,'[2]Project Data'!$C$6:$BY$990,16,FALSE)</f>
        <v>Reg</v>
      </c>
      <c r="I285" s="247" t="str">
        <f>VLOOKUP($A285,'[2]Project Data'!$C$6:$BY$990,6,FALSE)</f>
        <v/>
      </c>
      <c r="J285" s="247" t="str">
        <f>VLOOKUP($A285,'[2]Project Data'!$C$6:$BY$990,7,FALSE)</f>
        <v/>
      </c>
      <c r="K285" s="280">
        <f>VLOOKUP($A285,'[2]Project Data'!$C$6:$BY$990,15,FALSE)</f>
        <v>500</v>
      </c>
      <c r="L285" s="284">
        <f>VLOOKUP($A285,'[2]Project Data'!$C$6:$BY$990,30,FALSE)</f>
        <v>6860000</v>
      </c>
      <c r="M285" s="284">
        <f>VLOOKUP($A285,'[2]Project Data'!$C$6:$BY$990,53,FALSE)</f>
        <v>0</v>
      </c>
      <c r="N285" s="266" t="str">
        <f>VLOOKUP($A285,'[2]Project Data'!$C$6:$BU$862,8,FALSE)</f>
        <v/>
      </c>
    </row>
    <row r="286" spans="1:14" s="244" customFormat="1" ht="50.25" customHeight="1" x14ac:dyDescent="0.25">
      <c r="A286" s="264">
        <v>206</v>
      </c>
      <c r="B286" s="264" t="s">
        <v>1280</v>
      </c>
      <c r="C286" s="264" t="s">
        <v>1325</v>
      </c>
      <c r="D286" s="265" t="str">
        <f t="shared" si="4"/>
        <v>PPL Rank: 206       
Georgetown                                        
Other - Connect to WCRW</v>
      </c>
      <c r="E286" s="247" t="str">
        <f>VLOOKUP($A286,'[2]Project Data'!$C$6:$BU$990,11,FALSE)</f>
        <v>Bradshaw</v>
      </c>
      <c r="F286" s="247">
        <f>VLOOKUP($A286,'[2]Project Data'!$C$6:$BY$990,75,FALSE)</f>
        <v>4</v>
      </c>
      <c r="G286" s="273">
        <f>VLOOKUP($A286,'[2]Project Data'!$C$6:$BY$990,46,FALSE)</f>
        <v>0</v>
      </c>
      <c r="H286" s="247" t="str">
        <f>VLOOKUP($A286,'[2]Project Data'!$C$6:$BY$990,16,FALSE)</f>
        <v>Reg</v>
      </c>
      <c r="I286" s="247" t="str">
        <f>VLOOKUP($A286,'[2]Project Data'!$C$6:$BY$990,6,FALSE)</f>
        <v/>
      </c>
      <c r="J286" s="247" t="str">
        <f>VLOOKUP($A286,'[2]Project Data'!$C$6:$BY$990,7,FALSE)</f>
        <v/>
      </c>
      <c r="K286" s="280">
        <f>VLOOKUP($A286,'[2]Project Data'!$C$6:$BY$990,15,FALSE)</f>
        <v>67</v>
      </c>
      <c r="L286" s="284">
        <f>VLOOKUP($A286,'[2]Project Data'!$C$6:$BY$990,30,FALSE)</f>
        <v>1965000</v>
      </c>
      <c r="M286" s="284">
        <f>VLOOKUP($A286,'[2]Project Data'!$C$6:$BY$990,53,FALSE)</f>
        <v>0</v>
      </c>
      <c r="N286" s="266">
        <f>VLOOKUP($A286,'[2]Project Data'!$C$6:$BU$862,8,FALSE)</f>
        <v>0</v>
      </c>
    </row>
    <row r="287" spans="1:14" s="244" customFormat="1" ht="50.25" customHeight="1" x14ac:dyDescent="0.25">
      <c r="A287" s="264">
        <v>252</v>
      </c>
      <c r="B287" s="264" t="s">
        <v>1280</v>
      </c>
      <c r="C287" s="264" t="s">
        <v>415</v>
      </c>
      <c r="D287" s="265" t="str">
        <f t="shared" si="4"/>
        <v>PPL Rank: 252       
Georgetown                                        
Watermain - Replacement</v>
      </c>
      <c r="E287" s="247" t="str">
        <f>VLOOKUP($A287,'[2]Project Data'!$C$6:$BU$990,11,FALSE)</f>
        <v>Bradshaw</v>
      </c>
      <c r="F287" s="247">
        <f>VLOOKUP($A287,'[2]Project Data'!$C$6:$BY$990,75,FALSE)</f>
        <v>4</v>
      </c>
      <c r="G287" s="273">
        <f>VLOOKUP($A287,'[2]Project Data'!$C$6:$BY$990,46,FALSE)</f>
        <v>0</v>
      </c>
      <c r="H287" s="247" t="str">
        <f>VLOOKUP($A287,'[2]Project Data'!$C$6:$BY$990,16,FALSE)</f>
        <v>Reg</v>
      </c>
      <c r="I287" s="247" t="str">
        <f>VLOOKUP($A287,'[2]Project Data'!$C$6:$BY$990,6,FALSE)</f>
        <v/>
      </c>
      <c r="J287" s="247" t="str">
        <f>VLOOKUP($A287,'[2]Project Data'!$C$6:$BY$990,7,FALSE)</f>
        <v/>
      </c>
      <c r="K287" s="280">
        <f>VLOOKUP($A287,'[2]Project Data'!$C$6:$BY$990,15,FALSE)</f>
        <v>67</v>
      </c>
      <c r="L287" s="284">
        <f>VLOOKUP($A287,'[2]Project Data'!$C$6:$BY$990,30,FALSE)</f>
        <v>1866000</v>
      </c>
      <c r="M287" s="284">
        <f>VLOOKUP($A287,'[2]Project Data'!$C$6:$BY$990,53,FALSE)</f>
        <v>0</v>
      </c>
      <c r="N287" s="266">
        <f>VLOOKUP($A287,'[2]Project Data'!$C$6:$BU$862,8,FALSE)</f>
        <v>0</v>
      </c>
    </row>
    <row r="288" spans="1:14" s="244" customFormat="1" ht="50.25" customHeight="1" x14ac:dyDescent="0.25">
      <c r="A288" s="264">
        <v>479</v>
      </c>
      <c r="B288" s="264" t="s">
        <v>1280</v>
      </c>
      <c r="C288" s="264" t="s">
        <v>1174</v>
      </c>
      <c r="D288" s="265" t="str">
        <f t="shared" si="4"/>
        <v>PPL Rank: 479       
Georgetown                                        
Conservation - Meters</v>
      </c>
      <c r="E288" s="247" t="str">
        <f>VLOOKUP($A288,'[2]Project Data'!$C$6:$BU$990,11,FALSE)</f>
        <v>Bradshaw</v>
      </c>
      <c r="F288" s="247">
        <f>VLOOKUP($A288,'[2]Project Data'!$C$6:$BY$990,75,FALSE)</f>
        <v>4</v>
      </c>
      <c r="G288" s="273">
        <f>VLOOKUP($A288,'[2]Project Data'!$C$6:$BY$990,46,FALSE)</f>
        <v>0</v>
      </c>
      <c r="H288" s="247" t="str">
        <f>VLOOKUP($A288,'[2]Project Data'!$C$6:$BY$990,16,FALSE)</f>
        <v>Reg</v>
      </c>
      <c r="I288" s="247" t="str">
        <f>VLOOKUP($A288,'[2]Project Data'!$C$6:$BY$990,6,FALSE)</f>
        <v/>
      </c>
      <c r="J288" s="247" t="str">
        <f>VLOOKUP($A288,'[2]Project Data'!$C$6:$BY$990,7,FALSE)</f>
        <v/>
      </c>
      <c r="K288" s="280">
        <f>VLOOKUP($A288,'[2]Project Data'!$C$6:$BY$990,15,FALSE)</f>
        <v>67</v>
      </c>
      <c r="L288" s="284">
        <f>VLOOKUP($A288,'[2]Project Data'!$C$6:$BY$990,30,FALSE)</f>
        <v>77000</v>
      </c>
      <c r="M288" s="284">
        <f>VLOOKUP($A288,'[2]Project Data'!$C$6:$BY$990,53,FALSE)</f>
        <v>0</v>
      </c>
      <c r="N288" s="266">
        <f>VLOOKUP($A288,'[2]Project Data'!$C$6:$BU$862,8,FALSE)</f>
        <v>0</v>
      </c>
    </row>
    <row r="289" spans="1:14" s="244" customFormat="1" ht="50.25" customHeight="1" x14ac:dyDescent="0.25">
      <c r="A289" s="264">
        <v>300</v>
      </c>
      <c r="B289" s="264" t="s">
        <v>380</v>
      </c>
      <c r="C289" s="264" t="s">
        <v>958</v>
      </c>
      <c r="D289" s="265" t="str">
        <f t="shared" si="4"/>
        <v>PPL Rank: 300       
Ghent                                             
Watermain - Replacement Phase 2</v>
      </c>
      <c r="E289" s="247" t="str">
        <f>VLOOKUP($A289,'[2]Project Data'!$C$6:$BU$990,11,FALSE)</f>
        <v>Berrens</v>
      </c>
      <c r="F289" s="247">
        <f>VLOOKUP($A289,'[2]Project Data'!$C$6:$BY$990,75,FALSE)</f>
        <v>8</v>
      </c>
      <c r="G289" s="273">
        <f>VLOOKUP($A289,'[2]Project Data'!$C$6:$BY$990,46,FALSE)</f>
        <v>0</v>
      </c>
      <c r="H289" s="247" t="str">
        <f>VLOOKUP($A289,'[2]Project Data'!$C$6:$BY$990,16,FALSE)</f>
        <v>Reg</v>
      </c>
      <c r="I289" s="247" t="str">
        <f>VLOOKUP($A289,'[2]Project Data'!$C$6:$BY$990,6,FALSE)</f>
        <v/>
      </c>
      <c r="J289" s="247" t="str">
        <f>VLOOKUP($A289,'[2]Project Data'!$C$6:$BY$990,7,FALSE)</f>
        <v/>
      </c>
      <c r="K289" s="280">
        <f>VLOOKUP($A289,'[2]Project Data'!$C$6:$BY$990,15,FALSE)</f>
        <v>497</v>
      </c>
      <c r="L289" s="284">
        <f>VLOOKUP($A289,'[2]Project Data'!$C$6:$BY$990,30,FALSE)</f>
        <v>848800</v>
      </c>
      <c r="M289" s="284">
        <f>VLOOKUP($A289,'[2]Project Data'!$C$6:$BY$990,53,FALSE)</f>
        <v>0</v>
      </c>
      <c r="N289" s="266" t="str">
        <f>VLOOKUP($A289,'[2]Project Data'!$C$6:$BU$862,8,FALSE)</f>
        <v/>
      </c>
    </row>
    <row r="290" spans="1:14" s="244" customFormat="1" ht="50.25" customHeight="1" x14ac:dyDescent="0.25">
      <c r="A290" s="264">
        <v>323</v>
      </c>
      <c r="B290" s="264" t="s">
        <v>380</v>
      </c>
      <c r="C290" s="264" t="s">
        <v>586</v>
      </c>
      <c r="D290" s="265" t="str">
        <f t="shared" si="4"/>
        <v>PPL Rank: 323       
Ghent                                             
Storage - New Tower</v>
      </c>
      <c r="E290" s="247" t="str">
        <f>VLOOKUP($A290,'[2]Project Data'!$C$6:$BU$990,11,FALSE)</f>
        <v>Berrens</v>
      </c>
      <c r="F290" s="247">
        <f>VLOOKUP($A290,'[2]Project Data'!$C$6:$BY$990,75,FALSE)</f>
        <v>8</v>
      </c>
      <c r="G290" s="273">
        <f>VLOOKUP($A290,'[2]Project Data'!$C$6:$BY$990,46,FALSE)</f>
        <v>0</v>
      </c>
      <c r="H290" s="247" t="str">
        <f>VLOOKUP($A290,'[2]Project Data'!$C$6:$BY$990,16,FALSE)</f>
        <v>Reg</v>
      </c>
      <c r="I290" s="247" t="str">
        <f>VLOOKUP($A290,'[2]Project Data'!$C$6:$BY$990,6,FALSE)</f>
        <v/>
      </c>
      <c r="J290" s="247" t="str">
        <f>VLOOKUP($A290,'[2]Project Data'!$C$6:$BY$990,7,FALSE)</f>
        <v>Yes</v>
      </c>
      <c r="K290" s="280">
        <f>VLOOKUP($A290,'[2]Project Data'!$C$6:$BY$990,15,FALSE)</f>
        <v>497</v>
      </c>
      <c r="L290" s="284">
        <f>VLOOKUP($A290,'[2]Project Data'!$C$6:$BY$990,30,FALSE)</f>
        <v>1955100</v>
      </c>
      <c r="M290" s="284">
        <f>VLOOKUP($A290,'[2]Project Data'!$C$6:$BY$990,53,FALSE)</f>
        <v>0</v>
      </c>
      <c r="N290" s="266" t="str">
        <f>VLOOKUP($A290,'[2]Project Data'!$C$6:$BU$862,8,FALSE)</f>
        <v/>
      </c>
    </row>
    <row r="291" spans="1:14" s="244" customFormat="1" ht="50.25" customHeight="1" x14ac:dyDescent="0.25">
      <c r="A291" s="264">
        <v>692</v>
      </c>
      <c r="B291" s="264" t="s">
        <v>380</v>
      </c>
      <c r="C291" s="264" t="s">
        <v>682</v>
      </c>
      <c r="D291" s="265" t="str">
        <f t="shared" si="4"/>
        <v xml:space="preserve">PPL Rank: 692       
Ghent                                             
Conservation - Meter Replacements </v>
      </c>
      <c r="E291" s="247" t="str">
        <f>VLOOKUP($A291,'[2]Project Data'!$C$6:$BU$990,11,FALSE)</f>
        <v>Berrens</v>
      </c>
      <c r="F291" s="247">
        <f>VLOOKUP($A291,'[2]Project Data'!$C$6:$BY$990,75,FALSE)</f>
        <v>8</v>
      </c>
      <c r="G291" s="273">
        <f>VLOOKUP($A291,'[2]Project Data'!$C$6:$BY$990,46,FALSE)</f>
        <v>0</v>
      </c>
      <c r="H291" s="247" t="str">
        <f>VLOOKUP($A291,'[2]Project Data'!$C$6:$BY$990,16,FALSE)</f>
        <v>Reg</v>
      </c>
      <c r="I291" s="247" t="str">
        <f>VLOOKUP($A291,'[2]Project Data'!$C$6:$BY$990,6,FALSE)</f>
        <v/>
      </c>
      <c r="J291" s="247" t="str">
        <f>VLOOKUP($A291,'[2]Project Data'!$C$6:$BY$990,7,FALSE)</f>
        <v>Yes</v>
      </c>
      <c r="K291" s="280">
        <f>VLOOKUP($A291,'[2]Project Data'!$C$6:$BY$990,15,FALSE)</f>
        <v>497</v>
      </c>
      <c r="L291" s="284">
        <f>VLOOKUP($A291,'[2]Project Data'!$C$6:$BY$990,30,FALSE)</f>
        <v>212100</v>
      </c>
      <c r="M291" s="284">
        <f>VLOOKUP($A291,'[2]Project Data'!$C$6:$BY$990,53,FALSE)</f>
        <v>0</v>
      </c>
      <c r="N291" s="266" t="str">
        <f>VLOOKUP($A291,'[2]Project Data'!$C$6:$BU$862,8,FALSE)</f>
        <v/>
      </c>
    </row>
    <row r="292" spans="1:14" s="244" customFormat="1" ht="50.25" customHeight="1" x14ac:dyDescent="0.25">
      <c r="A292" s="264">
        <v>693</v>
      </c>
      <c r="B292" s="264" t="s">
        <v>380</v>
      </c>
      <c r="C292" s="264" t="s">
        <v>957</v>
      </c>
      <c r="D292" s="265" t="str">
        <f t="shared" si="4"/>
        <v>PPL Rank: 693       
Ghent                                             
Watermain - Replacement Phase 1</v>
      </c>
      <c r="E292" s="247" t="str">
        <f>VLOOKUP($A292,'[2]Project Data'!$C$6:$BU$990,11,FALSE)</f>
        <v>Berrens</v>
      </c>
      <c r="F292" s="247">
        <f>VLOOKUP($A292,'[2]Project Data'!$C$6:$BY$990,75,FALSE)</f>
        <v>8</v>
      </c>
      <c r="G292" s="273">
        <f>VLOOKUP($A292,'[2]Project Data'!$C$6:$BY$990,46,FALSE)</f>
        <v>0</v>
      </c>
      <c r="H292" s="247" t="str">
        <f>VLOOKUP($A292,'[2]Project Data'!$C$6:$BY$990,16,FALSE)</f>
        <v>Reg</v>
      </c>
      <c r="I292" s="247" t="str">
        <f>VLOOKUP($A292,'[2]Project Data'!$C$6:$BY$990,6,FALSE)</f>
        <v>Yes</v>
      </c>
      <c r="J292" s="247" t="str">
        <f>VLOOKUP($A292,'[2]Project Data'!$C$6:$BY$990,7,FALSE)</f>
        <v/>
      </c>
      <c r="K292" s="280">
        <f>VLOOKUP($A292,'[2]Project Data'!$C$6:$BY$990,15,FALSE)</f>
        <v>497</v>
      </c>
      <c r="L292" s="284">
        <f>VLOOKUP($A292,'[2]Project Data'!$C$6:$BY$990,30,FALSE)</f>
        <v>3365500</v>
      </c>
      <c r="M292" s="284">
        <f>VLOOKUP($A292,'[2]Project Data'!$C$6:$BY$990,53,FALSE)</f>
        <v>1309409.7662407639</v>
      </c>
      <c r="N292" s="266" t="str">
        <f>VLOOKUP($A292,'[2]Project Data'!$C$6:$BU$862,8,FALSE)</f>
        <v/>
      </c>
    </row>
    <row r="293" spans="1:14" s="244" customFormat="1" ht="50.25" customHeight="1" x14ac:dyDescent="0.25">
      <c r="A293" s="264">
        <v>240</v>
      </c>
      <c r="B293" s="264" t="s">
        <v>381</v>
      </c>
      <c r="C293" s="264" t="s">
        <v>1326</v>
      </c>
      <c r="D293" s="265" t="str">
        <f t="shared" si="4"/>
        <v>PPL Rank: 240       
Gibbon                                            
Watermain - 12th St. Looping</v>
      </c>
      <c r="E293" s="247" t="str">
        <f>VLOOKUP($A293,'[2]Project Data'!$C$6:$BU$990,11,FALSE)</f>
        <v>Brooksbank</v>
      </c>
      <c r="F293" s="247">
        <f>VLOOKUP($A293,'[2]Project Data'!$C$6:$BY$990,75,FALSE)</f>
        <v>9</v>
      </c>
      <c r="G293" s="273">
        <f>VLOOKUP($A293,'[2]Project Data'!$C$6:$BY$990,46,FALSE)</f>
        <v>0</v>
      </c>
      <c r="H293" s="247" t="str">
        <f>VLOOKUP($A293,'[2]Project Data'!$C$6:$BY$990,16,FALSE)</f>
        <v>Reg</v>
      </c>
      <c r="I293" s="247" t="str">
        <f>VLOOKUP($A293,'[2]Project Data'!$C$6:$BY$990,6,FALSE)</f>
        <v/>
      </c>
      <c r="J293" s="247" t="str">
        <f>VLOOKUP($A293,'[2]Project Data'!$C$6:$BY$990,7,FALSE)</f>
        <v/>
      </c>
      <c r="K293" s="280">
        <f>VLOOKUP($A293,'[2]Project Data'!$C$6:$BY$990,15,FALSE)</f>
        <v>824</v>
      </c>
      <c r="L293" s="284">
        <f>VLOOKUP($A293,'[2]Project Data'!$C$6:$BY$990,30,FALSE)</f>
        <v>93600</v>
      </c>
      <c r="M293" s="284">
        <f>VLOOKUP($A293,'[2]Project Data'!$C$6:$BY$990,53,FALSE)</f>
        <v>0</v>
      </c>
      <c r="N293" s="266">
        <f>VLOOKUP($A293,'[2]Project Data'!$C$6:$BU$862,8,FALSE)</f>
        <v>0</v>
      </c>
    </row>
    <row r="294" spans="1:14" s="244" customFormat="1" ht="50.25" customHeight="1" x14ac:dyDescent="0.25">
      <c r="A294" s="264">
        <v>433</v>
      </c>
      <c r="B294" s="264" t="s">
        <v>381</v>
      </c>
      <c r="C294" s="264" t="s">
        <v>586</v>
      </c>
      <c r="D294" s="265" t="str">
        <f t="shared" si="4"/>
        <v>PPL Rank: 433       
Gibbon                                            
Storage - New Tower</v>
      </c>
      <c r="E294" s="247" t="str">
        <f>VLOOKUP($A294,'[2]Project Data'!$C$6:$BU$990,11,FALSE)</f>
        <v>Brooksbank</v>
      </c>
      <c r="F294" s="247">
        <f>VLOOKUP($A294,'[2]Project Data'!$C$6:$BY$990,75,FALSE)</f>
        <v>9</v>
      </c>
      <c r="G294" s="273">
        <f>VLOOKUP($A294,'[2]Project Data'!$C$6:$BY$990,46,FALSE)</f>
        <v>0</v>
      </c>
      <c r="H294" s="247" t="str">
        <f>VLOOKUP($A294,'[2]Project Data'!$C$6:$BY$990,16,FALSE)</f>
        <v>Reg</v>
      </c>
      <c r="I294" s="247" t="str">
        <f>VLOOKUP($A294,'[2]Project Data'!$C$6:$BY$990,6,FALSE)</f>
        <v/>
      </c>
      <c r="J294" s="247" t="str">
        <f>VLOOKUP($A294,'[2]Project Data'!$C$6:$BY$990,7,FALSE)</f>
        <v/>
      </c>
      <c r="K294" s="280">
        <f>VLOOKUP($A294,'[2]Project Data'!$C$6:$BY$990,15,FALSE)</f>
        <v>824</v>
      </c>
      <c r="L294" s="284">
        <f>VLOOKUP($A294,'[2]Project Data'!$C$6:$BY$990,30,FALSE)</f>
        <v>3002400</v>
      </c>
      <c r="M294" s="284">
        <f>VLOOKUP($A294,'[2]Project Data'!$C$6:$BY$990,53,FALSE)</f>
        <v>0</v>
      </c>
      <c r="N294" s="266">
        <f>VLOOKUP($A294,'[2]Project Data'!$C$6:$BU$862,8,FALSE)</f>
        <v>0</v>
      </c>
    </row>
    <row r="295" spans="1:14" s="244" customFormat="1" ht="50.25" customHeight="1" x14ac:dyDescent="0.25">
      <c r="A295" s="264">
        <v>871</v>
      </c>
      <c r="B295" s="264" t="s">
        <v>381</v>
      </c>
      <c r="C295" s="264" t="s">
        <v>382</v>
      </c>
      <c r="D295" s="265" t="str">
        <f t="shared" si="4"/>
        <v xml:space="preserve">PPL Rank: 871       
Gibbon                                            
Watermain - Repl Clark,Allen Ave,8th St </v>
      </c>
      <c r="E295" s="247" t="str">
        <f>VLOOKUP($A295,'[2]Project Data'!$C$6:$BU$990,11,FALSE)</f>
        <v>Brooksbank</v>
      </c>
      <c r="F295" s="247">
        <f>VLOOKUP($A295,'[2]Project Data'!$C$6:$BY$990,75,FALSE)</f>
        <v>9</v>
      </c>
      <c r="G295" s="273">
        <f>VLOOKUP($A295,'[2]Project Data'!$C$6:$BY$990,46,FALSE)</f>
        <v>0</v>
      </c>
      <c r="H295" s="247" t="str">
        <f>VLOOKUP($A295,'[2]Project Data'!$C$6:$BY$990,16,FALSE)</f>
        <v>Reg</v>
      </c>
      <c r="I295" s="247" t="str">
        <f>VLOOKUP($A295,'[2]Project Data'!$C$6:$BY$990,6,FALSE)</f>
        <v/>
      </c>
      <c r="J295" s="247" t="str">
        <f>VLOOKUP($A295,'[2]Project Data'!$C$6:$BY$990,7,FALSE)</f>
        <v/>
      </c>
      <c r="K295" s="280">
        <f>VLOOKUP($A295,'[2]Project Data'!$C$6:$BY$990,15,FALSE)</f>
        <v>825</v>
      </c>
      <c r="L295" s="284">
        <f>VLOOKUP($A295,'[2]Project Data'!$C$6:$BY$990,30,FALSE)</f>
        <v>855914</v>
      </c>
      <c r="M295" s="284">
        <f>VLOOKUP($A295,'[2]Project Data'!$C$6:$BY$990,53,FALSE)</f>
        <v>0</v>
      </c>
      <c r="N295" s="266" t="str">
        <f>VLOOKUP($A295,'[2]Project Data'!$C$6:$BU$862,8,FALSE)</f>
        <v/>
      </c>
    </row>
    <row r="296" spans="1:14" s="244" customFormat="1" ht="50.25" customHeight="1" x14ac:dyDescent="0.25">
      <c r="A296" s="264">
        <v>274</v>
      </c>
      <c r="B296" s="264" t="s">
        <v>101</v>
      </c>
      <c r="C296" s="264" t="s">
        <v>526</v>
      </c>
      <c r="D296" s="265" t="str">
        <f t="shared" si="4"/>
        <v>PPL Rank: 274       
Gilbert                                           
Treatment - New Treatment Plant</v>
      </c>
      <c r="E296" s="247" t="str">
        <f>VLOOKUP($A296,'[2]Project Data'!$C$6:$BU$990,11,FALSE)</f>
        <v>Bradshaw</v>
      </c>
      <c r="F296" s="247" t="str">
        <f>VLOOKUP($A296,'[2]Project Data'!$C$6:$BY$990,75,FALSE)</f>
        <v>3c</v>
      </c>
      <c r="G296" s="273">
        <f>VLOOKUP($A296,'[2]Project Data'!$C$6:$BY$990,46,FALSE)</f>
        <v>0</v>
      </c>
      <c r="H296" s="247" t="str">
        <f>VLOOKUP($A296,'[2]Project Data'!$C$6:$BY$990,16,FALSE)</f>
        <v>Reg</v>
      </c>
      <c r="I296" s="247" t="str">
        <f>VLOOKUP($A296,'[2]Project Data'!$C$6:$BY$990,6,FALSE)</f>
        <v>Yes</v>
      </c>
      <c r="J296" s="247" t="str">
        <f>VLOOKUP($A296,'[2]Project Data'!$C$6:$BY$990,7,FALSE)</f>
        <v/>
      </c>
      <c r="K296" s="280">
        <f>VLOOKUP($A296,'[2]Project Data'!$C$6:$BY$990,15,FALSE)</f>
        <v>1829</v>
      </c>
      <c r="L296" s="284">
        <f>VLOOKUP($A296,'[2]Project Data'!$C$6:$BY$990,30,FALSE)</f>
        <v>12759000</v>
      </c>
      <c r="M296" s="284">
        <f>VLOOKUP($A296,'[2]Project Data'!$C$6:$BY$990,53,FALSE)</f>
        <v>5000000</v>
      </c>
      <c r="N296" s="266" t="str">
        <f>VLOOKUP($A296,'[2]Project Data'!$C$6:$BU$862,8,FALSE)</f>
        <v/>
      </c>
    </row>
    <row r="297" spans="1:14" s="244" customFormat="1" ht="50.25" customHeight="1" x14ac:dyDescent="0.25">
      <c r="A297" s="264">
        <v>568</v>
      </c>
      <c r="B297" s="264" t="s">
        <v>101</v>
      </c>
      <c r="C297" s="264" t="s">
        <v>683</v>
      </c>
      <c r="D297" s="265" t="str">
        <f t="shared" si="4"/>
        <v>PPL Rank: 568       
Gilbert                                           
Watermain - Virginia-Midway Booster</v>
      </c>
      <c r="E297" s="247" t="str">
        <f>VLOOKUP($A297,'[2]Project Data'!$C$6:$BU$990,11,FALSE)</f>
        <v>Bradshaw</v>
      </c>
      <c r="F297" s="247" t="str">
        <f>VLOOKUP($A297,'[2]Project Data'!$C$6:$BY$990,75,FALSE)</f>
        <v>3c</v>
      </c>
      <c r="G297" s="273">
        <f>VLOOKUP($A297,'[2]Project Data'!$C$6:$BY$990,46,FALSE)</f>
        <v>0</v>
      </c>
      <c r="H297" s="247" t="str">
        <f>VLOOKUP($A297,'[2]Project Data'!$C$6:$BY$990,16,FALSE)</f>
        <v>Reg</v>
      </c>
      <c r="I297" s="247" t="str">
        <f>VLOOKUP($A297,'[2]Project Data'!$C$6:$BY$990,6,FALSE)</f>
        <v/>
      </c>
      <c r="J297" s="247" t="str">
        <f>VLOOKUP($A297,'[2]Project Data'!$C$6:$BY$990,7,FALSE)</f>
        <v/>
      </c>
      <c r="K297" s="280">
        <f>VLOOKUP($A297,'[2]Project Data'!$C$6:$BY$990,15,FALSE)</f>
        <v>1829</v>
      </c>
      <c r="L297" s="284">
        <f>VLOOKUP($A297,'[2]Project Data'!$C$6:$BY$990,30,FALSE)</f>
        <v>741000</v>
      </c>
      <c r="M297" s="284">
        <f>VLOOKUP($A297,'[2]Project Data'!$C$6:$BY$990,53,FALSE)</f>
        <v>0</v>
      </c>
      <c r="N297" s="266" t="str">
        <f>VLOOKUP($A297,'[2]Project Data'!$C$6:$BU$862,8,FALSE)</f>
        <v/>
      </c>
    </row>
    <row r="298" spans="1:14" s="244" customFormat="1" ht="50.25" customHeight="1" x14ac:dyDescent="0.25">
      <c r="A298" s="264">
        <v>782</v>
      </c>
      <c r="B298" s="264" t="s">
        <v>101</v>
      </c>
      <c r="C298" s="264" t="s">
        <v>383</v>
      </c>
      <c r="D298" s="265" t="str">
        <f t="shared" si="4"/>
        <v>PPL Rank: 782       
Gilbert                                           
Treatment - Plant Upgrade</v>
      </c>
      <c r="E298" s="247" t="str">
        <f>VLOOKUP($A298,'[2]Project Data'!$C$6:$BU$990,11,FALSE)</f>
        <v>Bradshaw</v>
      </c>
      <c r="F298" s="247" t="str">
        <f>VLOOKUP($A298,'[2]Project Data'!$C$6:$BY$990,75,FALSE)</f>
        <v>3c</v>
      </c>
      <c r="G298" s="273">
        <f>VLOOKUP($A298,'[2]Project Data'!$C$6:$BY$990,46,FALSE)</f>
        <v>0</v>
      </c>
      <c r="H298" s="247" t="str">
        <f>VLOOKUP($A298,'[2]Project Data'!$C$6:$BY$990,16,FALSE)</f>
        <v>Reg</v>
      </c>
      <c r="I298" s="247" t="str">
        <f>VLOOKUP($A298,'[2]Project Data'!$C$6:$BY$990,6,FALSE)</f>
        <v/>
      </c>
      <c r="J298" s="247" t="str">
        <f>VLOOKUP($A298,'[2]Project Data'!$C$6:$BY$990,7,FALSE)</f>
        <v/>
      </c>
      <c r="K298" s="280">
        <f>VLOOKUP($A298,'[2]Project Data'!$C$6:$BY$990,15,FALSE)</f>
        <v>1799</v>
      </c>
      <c r="L298" s="284">
        <f>VLOOKUP($A298,'[2]Project Data'!$C$6:$BY$990,30,FALSE)</f>
        <v>3000000</v>
      </c>
      <c r="M298" s="284">
        <f>VLOOKUP($A298,'[2]Project Data'!$C$6:$BY$990,53,FALSE)</f>
        <v>0</v>
      </c>
      <c r="N298" s="266" t="str">
        <f>VLOOKUP($A298,'[2]Project Data'!$C$6:$BU$862,8,FALSE)</f>
        <v/>
      </c>
    </row>
    <row r="299" spans="1:14" s="244" customFormat="1" ht="50.25" customHeight="1" x14ac:dyDescent="0.25">
      <c r="A299" s="264">
        <v>857</v>
      </c>
      <c r="B299" s="264" t="s">
        <v>101</v>
      </c>
      <c r="C299" s="264" t="s">
        <v>384</v>
      </c>
      <c r="D299" s="265" t="str">
        <f t="shared" si="4"/>
        <v>PPL Rank: 857       
Gilbert                                           
Storage - Two Tank Rehabs</v>
      </c>
      <c r="E299" s="247" t="str">
        <f>VLOOKUP($A299,'[2]Project Data'!$C$6:$BU$990,11,FALSE)</f>
        <v>Bradshaw</v>
      </c>
      <c r="F299" s="247" t="str">
        <f>VLOOKUP($A299,'[2]Project Data'!$C$6:$BY$990,75,FALSE)</f>
        <v>3c</v>
      </c>
      <c r="G299" s="273">
        <f>VLOOKUP($A299,'[2]Project Data'!$C$6:$BY$990,46,FALSE)</f>
        <v>0</v>
      </c>
      <c r="H299" s="247" t="str">
        <f>VLOOKUP($A299,'[2]Project Data'!$C$6:$BY$990,16,FALSE)</f>
        <v>Reg</v>
      </c>
      <c r="I299" s="247" t="str">
        <f>VLOOKUP($A299,'[2]Project Data'!$C$6:$BY$990,6,FALSE)</f>
        <v/>
      </c>
      <c r="J299" s="247" t="str">
        <f>VLOOKUP($A299,'[2]Project Data'!$C$6:$BY$990,7,FALSE)</f>
        <v/>
      </c>
      <c r="K299" s="280">
        <f>VLOOKUP($A299,'[2]Project Data'!$C$6:$BY$990,15,FALSE)</f>
        <v>1799</v>
      </c>
      <c r="L299" s="284">
        <f>VLOOKUP($A299,'[2]Project Data'!$C$6:$BY$990,30,FALSE)</f>
        <v>575000</v>
      </c>
      <c r="M299" s="284">
        <f>VLOOKUP($A299,'[2]Project Data'!$C$6:$BY$990,53,FALSE)</f>
        <v>0</v>
      </c>
      <c r="N299" s="266" t="str">
        <f>VLOOKUP($A299,'[2]Project Data'!$C$6:$BU$862,8,FALSE)</f>
        <v/>
      </c>
    </row>
    <row r="300" spans="1:14" s="244" customFormat="1" ht="50.25" customHeight="1" x14ac:dyDescent="0.25">
      <c r="A300" s="264">
        <v>858</v>
      </c>
      <c r="B300" s="264" t="s">
        <v>101</v>
      </c>
      <c r="C300" s="264" t="s">
        <v>385</v>
      </c>
      <c r="D300" s="265" t="str">
        <f t="shared" si="4"/>
        <v>PPL Rank: 858       
Gilbert                                           
Watermain - TH37 Replacement</v>
      </c>
      <c r="E300" s="247" t="str">
        <f>VLOOKUP($A300,'[2]Project Data'!$C$6:$BU$990,11,FALSE)</f>
        <v>Bradshaw</v>
      </c>
      <c r="F300" s="247" t="str">
        <f>VLOOKUP($A300,'[2]Project Data'!$C$6:$BY$990,75,FALSE)</f>
        <v>3c</v>
      </c>
      <c r="G300" s="273">
        <f>VLOOKUP($A300,'[2]Project Data'!$C$6:$BY$990,46,FALSE)</f>
        <v>0</v>
      </c>
      <c r="H300" s="247" t="str">
        <f>VLOOKUP($A300,'[2]Project Data'!$C$6:$BY$990,16,FALSE)</f>
        <v>Reg</v>
      </c>
      <c r="I300" s="247" t="str">
        <f>VLOOKUP($A300,'[2]Project Data'!$C$6:$BY$990,6,FALSE)</f>
        <v/>
      </c>
      <c r="J300" s="247" t="str">
        <f>VLOOKUP($A300,'[2]Project Data'!$C$6:$BY$990,7,FALSE)</f>
        <v/>
      </c>
      <c r="K300" s="280">
        <f>VLOOKUP($A300,'[2]Project Data'!$C$6:$BY$990,15,FALSE)</f>
        <v>1799</v>
      </c>
      <c r="L300" s="284">
        <f>VLOOKUP($A300,'[2]Project Data'!$C$6:$BY$990,30,FALSE)</f>
        <v>633000</v>
      </c>
      <c r="M300" s="284">
        <f>VLOOKUP($A300,'[2]Project Data'!$C$6:$BY$990,53,FALSE)</f>
        <v>0</v>
      </c>
      <c r="N300" s="266" t="str">
        <f>VLOOKUP($A300,'[2]Project Data'!$C$6:$BU$862,8,FALSE)</f>
        <v/>
      </c>
    </row>
    <row r="301" spans="1:14" s="244" customFormat="1" ht="50.25" customHeight="1" x14ac:dyDescent="0.25">
      <c r="A301" s="264">
        <v>859</v>
      </c>
      <c r="B301" s="264" t="s">
        <v>101</v>
      </c>
      <c r="C301" s="264" t="s">
        <v>386</v>
      </c>
      <c r="D301" s="265" t="str">
        <f t="shared" si="4"/>
        <v xml:space="preserve">PPL Rank: 859       
Gilbert                                           
Conservation - Repl Meters </v>
      </c>
      <c r="E301" s="247" t="str">
        <f>VLOOKUP($A301,'[2]Project Data'!$C$6:$BU$990,11,FALSE)</f>
        <v>Bradshaw</v>
      </c>
      <c r="F301" s="247" t="str">
        <f>VLOOKUP($A301,'[2]Project Data'!$C$6:$BY$990,75,FALSE)</f>
        <v>3c</v>
      </c>
      <c r="G301" s="273">
        <f>VLOOKUP($A301,'[2]Project Data'!$C$6:$BY$990,46,FALSE)</f>
        <v>0</v>
      </c>
      <c r="H301" s="247" t="str">
        <f>VLOOKUP($A301,'[2]Project Data'!$C$6:$BY$990,16,FALSE)</f>
        <v>Reg</v>
      </c>
      <c r="I301" s="247" t="str">
        <f>VLOOKUP($A301,'[2]Project Data'!$C$6:$BY$990,6,FALSE)</f>
        <v/>
      </c>
      <c r="J301" s="247" t="str">
        <f>VLOOKUP($A301,'[2]Project Data'!$C$6:$BY$990,7,FALSE)</f>
        <v/>
      </c>
      <c r="K301" s="280">
        <f>VLOOKUP($A301,'[2]Project Data'!$C$6:$BY$990,15,FALSE)</f>
        <v>1799</v>
      </c>
      <c r="L301" s="284">
        <f>VLOOKUP($A301,'[2]Project Data'!$C$6:$BY$990,30,FALSE)</f>
        <v>540000</v>
      </c>
      <c r="M301" s="284">
        <f>VLOOKUP($A301,'[2]Project Data'!$C$6:$BY$990,53,FALSE)</f>
        <v>0</v>
      </c>
      <c r="N301" s="266" t="str">
        <f>VLOOKUP($A301,'[2]Project Data'!$C$6:$BU$862,8,FALSE)</f>
        <v/>
      </c>
    </row>
    <row r="302" spans="1:14" s="244" customFormat="1" ht="50.25" customHeight="1" x14ac:dyDescent="0.25">
      <c r="A302" s="264">
        <v>860</v>
      </c>
      <c r="B302" s="264" t="s">
        <v>101</v>
      </c>
      <c r="C302" s="264" t="s">
        <v>387</v>
      </c>
      <c r="D302" s="265" t="str">
        <f t="shared" si="4"/>
        <v>PPL Rank: 860       
Gilbert                                           
Watermain - Replace Hydrants</v>
      </c>
      <c r="E302" s="247" t="str">
        <f>VLOOKUP($A302,'[2]Project Data'!$C$6:$BU$990,11,FALSE)</f>
        <v>Bradshaw</v>
      </c>
      <c r="F302" s="247" t="str">
        <f>VLOOKUP($A302,'[2]Project Data'!$C$6:$BY$990,75,FALSE)</f>
        <v>3c</v>
      </c>
      <c r="G302" s="273">
        <f>VLOOKUP($A302,'[2]Project Data'!$C$6:$BY$990,46,FALSE)</f>
        <v>0</v>
      </c>
      <c r="H302" s="247" t="str">
        <f>VLOOKUP($A302,'[2]Project Data'!$C$6:$BY$990,16,FALSE)</f>
        <v>Reg</v>
      </c>
      <c r="I302" s="247" t="str">
        <f>VLOOKUP($A302,'[2]Project Data'!$C$6:$BY$990,6,FALSE)</f>
        <v/>
      </c>
      <c r="J302" s="247" t="str">
        <f>VLOOKUP($A302,'[2]Project Data'!$C$6:$BY$990,7,FALSE)</f>
        <v/>
      </c>
      <c r="K302" s="280">
        <f>VLOOKUP($A302,'[2]Project Data'!$C$6:$BY$990,15,FALSE)</f>
        <v>1799</v>
      </c>
      <c r="L302" s="284">
        <f>VLOOKUP($A302,'[2]Project Data'!$C$6:$BY$990,30,FALSE)</f>
        <v>256000</v>
      </c>
      <c r="M302" s="284">
        <f>VLOOKUP($A302,'[2]Project Data'!$C$6:$BY$990,53,FALSE)</f>
        <v>0</v>
      </c>
      <c r="N302" s="266" t="str">
        <f>VLOOKUP($A302,'[2]Project Data'!$C$6:$BU$862,8,FALSE)</f>
        <v/>
      </c>
    </row>
    <row r="303" spans="1:14" s="244" customFormat="1" ht="50.25" customHeight="1" x14ac:dyDescent="0.25">
      <c r="A303" s="264">
        <v>475</v>
      </c>
      <c r="B303" s="264" t="s">
        <v>838</v>
      </c>
      <c r="C303" s="264" t="s">
        <v>900</v>
      </c>
      <c r="D303" s="265" t="str">
        <f t="shared" si="4"/>
        <v>PPL Rank: 475       
Glenwood                                          
Watermain - Replace Old Mains</v>
      </c>
      <c r="E303" s="247" t="str">
        <f>VLOOKUP($A303,'[2]Project Data'!$C$6:$BU$990,11,FALSE)</f>
        <v>Bradshaw</v>
      </c>
      <c r="F303" s="247">
        <f>VLOOKUP($A303,'[2]Project Data'!$C$6:$BY$990,75,FALSE)</f>
        <v>4</v>
      </c>
      <c r="G303" s="273">
        <f>VLOOKUP($A303,'[2]Project Data'!$C$6:$BY$990,46,FALSE)</f>
        <v>0</v>
      </c>
      <c r="H303" s="247" t="str">
        <f>VLOOKUP($A303,'[2]Project Data'!$C$6:$BY$990,16,FALSE)</f>
        <v>Reg</v>
      </c>
      <c r="I303" s="247" t="str">
        <f>VLOOKUP($A303,'[2]Project Data'!$C$6:$BY$990,6,FALSE)</f>
        <v/>
      </c>
      <c r="J303" s="247" t="str">
        <f>VLOOKUP($A303,'[2]Project Data'!$C$6:$BY$990,7,FALSE)</f>
        <v>Yes</v>
      </c>
      <c r="K303" s="280">
        <f>VLOOKUP($A303,'[2]Project Data'!$C$6:$BY$990,15,FALSE)</f>
        <v>2563</v>
      </c>
      <c r="L303" s="284">
        <f>VLOOKUP($A303,'[2]Project Data'!$C$6:$BY$990,30,FALSE)</f>
        <v>2868500</v>
      </c>
      <c r="M303" s="284">
        <f>VLOOKUP($A303,'[2]Project Data'!$C$6:$BY$990,53,FALSE)</f>
        <v>0</v>
      </c>
      <c r="N303" s="266" t="str">
        <f>VLOOKUP($A303,'[2]Project Data'!$C$6:$BU$862,8,FALSE)</f>
        <v/>
      </c>
    </row>
    <row r="304" spans="1:14" s="244" customFormat="1" ht="50.25" customHeight="1" x14ac:dyDescent="0.25">
      <c r="A304" s="264">
        <v>476</v>
      </c>
      <c r="B304" s="264" t="s">
        <v>838</v>
      </c>
      <c r="C304" s="264" t="s">
        <v>901</v>
      </c>
      <c r="D304" s="265" t="str">
        <f t="shared" si="4"/>
        <v>PPL Rank: 476       
Glenwood                                          
Storage - Ground Storage Tank Rehab</v>
      </c>
      <c r="E304" s="247" t="str">
        <f>VLOOKUP($A304,'[2]Project Data'!$C$6:$BU$990,11,FALSE)</f>
        <v>Bradshaw</v>
      </c>
      <c r="F304" s="247">
        <f>VLOOKUP($A304,'[2]Project Data'!$C$6:$BY$990,75,FALSE)</f>
        <v>4</v>
      </c>
      <c r="G304" s="273">
        <f>VLOOKUP($A304,'[2]Project Data'!$C$6:$BY$990,46,FALSE)</f>
        <v>45467</v>
      </c>
      <c r="H304" s="247" t="str">
        <f>VLOOKUP($A304,'[2]Project Data'!$C$6:$BY$990,16,FALSE)</f>
        <v>Reg</v>
      </c>
      <c r="I304" s="247" t="str">
        <f>VLOOKUP($A304,'[2]Project Data'!$C$6:$BY$990,6,FALSE)</f>
        <v>Yes</v>
      </c>
      <c r="J304" s="247" t="str">
        <f>VLOOKUP($A304,'[2]Project Data'!$C$6:$BY$990,7,FALSE)</f>
        <v/>
      </c>
      <c r="K304" s="280">
        <f>VLOOKUP($A304,'[2]Project Data'!$C$6:$BY$990,15,FALSE)</f>
        <v>2563</v>
      </c>
      <c r="L304" s="284">
        <f>VLOOKUP($A304,'[2]Project Data'!$C$6:$BY$990,30,FALSE)</f>
        <v>540700</v>
      </c>
      <c r="M304" s="284">
        <f>VLOOKUP($A304,'[2]Project Data'!$C$6:$BY$990,53,FALSE)</f>
        <v>0</v>
      </c>
      <c r="N304" s="266" t="str">
        <f>VLOOKUP($A304,'[2]Project Data'!$C$6:$BU$862,8,FALSE)</f>
        <v/>
      </c>
    </row>
    <row r="305" spans="1:14" s="244" customFormat="1" ht="50.25" customHeight="1" x14ac:dyDescent="0.25">
      <c r="A305" s="264">
        <v>823</v>
      </c>
      <c r="B305" s="264" t="s">
        <v>102</v>
      </c>
      <c r="C305" s="264" t="s">
        <v>1320</v>
      </c>
      <c r="D305" s="265" t="str">
        <f t="shared" si="4"/>
        <v>PPL Rank: 823       
Glyndon                                           
Treatment - TP Rehab</v>
      </c>
      <c r="E305" s="247" t="str">
        <f>VLOOKUP($A305,'[2]Project Data'!$C$6:$BU$990,11,FALSE)</f>
        <v>Bradshaw</v>
      </c>
      <c r="F305" s="247">
        <f>VLOOKUP($A305,'[2]Project Data'!$C$6:$BY$990,75,FALSE)</f>
        <v>4</v>
      </c>
      <c r="G305" s="273">
        <f>VLOOKUP($A305,'[2]Project Data'!$C$6:$BY$990,46,FALSE)</f>
        <v>0</v>
      </c>
      <c r="H305" s="247" t="str">
        <f>VLOOKUP($A305,'[2]Project Data'!$C$6:$BY$990,16,FALSE)</f>
        <v>Reg</v>
      </c>
      <c r="I305" s="247" t="str">
        <f>VLOOKUP($A305,'[2]Project Data'!$C$6:$BY$990,6,FALSE)</f>
        <v/>
      </c>
      <c r="J305" s="247" t="str">
        <f>VLOOKUP($A305,'[2]Project Data'!$C$6:$BY$990,7,FALSE)</f>
        <v>Yes</v>
      </c>
      <c r="K305" s="280">
        <f>VLOOKUP($A305,'[2]Project Data'!$C$6:$BY$990,15,FALSE)</f>
        <v>1341</v>
      </c>
      <c r="L305" s="284">
        <f>VLOOKUP($A305,'[2]Project Data'!$C$6:$BY$990,30,FALSE)</f>
        <v>3250000</v>
      </c>
      <c r="M305" s="284">
        <f>VLOOKUP($A305,'[2]Project Data'!$C$6:$BY$990,53,FALSE)</f>
        <v>0</v>
      </c>
      <c r="N305" s="266">
        <f>VLOOKUP($A305,'[2]Project Data'!$C$6:$BU$862,8,FALSE)</f>
        <v>0</v>
      </c>
    </row>
    <row r="306" spans="1:14" s="244" customFormat="1" ht="50.25" customHeight="1" x14ac:dyDescent="0.25">
      <c r="A306" s="264">
        <v>968</v>
      </c>
      <c r="B306" s="264" t="s">
        <v>1088</v>
      </c>
      <c r="C306" s="264" t="s">
        <v>1089</v>
      </c>
      <c r="D306" s="265" t="str">
        <f t="shared" si="4"/>
        <v>PPL Rank: 968       
Golden Valley                                     
Watermain - Winnetka Ave. Rehab Project</v>
      </c>
      <c r="E306" s="247" t="str">
        <f>VLOOKUP($A306,'[2]Project Data'!$C$6:$BU$990,11,FALSE)</f>
        <v>Montoya</v>
      </c>
      <c r="F306" s="247">
        <f>VLOOKUP($A306,'[2]Project Data'!$C$6:$BY$990,75,FALSE)</f>
        <v>11</v>
      </c>
      <c r="G306" s="273">
        <f>VLOOKUP($A306,'[2]Project Data'!$C$6:$BY$990,46,FALSE)</f>
        <v>0</v>
      </c>
      <c r="H306" s="247" t="str">
        <f>VLOOKUP($A306,'[2]Project Data'!$C$6:$BY$990,16,FALSE)</f>
        <v>Reg</v>
      </c>
      <c r="I306" s="247" t="str">
        <f>VLOOKUP($A306,'[2]Project Data'!$C$6:$BY$990,6,FALSE)</f>
        <v/>
      </c>
      <c r="J306" s="247" t="str">
        <f>VLOOKUP($A306,'[2]Project Data'!$C$6:$BY$990,7,FALSE)</f>
        <v/>
      </c>
      <c r="K306" s="280">
        <f>VLOOKUP($A306,'[2]Project Data'!$C$6:$BY$990,15,FALSE)</f>
        <v>22247</v>
      </c>
      <c r="L306" s="284">
        <f>VLOOKUP($A306,'[2]Project Data'!$C$6:$BY$990,30,FALSE)</f>
        <v>5000000</v>
      </c>
      <c r="M306" s="284">
        <f>VLOOKUP($A306,'[2]Project Data'!$C$6:$BY$990,53,FALSE)</f>
        <v>0</v>
      </c>
      <c r="N306" s="266" t="str">
        <f>VLOOKUP($A306,'[2]Project Data'!$C$6:$BU$862,8,FALSE)</f>
        <v/>
      </c>
    </row>
    <row r="307" spans="1:14" s="244" customFormat="1" ht="50.25" customHeight="1" x14ac:dyDescent="0.25">
      <c r="A307" s="264">
        <v>221</v>
      </c>
      <c r="B307" s="264" t="s">
        <v>388</v>
      </c>
      <c r="C307" s="264" t="s">
        <v>300</v>
      </c>
      <c r="D307" s="265" t="str">
        <f t="shared" si="4"/>
        <v>PPL Rank: 221       
Gonvick                                           
Treatment - Plant Rehab</v>
      </c>
      <c r="E307" s="247" t="str">
        <f>VLOOKUP($A307,'[2]Project Data'!$C$6:$BU$990,11,FALSE)</f>
        <v>Perez</v>
      </c>
      <c r="F307" s="247">
        <f>VLOOKUP($A307,'[2]Project Data'!$C$6:$BY$990,75,FALSE)</f>
        <v>2</v>
      </c>
      <c r="G307" s="273">
        <f>VLOOKUP($A307,'[2]Project Data'!$C$6:$BY$990,46,FALSE)</f>
        <v>0</v>
      </c>
      <c r="H307" s="247" t="str">
        <f>VLOOKUP($A307,'[2]Project Data'!$C$6:$BY$990,16,FALSE)</f>
        <v>Reg</v>
      </c>
      <c r="I307" s="247" t="str">
        <f>VLOOKUP($A307,'[2]Project Data'!$C$6:$BY$990,6,FALSE)</f>
        <v/>
      </c>
      <c r="J307" s="247" t="str">
        <f>VLOOKUP($A307,'[2]Project Data'!$C$6:$BY$990,7,FALSE)</f>
        <v/>
      </c>
      <c r="K307" s="280">
        <f>VLOOKUP($A307,'[2]Project Data'!$C$6:$BY$990,15,FALSE)</f>
        <v>284</v>
      </c>
      <c r="L307" s="284">
        <f>VLOOKUP($A307,'[2]Project Data'!$C$6:$BY$990,30,FALSE)</f>
        <v>275000</v>
      </c>
      <c r="M307" s="284">
        <f>VLOOKUP($A307,'[2]Project Data'!$C$6:$BY$990,53,FALSE)</f>
        <v>0</v>
      </c>
      <c r="N307" s="266" t="str">
        <f>VLOOKUP($A307,'[2]Project Data'!$C$6:$BU$862,8,FALSE)</f>
        <v/>
      </c>
    </row>
    <row r="308" spans="1:14" s="244" customFormat="1" ht="50.25" customHeight="1" x14ac:dyDescent="0.25">
      <c r="A308" s="264">
        <v>222</v>
      </c>
      <c r="B308" s="264" t="s">
        <v>388</v>
      </c>
      <c r="C308" s="264" t="s">
        <v>270</v>
      </c>
      <c r="D308" s="265" t="str">
        <f t="shared" si="4"/>
        <v>PPL Rank: 222       
Gonvick                                           
Watermain - Repl Various Areas</v>
      </c>
      <c r="E308" s="247" t="str">
        <f>VLOOKUP($A308,'[2]Project Data'!$C$6:$BU$990,11,FALSE)</f>
        <v>Perez</v>
      </c>
      <c r="F308" s="247">
        <f>VLOOKUP($A308,'[2]Project Data'!$C$6:$BY$990,75,FALSE)</f>
        <v>2</v>
      </c>
      <c r="G308" s="273">
        <f>VLOOKUP($A308,'[2]Project Data'!$C$6:$BY$990,46,FALSE)</f>
        <v>0</v>
      </c>
      <c r="H308" s="247" t="str">
        <f>VLOOKUP($A308,'[2]Project Data'!$C$6:$BY$990,16,FALSE)</f>
        <v>Reg</v>
      </c>
      <c r="I308" s="247" t="str">
        <f>VLOOKUP($A308,'[2]Project Data'!$C$6:$BY$990,6,FALSE)</f>
        <v/>
      </c>
      <c r="J308" s="247" t="str">
        <f>VLOOKUP($A308,'[2]Project Data'!$C$6:$BY$990,7,FALSE)</f>
        <v/>
      </c>
      <c r="K308" s="280">
        <f>VLOOKUP($A308,'[2]Project Data'!$C$6:$BY$990,15,FALSE)</f>
        <v>284</v>
      </c>
      <c r="L308" s="284">
        <f>VLOOKUP($A308,'[2]Project Data'!$C$6:$BY$990,30,FALSE)</f>
        <v>3243000</v>
      </c>
      <c r="M308" s="284">
        <f>VLOOKUP($A308,'[2]Project Data'!$C$6:$BY$990,53,FALSE)</f>
        <v>0</v>
      </c>
      <c r="N308" s="266" t="str">
        <f>VLOOKUP($A308,'[2]Project Data'!$C$6:$BU$862,8,FALSE)</f>
        <v/>
      </c>
    </row>
    <row r="309" spans="1:14" s="244" customFormat="1" ht="50.25" customHeight="1" x14ac:dyDescent="0.25">
      <c r="A309" s="264">
        <v>771</v>
      </c>
      <c r="B309" s="264" t="s">
        <v>1281</v>
      </c>
      <c r="C309" s="264" t="s">
        <v>279</v>
      </c>
      <c r="D309" s="265" t="str">
        <f t="shared" si="4"/>
        <v>PPL Rank: 771       
Good Thunder                                      
Source - New Well</v>
      </c>
      <c r="E309" s="247" t="str">
        <f>VLOOKUP($A309,'[2]Project Data'!$C$6:$BU$990,11,FALSE)</f>
        <v>Brooksbank</v>
      </c>
      <c r="F309" s="247">
        <f>VLOOKUP($A309,'[2]Project Data'!$C$6:$BY$990,75,FALSE)</f>
        <v>9</v>
      </c>
      <c r="G309" s="273">
        <f>VLOOKUP($A309,'[2]Project Data'!$C$6:$BY$990,46,FALSE)</f>
        <v>0</v>
      </c>
      <c r="H309" s="247" t="str">
        <f>VLOOKUP($A309,'[2]Project Data'!$C$6:$BY$990,16,FALSE)</f>
        <v>Reg</v>
      </c>
      <c r="I309" s="247" t="str">
        <f>VLOOKUP($A309,'[2]Project Data'!$C$6:$BY$990,6,FALSE)</f>
        <v/>
      </c>
      <c r="J309" s="247" t="str">
        <f>VLOOKUP($A309,'[2]Project Data'!$C$6:$BY$990,7,FALSE)</f>
        <v/>
      </c>
      <c r="K309" s="280">
        <f>VLOOKUP($A309,'[2]Project Data'!$C$6:$BY$990,15,FALSE)</f>
        <v>474</v>
      </c>
      <c r="L309" s="284">
        <f>VLOOKUP($A309,'[2]Project Data'!$C$6:$BY$990,30,FALSE)</f>
        <v>735000</v>
      </c>
      <c r="M309" s="284">
        <f>VLOOKUP($A309,'[2]Project Data'!$C$6:$BY$990,53,FALSE)</f>
        <v>0</v>
      </c>
      <c r="N309" s="266">
        <f>VLOOKUP($A309,'[2]Project Data'!$C$6:$BU$862,8,FALSE)</f>
        <v>0</v>
      </c>
    </row>
    <row r="310" spans="1:14" s="244" customFormat="1" ht="50.25" customHeight="1" x14ac:dyDescent="0.25">
      <c r="A310" s="264">
        <v>815</v>
      </c>
      <c r="B310" s="264" t="s">
        <v>1281</v>
      </c>
      <c r="C310" s="264" t="s">
        <v>1316</v>
      </c>
      <c r="D310" s="265" t="str">
        <f t="shared" si="4"/>
        <v>PPL Rank: 815       
Good Thunder                                      
Treatment - New TP</v>
      </c>
      <c r="E310" s="247" t="str">
        <f>VLOOKUP($A310,'[2]Project Data'!$C$6:$BU$990,11,FALSE)</f>
        <v>Brooksbank</v>
      </c>
      <c r="F310" s="247">
        <f>VLOOKUP($A310,'[2]Project Data'!$C$6:$BY$990,75,FALSE)</f>
        <v>9</v>
      </c>
      <c r="G310" s="273">
        <f>VLOOKUP($A310,'[2]Project Data'!$C$6:$BY$990,46,FALSE)</f>
        <v>0</v>
      </c>
      <c r="H310" s="247" t="str">
        <f>VLOOKUP($A310,'[2]Project Data'!$C$6:$BY$990,16,FALSE)</f>
        <v>Reg</v>
      </c>
      <c r="I310" s="247" t="str">
        <f>VLOOKUP($A310,'[2]Project Data'!$C$6:$BY$990,6,FALSE)</f>
        <v/>
      </c>
      <c r="J310" s="247" t="str">
        <f>VLOOKUP($A310,'[2]Project Data'!$C$6:$BY$990,7,FALSE)</f>
        <v/>
      </c>
      <c r="K310" s="280">
        <f>VLOOKUP($A310,'[2]Project Data'!$C$6:$BY$990,15,FALSE)</f>
        <v>474</v>
      </c>
      <c r="L310" s="284">
        <f>VLOOKUP($A310,'[2]Project Data'!$C$6:$BY$990,30,FALSE)</f>
        <v>7570000</v>
      </c>
      <c r="M310" s="284">
        <f>VLOOKUP($A310,'[2]Project Data'!$C$6:$BY$990,53,FALSE)</f>
        <v>0</v>
      </c>
      <c r="N310" s="266">
        <f>VLOOKUP($A310,'[2]Project Data'!$C$6:$BU$862,8,FALSE)</f>
        <v>0</v>
      </c>
    </row>
    <row r="311" spans="1:14" s="244" customFormat="1" ht="50.25" customHeight="1" x14ac:dyDescent="0.25">
      <c r="A311" s="264">
        <v>816</v>
      </c>
      <c r="B311" s="264" t="s">
        <v>1281</v>
      </c>
      <c r="C311" s="264" t="s">
        <v>1327</v>
      </c>
      <c r="D311" s="265" t="str">
        <f t="shared" si="4"/>
        <v>PPL Rank: 816       
Good Thunder                                      
Watermain - Halladay St.</v>
      </c>
      <c r="E311" s="247" t="str">
        <f>VLOOKUP($A311,'[2]Project Data'!$C$6:$BU$990,11,FALSE)</f>
        <v>Brooksbank</v>
      </c>
      <c r="F311" s="247">
        <f>VLOOKUP($A311,'[2]Project Data'!$C$6:$BY$990,75,FALSE)</f>
        <v>9</v>
      </c>
      <c r="G311" s="273">
        <f>VLOOKUP($A311,'[2]Project Data'!$C$6:$BY$990,46,FALSE)</f>
        <v>0</v>
      </c>
      <c r="H311" s="247" t="str">
        <f>VLOOKUP($A311,'[2]Project Data'!$C$6:$BY$990,16,FALSE)</f>
        <v>Reg</v>
      </c>
      <c r="I311" s="247" t="str">
        <f>VLOOKUP($A311,'[2]Project Data'!$C$6:$BY$990,6,FALSE)</f>
        <v/>
      </c>
      <c r="J311" s="247" t="str">
        <f>VLOOKUP($A311,'[2]Project Data'!$C$6:$BY$990,7,FALSE)</f>
        <v/>
      </c>
      <c r="K311" s="280">
        <f>VLOOKUP($A311,'[2]Project Data'!$C$6:$BY$990,15,FALSE)</f>
        <v>474</v>
      </c>
      <c r="L311" s="284">
        <f>VLOOKUP($A311,'[2]Project Data'!$C$6:$BY$990,30,FALSE)</f>
        <v>827040</v>
      </c>
      <c r="M311" s="284">
        <f>VLOOKUP($A311,'[2]Project Data'!$C$6:$BY$990,53,FALSE)</f>
        <v>0</v>
      </c>
      <c r="N311" s="266">
        <f>VLOOKUP($A311,'[2]Project Data'!$C$6:$BU$862,8,FALSE)</f>
        <v>0</v>
      </c>
    </row>
    <row r="312" spans="1:14" s="244" customFormat="1" ht="50.25" customHeight="1" x14ac:dyDescent="0.25">
      <c r="A312" s="264">
        <v>45</v>
      </c>
      <c r="B312" s="264" t="s">
        <v>986</v>
      </c>
      <c r="C312" s="264" t="s">
        <v>1090</v>
      </c>
      <c r="D312" s="265" t="str">
        <f t="shared" si="4"/>
        <v>PPL Rank: 45        
Granada                                           
Treatment - Manganese &amp; Radium Plant</v>
      </c>
      <c r="E312" s="247" t="str">
        <f>VLOOKUP($A312,'[2]Project Data'!$C$6:$BU$990,11,FALSE)</f>
        <v>Brooksbank</v>
      </c>
      <c r="F312" s="247">
        <f>VLOOKUP($A312,'[2]Project Data'!$C$6:$BY$990,75,FALSE)</f>
        <v>9</v>
      </c>
      <c r="G312" s="273">
        <f>VLOOKUP($A312,'[2]Project Data'!$C$6:$BY$990,46,FALSE)</f>
        <v>0</v>
      </c>
      <c r="H312" s="247" t="str">
        <f>VLOOKUP($A312,'[2]Project Data'!$C$6:$BY$990,16,FALSE)</f>
        <v>EC</v>
      </c>
      <c r="I312" s="247" t="str">
        <f>VLOOKUP($A312,'[2]Project Data'!$C$6:$BY$990,6,FALSE)</f>
        <v/>
      </c>
      <c r="J312" s="247" t="str">
        <f>VLOOKUP($A312,'[2]Project Data'!$C$6:$BY$990,7,FALSE)</f>
        <v/>
      </c>
      <c r="K312" s="280">
        <f>VLOOKUP($A312,'[2]Project Data'!$C$6:$BY$990,15,FALSE)</f>
        <v>247</v>
      </c>
      <c r="L312" s="284">
        <f>VLOOKUP($A312,'[2]Project Data'!$C$6:$BY$990,30,FALSE)</f>
        <v>6885000</v>
      </c>
      <c r="M312" s="284">
        <f>VLOOKUP($A312,'[2]Project Data'!$C$6:$BY$990,53,FALSE)</f>
        <v>0</v>
      </c>
      <c r="N312" s="266" t="str">
        <f>VLOOKUP($A312,'[2]Project Data'!$C$6:$BU$862,8,FALSE)</f>
        <v/>
      </c>
    </row>
    <row r="313" spans="1:14" s="244" customFormat="1" ht="50.25" customHeight="1" x14ac:dyDescent="0.25">
      <c r="A313" s="264">
        <v>168</v>
      </c>
      <c r="B313" s="264" t="s">
        <v>986</v>
      </c>
      <c r="C313" s="264" t="s">
        <v>1091</v>
      </c>
      <c r="D313" s="265" t="str">
        <f t="shared" si="4"/>
        <v>PPL Rank: 168       
Granada                                           
Source - Replacement Well</v>
      </c>
      <c r="E313" s="247" t="str">
        <f>VLOOKUP($A313,'[2]Project Data'!$C$6:$BU$990,11,FALSE)</f>
        <v>Brooksbank</v>
      </c>
      <c r="F313" s="247">
        <f>VLOOKUP($A313,'[2]Project Data'!$C$6:$BY$990,75,FALSE)</f>
        <v>9</v>
      </c>
      <c r="G313" s="273">
        <f>VLOOKUP($A313,'[2]Project Data'!$C$6:$BY$990,46,FALSE)</f>
        <v>0</v>
      </c>
      <c r="H313" s="247" t="str">
        <f>VLOOKUP($A313,'[2]Project Data'!$C$6:$BY$990,16,FALSE)</f>
        <v>Reg</v>
      </c>
      <c r="I313" s="247" t="str">
        <f>VLOOKUP($A313,'[2]Project Data'!$C$6:$BY$990,6,FALSE)</f>
        <v/>
      </c>
      <c r="J313" s="247" t="str">
        <f>VLOOKUP($A313,'[2]Project Data'!$C$6:$BY$990,7,FALSE)</f>
        <v/>
      </c>
      <c r="K313" s="280">
        <f>VLOOKUP($A313,'[2]Project Data'!$C$6:$BY$990,15,FALSE)</f>
        <v>247</v>
      </c>
      <c r="L313" s="284">
        <f>VLOOKUP($A313,'[2]Project Data'!$C$6:$BY$990,30,FALSE)</f>
        <v>325000</v>
      </c>
      <c r="M313" s="284">
        <f>VLOOKUP($A313,'[2]Project Data'!$C$6:$BY$990,53,FALSE)</f>
        <v>0</v>
      </c>
      <c r="N313" s="266" t="str">
        <f>VLOOKUP($A313,'[2]Project Data'!$C$6:$BU$862,8,FALSE)</f>
        <v/>
      </c>
    </row>
    <row r="314" spans="1:14" s="244" customFormat="1" ht="50.25" customHeight="1" x14ac:dyDescent="0.25">
      <c r="A314" s="264">
        <v>509</v>
      </c>
      <c r="B314" s="264" t="s">
        <v>986</v>
      </c>
      <c r="C314" s="264" t="s">
        <v>1092</v>
      </c>
      <c r="D314" s="265" t="str">
        <f t="shared" si="4"/>
        <v>PPL Rank: 509       
Granada                                           
Watermain - Distribution System Upgrades</v>
      </c>
      <c r="E314" s="247" t="str">
        <f>VLOOKUP($A314,'[2]Project Data'!$C$6:$BU$990,11,FALSE)</f>
        <v>Brooksbank</v>
      </c>
      <c r="F314" s="247">
        <f>VLOOKUP($A314,'[2]Project Data'!$C$6:$BY$990,75,FALSE)</f>
        <v>9</v>
      </c>
      <c r="G314" s="273">
        <f>VLOOKUP($A314,'[2]Project Data'!$C$6:$BY$990,46,FALSE)</f>
        <v>0</v>
      </c>
      <c r="H314" s="247" t="str">
        <f>VLOOKUP($A314,'[2]Project Data'!$C$6:$BY$990,16,FALSE)</f>
        <v>Reg</v>
      </c>
      <c r="I314" s="247" t="str">
        <f>VLOOKUP($A314,'[2]Project Data'!$C$6:$BY$990,6,FALSE)</f>
        <v/>
      </c>
      <c r="J314" s="247" t="str">
        <f>VLOOKUP($A314,'[2]Project Data'!$C$6:$BY$990,7,FALSE)</f>
        <v/>
      </c>
      <c r="K314" s="280">
        <f>VLOOKUP($A314,'[2]Project Data'!$C$6:$BY$990,15,FALSE)</f>
        <v>247</v>
      </c>
      <c r="L314" s="284">
        <f>VLOOKUP($A314,'[2]Project Data'!$C$6:$BY$990,30,FALSE)</f>
        <v>3347000</v>
      </c>
      <c r="M314" s="284">
        <f>VLOOKUP($A314,'[2]Project Data'!$C$6:$BY$990,53,FALSE)</f>
        <v>0</v>
      </c>
      <c r="N314" s="266" t="str">
        <f>VLOOKUP($A314,'[2]Project Data'!$C$6:$BU$862,8,FALSE)</f>
        <v/>
      </c>
    </row>
    <row r="315" spans="1:14" s="244" customFormat="1" ht="50.25" customHeight="1" x14ac:dyDescent="0.25">
      <c r="A315" s="264">
        <v>510</v>
      </c>
      <c r="B315" s="264" t="s">
        <v>986</v>
      </c>
      <c r="C315" s="264" t="s">
        <v>286</v>
      </c>
      <c r="D315" s="265" t="str">
        <f t="shared" si="4"/>
        <v>PPL Rank: 510       
Granada                                           
Conservation - Replace Meters</v>
      </c>
      <c r="E315" s="247" t="str">
        <f>VLOOKUP($A315,'[2]Project Data'!$C$6:$BU$990,11,FALSE)</f>
        <v>Brooksbank</v>
      </c>
      <c r="F315" s="247">
        <f>VLOOKUP($A315,'[2]Project Data'!$C$6:$BY$990,75,FALSE)</f>
        <v>9</v>
      </c>
      <c r="G315" s="273">
        <f>VLOOKUP($A315,'[2]Project Data'!$C$6:$BY$990,46,FALSE)</f>
        <v>0</v>
      </c>
      <c r="H315" s="247" t="str">
        <f>VLOOKUP($A315,'[2]Project Data'!$C$6:$BY$990,16,FALSE)</f>
        <v>Reg</v>
      </c>
      <c r="I315" s="247" t="str">
        <f>VLOOKUP($A315,'[2]Project Data'!$C$6:$BY$990,6,FALSE)</f>
        <v/>
      </c>
      <c r="J315" s="247" t="str">
        <f>VLOOKUP($A315,'[2]Project Data'!$C$6:$BY$990,7,FALSE)</f>
        <v/>
      </c>
      <c r="K315" s="280">
        <f>VLOOKUP($A315,'[2]Project Data'!$C$6:$BY$990,15,FALSE)</f>
        <v>247</v>
      </c>
      <c r="L315" s="284">
        <f>VLOOKUP($A315,'[2]Project Data'!$C$6:$BY$990,30,FALSE)</f>
        <v>163000</v>
      </c>
      <c r="M315" s="284">
        <f>VLOOKUP($A315,'[2]Project Data'!$C$6:$BY$990,53,FALSE)</f>
        <v>0</v>
      </c>
      <c r="N315" s="266" t="str">
        <f>VLOOKUP($A315,'[2]Project Data'!$C$6:$BU$862,8,FALSE)</f>
        <v/>
      </c>
    </row>
    <row r="316" spans="1:14" s="244" customFormat="1" ht="50.25" customHeight="1" x14ac:dyDescent="0.25">
      <c r="A316" s="264">
        <v>894</v>
      </c>
      <c r="B316" s="264" t="s">
        <v>249</v>
      </c>
      <c r="C316" s="264" t="s">
        <v>347</v>
      </c>
      <c r="D316" s="265" t="str">
        <f t="shared" si="4"/>
        <v>PPL Rank: 894       
Grand Meadow                                      
Watermain - Repl Cast Iron Mains</v>
      </c>
      <c r="E316" s="247" t="str">
        <f>VLOOKUP($A316,'[2]Project Data'!$C$6:$BU$990,11,FALSE)</f>
        <v>Brooksbank</v>
      </c>
      <c r="F316" s="247">
        <f>VLOOKUP($A316,'[2]Project Data'!$C$6:$BY$990,75,FALSE)</f>
        <v>10</v>
      </c>
      <c r="G316" s="273">
        <f>VLOOKUP($A316,'[2]Project Data'!$C$6:$BY$990,46,FALSE)</f>
        <v>0</v>
      </c>
      <c r="H316" s="247" t="str">
        <f>VLOOKUP($A316,'[2]Project Data'!$C$6:$BY$990,16,FALSE)</f>
        <v>Reg</v>
      </c>
      <c r="I316" s="247" t="str">
        <f>VLOOKUP($A316,'[2]Project Data'!$C$6:$BY$990,6,FALSE)</f>
        <v/>
      </c>
      <c r="J316" s="247" t="str">
        <f>VLOOKUP($A316,'[2]Project Data'!$C$6:$BY$990,7,FALSE)</f>
        <v/>
      </c>
      <c r="K316" s="280">
        <f>VLOOKUP($A316,'[2]Project Data'!$C$6:$BY$990,15,FALSE)</f>
        <v>1154</v>
      </c>
      <c r="L316" s="284">
        <f>VLOOKUP($A316,'[2]Project Data'!$C$6:$BY$990,30,FALSE)</f>
        <v>2150000</v>
      </c>
      <c r="M316" s="284">
        <f>VLOOKUP($A316,'[2]Project Data'!$C$6:$BY$990,53,FALSE)</f>
        <v>0</v>
      </c>
      <c r="N316" s="266" t="str">
        <f>VLOOKUP($A316,'[2]Project Data'!$C$6:$BU$862,8,FALSE)</f>
        <v/>
      </c>
    </row>
    <row r="317" spans="1:14" s="244" customFormat="1" ht="50.25" customHeight="1" x14ac:dyDescent="0.25">
      <c r="A317" s="264">
        <v>275</v>
      </c>
      <c r="B317" s="264" t="s">
        <v>1282</v>
      </c>
      <c r="C317" s="264" t="s">
        <v>1328</v>
      </c>
      <c r="D317" s="265" t="str">
        <f t="shared" si="4"/>
        <v>PPL Rank: 275       
Grand Rapids                                      
Treatment - Treatment Plant Improvements</v>
      </c>
      <c r="E317" s="247" t="str">
        <f>VLOOKUP($A317,'[2]Project Data'!$C$6:$BU$990,11,FALSE)</f>
        <v>Perez</v>
      </c>
      <c r="F317" s="247" t="str">
        <f>VLOOKUP($A317,'[2]Project Data'!$C$6:$BY$990,75,FALSE)</f>
        <v>3a</v>
      </c>
      <c r="G317" s="273">
        <f>VLOOKUP($A317,'[2]Project Data'!$C$6:$BY$990,46,FALSE)</f>
        <v>0</v>
      </c>
      <c r="H317" s="247" t="str">
        <f>VLOOKUP($A317,'[2]Project Data'!$C$6:$BY$990,16,FALSE)</f>
        <v>Reg</v>
      </c>
      <c r="I317" s="247" t="str">
        <f>VLOOKUP($A317,'[2]Project Data'!$C$6:$BY$990,6,FALSE)</f>
        <v/>
      </c>
      <c r="J317" s="247" t="str">
        <f>VLOOKUP($A317,'[2]Project Data'!$C$6:$BY$990,7,FALSE)</f>
        <v>Yes</v>
      </c>
      <c r="K317" s="280">
        <f>VLOOKUP($A317,'[2]Project Data'!$C$6:$BY$990,15,FALSE)</f>
        <v>11158</v>
      </c>
      <c r="L317" s="284">
        <f>VLOOKUP($A317,'[2]Project Data'!$C$6:$BY$990,30,FALSE)</f>
        <v>10000000</v>
      </c>
      <c r="M317" s="284">
        <f>VLOOKUP($A317,'[2]Project Data'!$C$6:$BY$990,53,FALSE)</f>
        <v>0</v>
      </c>
      <c r="N317" s="266">
        <f>VLOOKUP($A317,'[2]Project Data'!$C$6:$BU$862,8,FALSE)</f>
        <v>0</v>
      </c>
    </row>
    <row r="318" spans="1:14" s="244" customFormat="1" ht="50.25" customHeight="1" x14ac:dyDescent="0.25">
      <c r="A318" s="264">
        <v>569</v>
      </c>
      <c r="B318" s="264" t="s">
        <v>1282</v>
      </c>
      <c r="C318" s="264" t="s">
        <v>329</v>
      </c>
      <c r="D318" s="265" t="str">
        <f t="shared" si="4"/>
        <v>PPL Rank: 569       
Grand Rapids                                      
Watermain - Replace &amp; Loop</v>
      </c>
      <c r="E318" s="247" t="str">
        <f>VLOOKUP($A318,'[2]Project Data'!$C$6:$BU$990,11,FALSE)</f>
        <v>Perez</v>
      </c>
      <c r="F318" s="247" t="str">
        <f>VLOOKUP($A318,'[2]Project Data'!$C$6:$BY$990,75,FALSE)</f>
        <v>3a</v>
      </c>
      <c r="G318" s="273">
        <f>VLOOKUP($A318,'[2]Project Data'!$C$6:$BY$990,46,FALSE)</f>
        <v>0</v>
      </c>
      <c r="H318" s="247" t="str">
        <f>VLOOKUP($A318,'[2]Project Data'!$C$6:$BY$990,16,FALSE)</f>
        <v>Reg</v>
      </c>
      <c r="I318" s="247" t="str">
        <f>VLOOKUP($A318,'[2]Project Data'!$C$6:$BY$990,6,FALSE)</f>
        <v/>
      </c>
      <c r="J318" s="247" t="str">
        <f>VLOOKUP($A318,'[2]Project Data'!$C$6:$BY$990,7,FALSE)</f>
        <v>Yes</v>
      </c>
      <c r="K318" s="280">
        <f>VLOOKUP($A318,'[2]Project Data'!$C$6:$BY$990,15,FALSE)</f>
        <v>11158</v>
      </c>
      <c r="L318" s="284">
        <f>VLOOKUP($A318,'[2]Project Data'!$C$6:$BY$990,30,FALSE)</f>
        <v>4900000</v>
      </c>
      <c r="M318" s="284">
        <f>VLOOKUP($A318,'[2]Project Data'!$C$6:$BY$990,53,FALSE)</f>
        <v>0</v>
      </c>
      <c r="N318" s="266">
        <f>VLOOKUP($A318,'[2]Project Data'!$C$6:$BU$862,8,FALSE)</f>
        <v>0</v>
      </c>
    </row>
    <row r="319" spans="1:14" s="244" customFormat="1" ht="50.25" customHeight="1" x14ac:dyDescent="0.25">
      <c r="A319" s="264">
        <v>878</v>
      </c>
      <c r="B319" s="264" t="s">
        <v>389</v>
      </c>
      <c r="C319" s="264" t="s">
        <v>390</v>
      </c>
      <c r="D319" s="265" t="str">
        <f t="shared" si="4"/>
        <v>PPL Rank: 878       
Greenbush                                         
Watermain - Repl Area 7 - Main &amp; Park</v>
      </c>
      <c r="E319" s="247" t="str">
        <f>VLOOKUP($A319,'[2]Project Data'!$C$6:$BU$990,11,FALSE)</f>
        <v>Perez</v>
      </c>
      <c r="F319" s="247">
        <f>VLOOKUP($A319,'[2]Project Data'!$C$6:$BY$990,75,FALSE)</f>
        <v>1</v>
      </c>
      <c r="G319" s="273">
        <f>VLOOKUP($A319,'[2]Project Data'!$C$6:$BY$990,46,FALSE)</f>
        <v>0</v>
      </c>
      <c r="H319" s="247" t="str">
        <f>VLOOKUP($A319,'[2]Project Data'!$C$6:$BY$990,16,FALSE)</f>
        <v>Reg</v>
      </c>
      <c r="I319" s="247" t="str">
        <f>VLOOKUP($A319,'[2]Project Data'!$C$6:$BY$990,6,FALSE)</f>
        <v/>
      </c>
      <c r="J319" s="247" t="str">
        <f>VLOOKUP($A319,'[2]Project Data'!$C$6:$BY$990,7,FALSE)</f>
        <v/>
      </c>
      <c r="K319" s="280">
        <f>VLOOKUP($A319,'[2]Project Data'!$C$6:$BY$990,15,FALSE)</f>
        <v>719</v>
      </c>
      <c r="L319" s="284">
        <f>VLOOKUP($A319,'[2]Project Data'!$C$6:$BY$990,30,FALSE)</f>
        <v>821544</v>
      </c>
      <c r="M319" s="284">
        <f>VLOOKUP($A319,'[2]Project Data'!$C$6:$BY$990,53,FALSE)</f>
        <v>657235.20000000007</v>
      </c>
      <c r="N319" s="266" t="str">
        <f>VLOOKUP($A319,'[2]Project Data'!$C$6:$BU$862,8,FALSE)</f>
        <v/>
      </c>
    </row>
    <row r="320" spans="1:14" s="244" customFormat="1" ht="50.25" customHeight="1" x14ac:dyDescent="0.25">
      <c r="A320" s="264">
        <v>879</v>
      </c>
      <c r="B320" s="264" t="s">
        <v>389</v>
      </c>
      <c r="C320" s="264" t="s">
        <v>391</v>
      </c>
      <c r="D320" s="265" t="str">
        <f t="shared" si="4"/>
        <v>PPL Rank: 879       
Greenbush                                         
Watermain - Repl Area 8 -2nd &amp; Johnson</v>
      </c>
      <c r="E320" s="247" t="str">
        <f>VLOOKUP($A320,'[2]Project Data'!$C$6:$BU$990,11,FALSE)</f>
        <v>Perez</v>
      </c>
      <c r="F320" s="247">
        <f>VLOOKUP($A320,'[2]Project Data'!$C$6:$BY$990,75,FALSE)</f>
        <v>1</v>
      </c>
      <c r="G320" s="273">
        <f>VLOOKUP($A320,'[2]Project Data'!$C$6:$BY$990,46,FALSE)</f>
        <v>0</v>
      </c>
      <c r="H320" s="247" t="str">
        <f>VLOOKUP($A320,'[2]Project Data'!$C$6:$BY$990,16,FALSE)</f>
        <v>Reg</v>
      </c>
      <c r="I320" s="247" t="str">
        <f>VLOOKUP($A320,'[2]Project Data'!$C$6:$BY$990,6,FALSE)</f>
        <v/>
      </c>
      <c r="J320" s="247" t="str">
        <f>VLOOKUP($A320,'[2]Project Data'!$C$6:$BY$990,7,FALSE)</f>
        <v/>
      </c>
      <c r="K320" s="280">
        <f>VLOOKUP($A320,'[2]Project Data'!$C$6:$BY$990,15,FALSE)</f>
        <v>719</v>
      </c>
      <c r="L320" s="284">
        <f>VLOOKUP($A320,'[2]Project Data'!$C$6:$BY$990,30,FALSE)</f>
        <v>837537</v>
      </c>
      <c r="M320" s="284">
        <f>VLOOKUP($A320,'[2]Project Data'!$C$6:$BY$990,53,FALSE)</f>
        <v>670029.60000000009</v>
      </c>
      <c r="N320" s="266" t="str">
        <f>VLOOKUP($A320,'[2]Project Data'!$C$6:$BU$862,8,FALSE)</f>
        <v/>
      </c>
    </row>
    <row r="321" spans="1:14" s="244" customFormat="1" ht="50.25" customHeight="1" x14ac:dyDescent="0.25">
      <c r="A321" s="264">
        <v>863</v>
      </c>
      <c r="B321" s="264" t="s">
        <v>198</v>
      </c>
      <c r="C321" s="264" t="s">
        <v>289</v>
      </c>
      <c r="D321" s="265" t="str">
        <f t="shared" si="4"/>
        <v>PPL Rank: 863       
Grygla                                            
Storage - Tower Rehab</v>
      </c>
      <c r="E321" s="247" t="str">
        <f>VLOOKUP($A321,'[2]Project Data'!$C$6:$BU$990,11,FALSE)</f>
        <v>Perez</v>
      </c>
      <c r="F321" s="247">
        <f>VLOOKUP($A321,'[2]Project Data'!$C$6:$BY$990,75,FALSE)</f>
        <v>1</v>
      </c>
      <c r="G321" s="273">
        <f>VLOOKUP($A321,'[2]Project Data'!$C$6:$BY$990,46,FALSE)</f>
        <v>0</v>
      </c>
      <c r="H321" s="247" t="str">
        <f>VLOOKUP($A321,'[2]Project Data'!$C$6:$BY$990,16,FALSE)</f>
        <v>Reg</v>
      </c>
      <c r="I321" s="247" t="str">
        <f>VLOOKUP($A321,'[2]Project Data'!$C$6:$BY$990,6,FALSE)</f>
        <v/>
      </c>
      <c r="J321" s="247" t="str">
        <f>VLOOKUP($A321,'[2]Project Data'!$C$6:$BY$990,7,FALSE)</f>
        <v/>
      </c>
      <c r="K321" s="280">
        <f>VLOOKUP($A321,'[2]Project Data'!$C$6:$BY$990,15,FALSE)</f>
        <v>221</v>
      </c>
      <c r="L321" s="284">
        <f>VLOOKUP($A321,'[2]Project Data'!$C$6:$BY$990,30,FALSE)</f>
        <v>386000</v>
      </c>
      <c r="M321" s="284">
        <f>VLOOKUP($A321,'[2]Project Data'!$C$6:$BY$990,53,FALSE)</f>
        <v>0</v>
      </c>
      <c r="N321" s="266" t="str">
        <f>VLOOKUP($A321,'[2]Project Data'!$C$6:$BU$862,8,FALSE)</f>
        <v/>
      </c>
    </row>
    <row r="322" spans="1:14" s="244" customFormat="1" ht="50.25" customHeight="1" x14ac:dyDescent="0.25">
      <c r="A322" s="264">
        <v>864</v>
      </c>
      <c r="B322" s="264" t="s">
        <v>198</v>
      </c>
      <c r="C322" s="264" t="s">
        <v>392</v>
      </c>
      <c r="D322" s="265" t="str">
        <f t="shared" si="4"/>
        <v>PPL Rank: 864       
Grygla                                            
Treatment - New Wellhouse</v>
      </c>
      <c r="E322" s="247" t="str">
        <f>VLOOKUP($A322,'[2]Project Data'!$C$6:$BU$990,11,FALSE)</f>
        <v>Perez</v>
      </c>
      <c r="F322" s="247">
        <f>VLOOKUP($A322,'[2]Project Data'!$C$6:$BY$990,75,FALSE)</f>
        <v>1</v>
      </c>
      <c r="G322" s="273">
        <f>VLOOKUP($A322,'[2]Project Data'!$C$6:$BY$990,46,FALSE)</f>
        <v>0</v>
      </c>
      <c r="H322" s="247" t="str">
        <f>VLOOKUP($A322,'[2]Project Data'!$C$6:$BY$990,16,FALSE)</f>
        <v>Reg</v>
      </c>
      <c r="I322" s="247" t="str">
        <f>VLOOKUP($A322,'[2]Project Data'!$C$6:$BY$990,6,FALSE)</f>
        <v/>
      </c>
      <c r="J322" s="247" t="str">
        <f>VLOOKUP($A322,'[2]Project Data'!$C$6:$BY$990,7,FALSE)</f>
        <v/>
      </c>
      <c r="K322" s="280">
        <f>VLOOKUP($A322,'[2]Project Data'!$C$6:$BY$990,15,FALSE)</f>
        <v>221</v>
      </c>
      <c r="L322" s="284">
        <f>VLOOKUP($A322,'[2]Project Data'!$C$6:$BY$990,30,FALSE)</f>
        <v>813750</v>
      </c>
      <c r="M322" s="284">
        <f>VLOOKUP($A322,'[2]Project Data'!$C$6:$BY$990,53,FALSE)</f>
        <v>0</v>
      </c>
      <c r="N322" s="266" t="str">
        <f>VLOOKUP($A322,'[2]Project Data'!$C$6:$BU$862,8,FALSE)</f>
        <v/>
      </c>
    </row>
    <row r="323" spans="1:14" s="244" customFormat="1" ht="50.25" customHeight="1" x14ac:dyDescent="0.25">
      <c r="A323" s="264">
        <v>865</v>
      </c>
      <c r="B323" s="264" t="s">
        <v>198</v>
      </c>
      <c r="C323" s="264" t="s">
        <v>393</v>
      </c>
      <c r="D323" s="265" t="str">
        <f t="shared" si="4"/>
        <v>PPL Rank: 865       
Grygla                                            
Watermain - Hydrant Valve Replacement</v>
      </c>
      <c r="E323" s="247" t="str">
        <f>VLOOKUP($A323,'[2]Project Data'!$C$6:$BU$990,11,FALSE)</f>
        <v>Perez</v>
      </c>
      <c r="F323" s="247">
        <f>VLOOKUP($A323,'[2]Project Data'!$C$6:$BY$990,75,FALSE)</f>
        <v>1</v>
      </c>
      <c r="G323" s="273">
        <f>VLOOKUP($A323,'[2]Project Data'!$C$6:$BY$990,46,FALSE)</f>
        <v>0</v>
      </c>
      <c r="H323" s="247" t="str">
        <f>VLOOKUP($A323,'[2]Project Data'!$C$6:$BY$990,16,FALSE)</f>
        <v>Reg</v>
      </c>
      <c r="I323" s="247" t="str">
        <f>VLOOKUP($A323,'[2]Project Data'!$C$6:$BY$990,6,FALSE)</f>
        <v/>
      </c>
      <c r="J323" s="247" t="str">
        <f>VLOOKUP($A323,'[2]Project Data'!$C$6:$BY$990,7,FALSE)</f>
        <v/>
      </c>
      <c r="K323" s="280">
        <f>VLOOKUP($A323,'[2]Project Data'!$C$6:$BY$990,15,FALSE)</f>
        <v>221</v>
      </c>
      <c r="L323" s="284">
        <f>VLOOKUP($A323,'[2]Project Data'!$C$6:$BY$990,30,FALSE)</f>
        <v>115015</v>
      </c>
      <c r="M323" s="284">
        <f>VLOOKUP($A323,'[2]Project Data'!$C$6:$BY$990,53,FALSE)</f>
        <v>0</v>
      </c>
      <c r="N323" s="266" t="str">
        <f>VLOOKUP($A323,'[2]Project Data'!$C$6:$BU$862,8,FALSE)</f>
        <v/>
      </c>
    </row>
    <row r="324" spans="1:14" s="244" customFormat="1" ht="50.25" customHeight="1" x14ac:dyDescent="0.25">
      <c r="A324" s="264">
        <v>223</v>
      </c>
      <c r="B324" s="264" t="s">
        <v>1093</v>
      </c>
      <c r="C324" s="264" t="s">
        <v>1094</v>
      </c>
      <c r="D324" s="265" t="str">
        <f t="shared" si="4"/>
        <v xml:space="preserve">PPL Rank: 223       
Hackensack                                        
Watermain - Looping Project </v>
      </c>
      <c r="E324" s="247" t="str">
        <f>VLOOKUP($A324,'[2]Project Data'!$C$6:$BU$990,11,FALSE)</f>
        <v>Schultz</v>
      </c>
      <c r="F324" s="247">
        <f>VLOOKUP($A324,'[2]Project Data'!$C$6:$BY$990,75,FALSE)</f>
        <v>5</v>
      </c>
      <c r="G324" s="273">
        <f>VLOOKUP($A324,'[2]Project Data'!$C$6:$BY$990,46,FALSE)</f>
        <v>0</v>
      </c>
      <c r="H324" s="247" t="str">
        <f>VLOOKUP($A324,'[2]Project Data'!$C$6:$BY$990,16,FALSE)</f>
        <v>Reg</v>
      </c>
      <c r="I324" s="247" t="str">
        <f>VLOOKUP($A324,'[2]Project Data'!$C$6:$BY$990,6,FALSE)</f>
        <v/>
      </c>
      <c r="J324" s="247" t="str">
        <f>VLOOKUP($A324,'[2]Project Data'!$C$6:$BY$990,7,FALSE)</f>
        <v/>
      </c>
      <c r="K324" s="280">
        <f>VLOOKUP($A324,'[2]Project Data'!$C$6:$BY$990,15,FALSE)</f>
        <v>277</v>
      </c>
      <c r="L324" s="284">
        <f>VLOOKUP($A324,'[2]Project Data'!$C$6:$BY$990,30,FALSE)</f>
        <v>662600</v>
      </c>
      <c r="M324" s="284">
        <f>VLOOKUP($A324,'[2]Project Data'!$C$6:$BY$990,53,FALSE)</f>
        <v>0</v>
      </c>
      <c r="N324" s="266" t="str">
        <f>VLOOKUP($A324,'[2]Project Data'!$C$6:$BU$862,8,FALSE)</f>
        <v/>
      </c>
    </row>
    <row r="325" spans="1:14" s="244" customFormat="1" ht="50.25" customHeight="1" x14ac:dyDescent="0.25">
      <c r="A325" s="264">
        <v>211</v>
      </c>
      <c r="B325" s="264" t="s">
        <v>650</v>
      </c>
      <c r="C325" s="264" t="s">
        <v>1329</v>
      </c>
      <c r="D325" s="265" t="str">
        <f t="shared" si="4"/>
        <v>PPL Rank: 211       
Halstad                                           
Other - Connect to ECRW</v>
      </c>
      <c r="E325" s="247" t="str">
        <f>VLOOKUP($A325,'[2]Project Data'!$C$6:$BU$990,11,FALSE)</f>
        <v>Perez</v>
      </c>
      <c r="F325" s="247">
        <f>VLOOKUP($A325,'[2]Project Data'!$C$6:$BY$990,75,FALSE)</f>
        <v>1</v>
      </c>
      <c r="G325" s="273">
        <f>VLOOKUP($A325,'[2]Project Data'!$C$6:$BY$990,46,FALSE)</f>
        <v>0</v>
      </c>
      <c r="H325" s="247" t="str">
        <f>VLOOKUP($A325,'[2]Project Data'!$C$6:$BY$990,16,FALSE)</f>
        <v>Reg</v>
      </c>
      <c r="I325" s="247" t="str">
        <f>VLOOKUP($A325,'[2]Project Data'!$C$6:$BY$990,6,FALSE)</f>
        <v/>
      </c>
      <c r="J325" s="247" t="str">
        <f>VLOOKUP($A325,'[2]Project Data'!$C$6:$BY$990,7,FALSE)</f>
        <v/>
      </c>
      <c r="K325" s="280">
        <f>VLOOKUP($A325,'[2]Project Data'!$C$6:$BY$990,15,FALSE)</f>
        <v>622</v>
      </c>
      <c r="L325" s="284">
        <f>VLOOKUP($A325,'[2]Project Data'!$C$6:$BY$990,30,FALSE)</f>
        <v>3456275</v>
      </c>
      <c r="M325" s="284">
        <f>VLOOKUP($A325,'[2]Project Data'!$C$6:$BY$990,53,FALSE)</f>
        <v>0</v>
      </c>
      <c r="N325" s="266">
        <f>VLOOKUP($A325,'[2]Project Data'!$C$6:$BU$862,8,FALSE)</f>
        <v>0</v>
      </c>
    </row>
    <row r="326" spans="1:14" s="244" customFormat="1" ht="50.25" customHeight="1" x14ac:dyDescent="0.25">
      <c r="A326" s="264">
        <v>532</v>
      </c>
      <c r="B326" s="264" t="s">
        <v>650</v>
      </c>
      <c r="C326" s="264" t="s">
        <v>684</v>
      </c>
      <c r="D326" s="265" t="str">
        <f t="shared" si="4"/>
        <v>PPL Rank: 532       
Halstad                                           
Storage - Water Tower Rehab</v>
      </c>
      <c r="E326" s="247" t="str">
        <f>VLOOKUP($A326,'[2]Project Data'!$C$6:$BU$990,11,FALSE)</f>
        <v>Perez</v>
      </c>
      <c r="F326" s="247">
        <f>VLOOKUP($A326,'[2]Project Data'!$C$6:$BY$990,75,FALSE)</f>
        <v>1</v>
      </c>
      <c r="G326" s="273">
        <f>VLOOKUP($A326,'[2]Project Data'!$C$6:$BY$990,46,FALSE)</f>
        <v>0</v>
      </c>
      <c r="H326" s="247" t="str">
        <f>VLOOKUP($A326,'[2]Project Data'!$C$6:$BY$990,16,FALSE)</f>
        <v>Reg</v>
      </c>
      <c r="I326" s="247" t="str">
        <f>VLOOKUP($A326,'[2]Project Data'!$C$6:$BY$990,6,FALSE)</f>
        <v/>
      </c>
      <c r="J326" s="247" t="str">
        <f>VLOOKUP($A326,'[2]Project Data'!$C$6:$BY$990,7,FALSE)</f>
        <v/>
      </c>
      <c r="K326" s="280">
        <f>VLOOKUP($A326,'[2]Project Data'!$C$6:$BY$990,15,FALSE)</f>
        <v>581</v>
      </c>
      <c r="L326" s="284">
        <f>VLOOKUP($A326,'[2]Project Data'!$C$6:$BY$990,30,FALSE)</f>
        <v>440000</v>
      </c>
      <c r="M326" s="284">
        <f>VLOOKUP($A326,'[2]Project Data'!$C$6:$BY$990,53,FALSE)</f>
        <v>0</v>
      </c>
      <c r="N326" s="266" t="str">
        <f>VLOOKUP($A326,'[2]Project Data'!$C$6:$BU$862,8,FALSE)</f>
        <v/>
      </c>
    </row>
    <row r="327" spans="1:14" s="244" customFormat="1" ht="50.25" customHeight="1" x14ac:dyDescent="0.25">
      <c r="A327" s="264">
        <v>533</v>
      </c>
      <c r="B327" s="264" t="s">
        <v>650</v>
      </c>
      <c r="C327" s="264" t="s">
        <v>902</v>
      </c>
      <c r="D327" s="265" t="str">
        <f t="shared" si="4"/>
        <v xml:space="preserve">PPL Rank: 533       
Halstad                                           
Other - New West Central Regional Water </v>
      </c>
      <c r="E327" s="247" t="str">
        <f>VLOOKUP($A327,'[2]Project Data'!$C$6:$BU$990,11,FALSE)</f>
        <v>Perez</v>
      </c>
      <c r="F327" s="247">
        <f>VLOOKUP($A327,'[2]Project Data'!$C$6:$BY$990,75,FALSE)</f>
        <v>1</v>
      </c>
      <c r="G327" s="273">
        <f>VLOOKUP($A327,'[2]Project Data'!$C$6:$BY$990,46,FALSE)</f>
        <v>0</v>
      </c>
      <c r="H327" s="247" t="str">
        <f>VLOOKUP($A327,'[2]Project Data'!$C$6:$BY$990,16,FALSE)</f>
        <v>Reg</v>
      </c>
      <c r="I327" s="247" t="str">
        <f>VLOOKUP($A327,'[2]Project Data'!$C$6:$BY$990,6,FALSE)</f>
        <v/>
      </c>
      <c r="J327" s="247" t="str">
        <f>VLOOKUP($A327,'[2]Project Data'!$C$6:$BY$990,7,FALSE)</f>
        <v/>
      </c>
      <c r="K327" s="280">
        <f>VLOOKUP($A327,'[2]Project Data'!$C$6:$BY$990,15,FALSE)</f>
        <v>587</v>
      </c>
      <c r="L327" s="284">
        <f>VLOOKUP($A327,'[2]Project Data'!$C$6:$BY$990,30,FALSE)</f>
        <v>18241000</v>
      </c>
      <c r="M327" s="284">
        <f>VLOOKUP($A327,'[2]Project Data'!$C$6:$BY$990,53,FALSE)</f>
        <v>0</v>
      </c>
      <c r="N327" s="266" t="str">
        <f>VLOOKUP($A327,'[2]Project Data'!$C$6:$BU$862,8,FALSE)</f>
        <v/>
      </c>
    </row>
    <row r="328" spans="1:14" s="244" customFormat="1" ht="50.25" customHeight="1" x14ac:dyDescent="0.25">
      <c r="A328" s="264">
        <v>582</v>
      </c>
      <c r="B328" s="264" t="s">
        <v>650</v>
      </c>
      <c r="C328" s="264" t="s">
        <v>1174</v>
      </c>
      <c r="D328" s="265" t="str">
        <f t="shared" si="4"/>
        <v>PPL Rank: 582       
Halstad                                           
Conservation - Meters</v>
      </c>
      <c r="E328" s="247" t="str">
        <f>VLOOKUP($A328,'[2]Project Data'!$C$6:$BU$990,11,FALSE)</f>
        <v>Perez</v>
      </c>
      <c r="F328" s="247">
        <f>VLOOKUP($A328,'[2]Project Data'!$C$6:$BY$990,75,FALSE)</f>
        <v>1</v>
      </c>
      <c r="G328" s="273">
        <f>VLOOKUP($A328,'[2]Project Data'!$C$6:$BY$990,46,FALSE)</f>
        <v>0</v>
      </c>
      <c r="H328" s="247" t="str">
        <f>VLOOKUP($A328,'[2]Project Data'!$C$6:$BY$990,16,FALSE)</f>
        <v>Reg</v>
      </c>
      <c r="I328" s="247" t="str">
        <f>VLOOKUP($A328,'[2]Project Data'!$C$6:$BY$990,6,FALSE)</f>
        <v/>
      </c>
      <c r="J328" s="247" t="str">
        <f>VLOOKUP($A328,'[2]Project Data'!$C$6:$BY$990,7,FALSE)</f>
        <v/>
      </c>
      <c r="K328" s="280">
        <f>VLOOKUP($A328,'[2]Project Data'!$C$6:$BY$990,15,FALSE)</f>
        <v>622</v>
      </c>
      <c r="L328" s="284">
        <f>VLOOKUP($A328,'[2]Project Data'!$C$6:$BY$990,30,FALSE)</f>
        <v>475400</v>
      </c>
      <c r="M328" s="284">
        <f>VLOOKUP($A328,'[2]Project Data'!$C$6:$BY$990,53,FALSE)</f>
        <v>0</v>
      </c>
      <c r="N328" s="266">
        <f>VLOOKUP($A328,'[2]Project Data'!$C$6:$BU$862,8,FALSE)</f>
        <v>0</v>
      </c>
    </row>
    <row r="329" spans="1:14" s="244" customFormat="1" ht="50.25" customHeight="1" x14ac:dyDescent="0.25">
      <c r="A329" s="264">
        <v>817</v>
      </c>
      <c r="B329" s="264" t="s">
        <v>161</v>
      </c>
      <c r="C329" s="264" t="s">
        <v>394</v>
      </c>
      <c r="D329" s="265" t="str">
        <f t="shared" ref="D329:D392" si="5">"PPL Rank: "&amp;A329&amp;REPT(" ",10-LEN(A329))&amp;CHAR(10)&amp;B329&amp;REPT(" ",50-LEN(B329))&amp;CHAR(10)&amp;C329</f>
        <v>PPL Rank: 817       
Hanley Falls                                      
Watermain - Replace &amp; Loop Main</v>
      </c>
      <c r="E329" s="247" t="str">
        <f>VLOOKUP($A329,'[2]Project Data'!$C$6:$BU$990,11,FALSE)</f>
        <v>Berrens</v>
      </c>
      <c r="F329" s="247" t="str">
        <f>VLOOKUP($A329,'[2]Project Data'!$C$6:$BY$990,75,FALSE)</f>
        <v>6W</v>
      </c>
      <c r="G329" s="273">
        <f>VLOOKUP($A329,'[2]Project Data'!$C$6:$BY$990,46,FALSE)</f>
        <v>0</v>
      </c>
      <c r="H329" s="247" t="str">
        <f>VLOOKUP($A329,'[2]Project Data'!$C$6:$BY$990,16,FALSE)</f>
        <v>Reg</v>
      </c>
      <c r="I329" s="247" t="str">
        <f>VLOOKUP($A329,'[2]Project Data'!$C$6:$BY$990,6,FALSE)</f>
        <v/>
      </c>
      <c r="J329" s="247" t="str">
        <f>VLOOKUP($A329,'[2]Project Data'!$C$6:$BY$990,7,FALSE)</f>
        <v/>
      </c>
      <c r="K329" s="280">
        <f>VLOOKUP($A329,'[2]Project Data'!$C$6:$BY$990,15,FALSE)</f>
        <v>477</v>
      </c>
      <c r="L329" s="284">
        <f>VLOOKUP($A329,'[2]Project Data'!$C$6:$BY$990,30,FALSE)</f>
        <v>5375000</v>
      </c>
      <c r="M329" s="284">
        <f>VLOOKUP($A329,'[2]Project Data'!$C$6:$BY$990,53,FALSE)</f>
        <v>0</v>
      </c>
      <c r="N329" s="266" t="str">
        <f>VLOOKUP($A329,'[2]Project Data'!$C$6:$BU$862,8,FALSE)</f>
        <v/>
      </c>
    </row>
    <row r="330" spans="1:14" s="244" customFormat="1" ht="50.25" customHeight="1" x14ac:dyDescent="0.25">
      <c r="A330" s="264">
        <v>169</v>
      </c>
      <c r="B330" s="264" t="s">
        <v>396</v>
      </c>
      <c r="C330" s="264" t="s">
        <v>1330</v>
      </c>
      <c r="D330" s="265" t="str">
        <f t="shared" si="5"/>
        <v>PPL Rank: 169       
Hanska                                            
Treatment - New Plant, Fe/Mn &amp; New Well</v>
      </c>
      <c r="E330" s="247" t="str">
        <f>VLOOKUP($A330,'[2]Project Data'!$C$6:$BU$990,11,FALSE)</f>
        <v>Brooksbank</v>
      </c>
      <c r="F330" s="247">
        <f>VLOOKUP($A330,'[2]Project Data'!$C$6:$BY$990,75,FALSE)</f>
        <v>9</v>
      </c>
      <c r="G330" s="273">
        <f>VLOOKUP($A330,'[2]Project Data'!$C$6:$BY$990,46,FALSE)</f>
        <v>0</v>
      </c>
      <c r="H330" s="247" t="str">
        <f>VLOOKUP($A330,'[2]Project Data'!$C$6:$BY$990,16,FALSE)</f>
        <v>Reg</v>
      </c>
      <c r="I330" s="247" t="str">
        <f>VLOOKUP($A330,'[2]Project Data'!$C$6:$BY$990,6,FALSE)</f>
        <v/>
      </c>
      <c r="J330" s="247" t="str">
        <f>VLOOKUP($A330,'[2]Project Data'!$C$6:$BY$990,7,FALSE)</f>
        <v/>
      </c>
      <c r="K330" s="280">
        <f>VLOOKUP($A330,'[2]Project Data'!$C$6:$BY$990,15,FALSE)</f>
        <v>419</v>
      </c>
      <c r="L330" s="284">
        <f>VLOOKUP($A330,'[2]Project Data'!$C$6:$BY$990,30,FALSE)</f>
        <v>6610000</v>
      </c>
      <c r="M330" s="284">
        <f>VLOOKUP($A330,'[2]Project Data'!$C$6:$BY$990,53,FALSE)</f>
        <v>0</v>
      </c>
      <c r="N330" s="266" t="str">
        <f>VLOOKUP($A330,'[2]Project Data'!$C$6:$BU$862,8,FALSE)</f>
        <v/>
      </c>
    </row>
    <row r="331" spans="1:14" s="244" customFormat="1" ht="50.25" customHeight="1" x14ac:dyDescent="0.25">
      <c r="A331" s="264">
        <v>519</v>
      </c>
      <c r="B331" s="264" t="s">
        <v>396</v>
      </c>
      <c r="C331" s="264" t="s">
        <v>397</v>
      </c>
      <c r="D331" s="265" t="str">
        <f t="shared" si="5"/>
        <v>PPL Rank: 519       
Hanska                                            
Storage - Repl w/100,000 Gal Tower</v>
      </c>
      <c r="E331" s="247" t="str">
        <f>VLOOKUP($A331,'[2]Project Data'!$C$6:$BU$990,11,FALSE)</f>
        <v>Brooksbank</v>
      </c>
      <c r="F331" s="247">
        <f>VLOOKUP($A331,'[2]Project Data'!$C$6:$BY$990,75,FALSE)</f>
        <v>9</v>
      </c>
      <c r="G331" s="273">
        <f>VLOOKUP($A331,'[2]Project Data'!$C$6:$BY$990,46,FALSE)</f>
        <v>0</v>
      </c>
      <c r="H331" s="247" t="str">
        <f>VLOOKUP($A331,'[2]Project Data'!$C$6:$BY$990,16,FALSE)</f>
        <v>Reg</v>
      </c>
      <c r="I331" s="247" t="str">
        <f>VLOOKUP($A331,'[2]Project Data'!$C$6:$BY$990,6,FALSE)</f>
        <v/>
      </c>
      <c r="J331" s="247" t="str">
        <f>VLOOKUP($A331,'[2]Project Data'!$C$6:$BY$990,7,FALSE)</f>
        <v/>
      </c>
      <c r="K331" s="280">
        <f>VLOOKUP($A331,'[2]Project Data'!$C$6:$BY$990,15,FALSE)</f>
        <v>419</v>
      </c>
      <c r="L331" s="284">
        <f>VLOOKUP($A331,'[2]Project Data'!$C$6:$BY$990,30,FALSE)</f>
        <v>2230000</v>
      </c>
      <c r="M331" s="284">
        <f>VLOOKUP($A331,'[2]Project Data'!$C$6:$BY$990,53,FALSE)</f>
        <v>0</v>
      </c>
      <c r="N331" s="266" t="str">
        <f>VLOOKUP($A331,'[2]Project Data'!$C$6:$BU$862,8,FALSE)</f>
        <v/>
      </c>
    </row>
    <row r="332" spans="1:14" s="244" customFormat="1" ht="50.25" customHeight="1" x14ac:dyDescent="0.25">
      <c r="A332" s="264">
        <v>698</v>
      </c>
      <c r="B332" s="264" t="s">
        <v>396</v>
      </c>
      <c r="C332" s="264" t="s">
        <v>398</v>
      </c>
      <c r="D332" s="265" t="str">
        <f t="shared" si="5"/>
        <v>PPL Rank: 698       
Hanska                                            
Watermain - Repl Transite Main - Phase 2</v>
      </c>
      <c r="E332" s="247" t="str">
        <f>VLOOKUP($A332,'[2]Project Data'!$C$6:$BU$990,11,FALSE)</f>
        <v>Brooksbank</v>
      </c>
      <c r="F332" s="247">
        <f>VLOOKUP($A332,'[2]Project Data'!$C$6:$BY$990,75,FALSE)</f>
        <v>9</v>
      </c>
      <c r="G332" s="273">
        <f>VLOOKUP($A332,'[2]Project Data'!$C$6:$BY$990,46,FALSE)</f>
        <v>0</v>
      </c>
      <c r="H332" s="247" t="str">
        <f>VLOOKUP($A332,'[2]Project Data'!$C$6:$BY$990,16,FALSE)</f>
        <v>Reg</v>
      </c>
      <c r="I332" s="247" t="str">
        <f>VLOOKUP($A332,'[2]Project Data'!$C$6:$BY$990,6,FALSE)</f>
        <v/>
      </c>
      <c r="J332" s="247" t="str">
        <f>VLOOKUP($A332,'[2]Project Data'!$C$6:$BY$990,7,FALSE)</f>
        <v/>
      </c>
      <c r="K332" s="280">
        <f>VLOOKUP($A332,'[2]Project Data'!$C$6:$BY$990,15,FALSE)</f>
        <v>419</v>
      </c>
      <c r="L332" s="284">
        <f>VLOOKUP($A332,'[2]Project Data'!$C$6:$BY$990,30,FALSE)</f>
        <v>3065000</v>
      </c>
      <c r="M332" s="284">
        <f>VLOOKUP($A332,'[2]Project Data'!$C$6:$BY$990,53,FALSE)</f>
        <v>0</v>
      </c>
      <c r="N332" s="266" t="str">
        <f>VLOOKUP($A332,'[2]Project Data'!$C$6:$BU$862,8,FALSE)</f>
        <v/>
      </c>
    </row>
    <row r="333" spans="1:14" s="244" customFormat="1" ht="50.25" customHeight="1" x14ac:dyDescent="0.25">
      <c r="A333" s="264">
        <v>224</v>
      </c>
      <c r="B333" s="264" t="s">
        <v>250</v>
      </c>
      <c r="C333" s="264" t="s">
        <v>1331</v>
      </c>
      <c r="D333" s="265" t="str">
        <f t="shared" si="5"/>
        <v>PPL Rank: 224       
Hardwick                                          
Watermain - WM Improvements</v>
      </c>
      <c r="E333" s="247" t="str">
        <f>VLOOKUP($A333,'[2]Project Data'!$C$6:$BU$990,11,FALSE)</f>
        <v>Berrens</v>
      </c>
      <c r="F333" s="247">
        <f>VLOOKUP($A333,'[2]Project Data'!$C$6:$BY$990,75,FALSE)</f>
        <v>8</v>
      </c>
      <c r="G333" s="273">
        <f>VLOOKUP($A333,'[2]Project Data'!$C$6:$BY$990,46,FALSE)</f>
        <v>0</v>
      </c>
      <c r="H333" s="247" t="str">
        <f>VLOOKUP($A333,'[2]Project Data'!$C$6:$BY$990,16,FALSE)</f>
        <v>Reg</v>
      </c>
      <c r="I333" s="247" t="str">
        <f>VLOOKUP($A333,'[2]Project Data'!$C$6:$BY$990,6,FALSE)</f>
        <v/>
      </c>
      <c r="J333" s="247" t="str">
        <f>VLOOKUP($A333,'[2]Project Data'!$C$6:$BY$990,7,FALSE)</f>
        <v/>
      </c>
      <c r="K333" s="280">
        <f>VLOOKUP($A333,'[2]Project Data'!$C$6:$BY$990,15,FALSE)</f>
        <v>171</v>
      </c>
      <c r="L333" s="284">
        <f>VLOOKUP($A333,'[2]Project Data'!$C$6:$BY$990,30,FALSE)</f>
        <v>4648000</v>
      </c>
      <c r="M333" s="284">
        <f>VLOOKUP($A333,'[2]Project Data'!$C$6:$BY$990,53,FALSE)</f>
        <v>0</v>
      </c>
      <c r="N333" s="266">
        <f>VLOOKUP($A333,'[2]Project Data'!$C$6:$BU$862,8,FALSE)</f>
        <v>0</v>
      </c>
    </row>
    <row r="334" spans="1:14" s="244" customFormat="1" ht="50.25" customHeight="1" x14ac:dyDescent="0.25">
      <c r="A334" s="264">
        <v>311</v>
      </c>
      <c r="B334" s="264" t="s">
        <v>399</v>
      </c>
      <c r="C334" s="264" t="s">
        <v>340</v>
      </c>
      <c r="D334" s="265" t="str">
        <f t="shared" si="5"/>
        <v>PPL Rank: 311       
Harris                                            
Watermain - Looping</v>
      </c>
      <c r="E334" s="247" t="str">
        <f>VLOOKUP($A334,'[2]Project Data'!$C$6:$BU$990,11,FALSE)</f>
        <v>Montoya</v>
      </c>
      <c r="F334" s="247" t="str">
        <f>VLOOKUP($A334,'[2]Project Data'!$C$6:$BY$990,75,FALSE)</f>
        <v>7E</v>
      </c>
      <c r="G334" s="273">
        <f>VLOOKUP($A334,'[2]Project Data'!$C$6:$BY$990,46,FALSE)</f>
        <v>0</v>
      </c>
      <c r="H334" s="247" t="str">
        <f>VLOOKUP($A334,'[2]Project Data'!$C$6:$BY$990,16,FALSE)</f>
        <v>Reg</v>
      </c>
      <c r="I334" s="247" t="str">
        <f>VLOOKUP($A334,'[2]Project Data'!$C$6:$BY$990,6,FALSE)</f>
        <v/>
      </c>
      <c r="J334" s="247" t="str">
        <f>VLOOKUP($A334,'[2]Project Data'!$C$6:$BY$990,7,FALSE)</f>
        <v/>
      </c>
      <c r="K334" s="280">
        <f>VLOOKUP($A334,'[2]Project Data'!$C$6:$BY$990,15,FALSE)</f>
        <v>890</v>
      </c>
      <c r="L334" s="284">
        <f>VLOOKUP($A334,'[2]Project Data'!$C$6:$BY$990,30,FALSE)</f>
        <v>541600</v>
      </c>
      <c r="M334" s="284">
        <f>VLOOKUP($A334,'[2]Project Data'!$C$6:$BY$990,53,FALSE)</f>
        <v>433280</v>
      </c>
      <c r="N334" s="266" t="str">
        <f>VLOOKUP($A334,'[2]Project Data'!$C$6:$BU$862,8,FALSE)</f>
        <v/>
      </c>
    </row>
    <row r="335" spans="1:14" s="244" customFormat="1" ht="50.25" customHeight="1" x14ac:dyDescent="0.25">
      <c r="A335" s="264">
        <v>312</v>
      </c>
      <c r="B335" s="264" t="s">
        <v>399</v>
      </c>
      <c r="C335" s="264" t="s">
        <v>279</v>
      </c>
      <c r="D335" s="265" t="str">
        <f t="shared" si="5"/>
        <v>PPL Rank: 312       
Harris                                            
Source - New Well</v>
      </c>
      <c r="E335" s="247" t="str">
        <f>VLOOKUP($A335,'[2]Project Data'!$C$6:$BU$990,11,FALSE)</f>
        <v>Montoya</v>
      </c>
      <c r="F335" s="247" t="str">
        <f>VLOOKUP($A335,'[2]Project Data'!$C$6:$BY$990,75,FALSE)</f>
        <v>7E</v>
      </c>
      <c r="G335" s="273">
        <f>VLOOKUP($A335,'[2]Project Data'!$C$6:$BY$990,46,FALSE)</f>
        <v>0</v>
      </c>
      <c r="H335" s="247" t="str">
        <f>VLOOKUP($A335,'[2]Project Data'!$C$6:$BY$990,16,FALSE)</f>
        <v>Reg</v>
      </c>
      <c r="I335" s="247" t="str">
        <f>VLOOKUP($A335,'[2]Project Data'!$C$6:$BY$990,6,FALSE)</f>
        <v/>
      </c>
      <c r="J335" s="247" t="str">
        <f>VLOOKUP($A335,'[2]Project Data'!$C$6:$BY$990,7,FALSE)</f>
        <v>Yes</v>
      </c>
      <c r="K335" s="280">
        <f>VLOOKUP($A335,'[2]Project Data'!$C$6:$BY$990,15,FALSE)</f>
        <v>890</v>
      </c>
      <c r="L335" s="284">
        <f>VLOOKUP($A335,'[2]Project Data'!$C$6:$BY$990,30,FALSE)</f>
        <v>1500000</v>
      </c>
      <c r="M335" s="284">
        <f>VLOOKUP($A335,'[2]Project Data'!$C$6:$BY$990,53,FALSE)</f>
        <v>720000</v>
      </c>
      <c r="N335" s="266" t="str">
        <f>VLOOKUP($A335,'[2]Project Data'!$C$6:$BU$862,8,FALSE)</f>
        <v/>
      </c>
    </row>
    <row r="336" spans="1:14" s="244" customFormat="1" ht="50.25" customHeight="1" x14ac:dyDescent="0.25">
      <c r="A336" s="264">
        <v>2</v>
      </c>
      <c r="B336" s="264" t="s">
        <v>1095</v>
      </c>
      <c r="C336" s="264" t="s">
        <v>1332</v>
      </c>
      <c r="D336" s="265" t="str">
        <f t="shared" si="5"/>
        <v>PPL Rank: 2         
Hastings                                          
Treatment - PFAS Treatment Phase 1</v>
      </c>
      <c r="E336" s="247" t="str">
        <f>VLOOKUP($A336,'[2]Project Data'!$C$6:$BU$990,11,FALSE)</f>
        <v>Montoya</v>
      </c>
      <c r="F336" s="247">
        <f>VLOOKUP($A336,'[2]Project Data'!$C$6:$BY$990,75,FALSE)</f>
        <v>11</v>
      </c>
      <c r="G336" s="273">
        <f>VLOOKUP($A336,'[2]Project Data'!$C$6:$BY$990,46,FALSE)</f>
        <v>0</v>
      </c>
      <c r="H336" s="247" t="str">
        <f>VLOOKUP($A336,'[2]Project Data'!$C$6:$BY$990,16,FALSE)</f>
        <v>EC</v>
      </c>
      <c r="I336" s="247" t="str">
        <f>VLOOKUP($A336,'[2]Project Data'!$C$6:$BY$990,6,FALSE)</f>
        <v/>
      </c>
      <c r="J336" s="247" t="str">
        <f>VLOOKUP($A336,'[2]Project Data'!$C$6:$BY$990,7,FALSE)</f>
        <v>Yes</v>
      </c>
      <c r="K336" s="280">
        <f>VLOOKUP($A336,'[2]Project Data'!$C$6:$BY$990,15,FALSE)</f>
        <v>22250</v>
      </c>
      <c r="L336" s="284">
        <f>VLOOKUP($A336,'[2]Project Data'!$C$6:$BY$990,30,FALSE)</f>
        <v>20600000</v>
      </c>
      <c r="M336" s="284">
        <f>VLOOKUP($A336,'[2]Project Data'!$C$6:$BY$990,53,FALSE)</f>
        <v>0</v>
      </c>
      <c r="N336" s="266" t="str">
        <f>VLOOKUP($A336,'[2]Project Data'!$C$6:$BU$862,8,FALSE)</f>
        <v/>
      </c>
    </row>
    <row r="337" spans="1:14" s="244" customFormat="1" ht="50.25" customHeight="1" x14ac:dyDescent="0.25">
      <c r="A337" s="264">
        <v>153</v>
      </c>
      <c r="B337" s="264" t="s">
        <v>1095</v>
      </c>
      <c r="C337" s="264" t="s">
        <v>1333</v>
      </c>
      <c r="D337" s="265" t="str">
        <f t="shared" si="5"/>
        <v>PPL Rank: 153       
Hastings                                          
Treatment - PFAS Treatment Phase 2</v>
      </c>
      <c r="E337" s="247" t="str">
        <f>VLOOKUP($A337,'[2]Project Data'!$C$6:$BU$990,11,FALSE)</f>
        <v>Montoya</v>
      </c>
      <c r="F337" s="247">
        <f>VLOOKUP($A337,'[2]Project Data'!$C$6:$BY$990,75,FALSE)</f>
        <v>11</v>
      </c>
      <c r="G337" s="273">
        <f>VLOOKUP($A337,'[2]Project Data'!$C$6:$BY$990,46,FALSE)</f>
        <v>0</v>
      </c>
      <c r="H337" s="247" t="str">
        <f>VLOOKUP($A337,'[2]Project Data'!$C$6:$BY$990,16,FALSE)</f>
        <v>EC</v>
      </c>
      <c r="I337" s="247" t="str">
        <f>VLOOKUP($A337,'[2]Project Data'!$C$6:$BY$990,6,FALSE)</f>
        <v/>
      </c>
      <c r="J337" s="247" t="str">
        <f>VLOOKUP($A337,'[2]Project Data'!$C$6:$BY$990,7,FALSE)</f>
        <v>Yes</v>
      </c>
      <c r="K337" s="280">
        <f>VLOOKUP($A337,'[2]Project Data'!$C$6:$BY$990,15,FALSE)</f>
        <v>22250</v>
      </c>
      <c r="L337" s="284">
        <f>VLOOKUP($A337,'[2]Project Data'!$C$6:$BY$990,30,FALSE)</f>
        <v>26700000</v>
      </c>
      <c r="M337" s="284">
        <f>VLOOKUP($A337,'[2]Project Data'!$C$6:$BY$990,53,FALSE)</f>
        <v>0</v>
      </c>
      <c r="N337" s="266" t="str">
        <f>VLOOKUP($A337,'[2]Project Data'!$C$6:$BU$862,8,FALSE)</f>
        <v/>
      </c>
    </row>
    <row r="338" spans="1:14" s="244" customFormat="1" ht="50.25" customHeight="1" x14ac:dyDescent="0.25">
      <c r="A338" s="264">
        <v>310</v>
      </c>
      <c r="B338" s="264" t="s">
        <v>1095</v>
      </c>
      <c r="C338" s="264" t="s">
        <v>1334</v>
      </c>
      <c r="D338" s="265" t="str">
        <f t="shared" si="5"/>
        <v>PPL Rank: 310       
Hastings                                          
Treatment - PFAS Treatment Phase 3</v>
      </c>
      <c r="E338" s="247" t="str">
        <f>VLOOKUP($A338,'[2]Project Data'!$C$6:$BU$990,11,FALSE)</f>
        <v>Montoya</v>
      </c>
      <c r="F338" s="247">
        <f>VLOOKUP($A338,'[2]Project Data'!$C$6:$BY$990,75,FALSE)</f>
        <v>11</v>
      </c>
      <c r="G338" s="273">
        <f>VLOOKUP($A338,'[2]Project Data'!$C$6:$BY$990,46,FALSE)</f>
        <v>0</v>
      </c>
      <c r="H338" s="247" t="str">
        <f>VLOOKUP($A338,'[2]Project Data'!$C$6:$BY$990,16,FALSE)</f>
        <v>EC</v>
      </c>
      <c r="I338" s="247" t="str">
        <f>VLOOKUP($A338,'[2]Project Data'!$C$6:$BY$990,6,FALSE)</f>
        <v/>
      </c>
      <c r="J338" s="247" t="str">
        <f>VLOOKUP($A338,'[2]Project Data'!$C$6:$BY$990,7,FALSE)</f>
        <v/>
      </c>
      <c r="K338" s="280">
        <f>VLOOKUP($A338,'[2]Project Data'!$C$6:$BY$990,15,FALSE)</f>
        <v>22250</v>
      </c>
      <c r="L338" s="284">
        <f>VLOOKUP($A338,'[2]Project Data'!$C$6:$BY$990,30,FALSE)</f>
        <v>21600000</v>
      </c>
      <c r="M338" s="284">
        <f>VLOOKUP($A338,'[2]Project Data'!$C$6:$BY$990,53,FALSE)</f>
        <v>0</v>
      </c>
      <c r="N338" s="266" t="str">
        <f>VLOOKUP($A338,'[2]Project Data'!$C$6:$BU$862,8,FALSE)</f>
        <v/>
      </c>
    </row>
    <row r="339" spans="1:14" s="244" customFormat="1" ht="50.25" customHeight="1" x14ac:dyDescent="0.25">
      <c r="A339" s="264">
        <v>886</v>
      </c>
      <c r="B339" s="264" t="s">
        <v>103</v>
      </c>
      <c r="C339" s="264" t="s">
        <v>400</v>
      </c>
      <c r="D339" s="265" t="str">
        <f t="shared" si="5"/>
        <v>PPL Rank: 886       
Hawley                                            
Watermain - Replace, Phase 3</v>
      </c>
      <c r="E339" s="247" t="str">
        <f>VLOOKUP($A339,'[2]Project Data'!$C$6:$BU$990,11,FALSE)</f>
        <v>Bradshaw</v>
      </c>
      <c r="F339" s="247">
        <f>VLOOKUP($A339,'[2]Project Data'!$C$6:$BY$990,75,FALSE)</f>
        <v>4</v>
      </c>
      <c r="G339" s="273">
        <f>VLOOKUP($A339,'[2]Project Data'!$C$6:$BY$990,46,FALSE)</f>
        <v>0</v>
      </c>
      <c r="H339" s="247" t="str">
        <f>VLOOKUP($A339,'[2]Project Data'!$C$6:$BY$990,16,FALSE)</f>
        <v>Reg</v>
      </c>
      <c r="I339" s="247" t="str">
        <f>VLOOKUP($A339,'[2]Project Data'!$C$6:$BY$990,6,FALSE)</f>
        <v/>
      </c>
      <c r="J339" s="247" t="str">
        <f>VLOOKUP($A339,'[2]Project Data'!$C$6:$BY$990,7,FALSE)</f>
        <v/>
      </c>
      <c r="K339" s="280">
        <f>VLOOKUP($A339,'[2]Project Data'!$C$6:$BY$990,15,FALSE)</f>
        <v>1850</v>
      </c>
      <c r="L339" s="284">
        <f>VLOOKUP($A339,'[2]Project Data'!$C$6:$BY$990,30,FALSE)</f>
        <v>3650000</v>
      </c>
      <c r="M339" s="284">
        <f>VLOOKUP($A339,'[2]Project Data'!$C$6:$BY$990,53,FALSE)</f>
        <v>0</v>
      </c>
      <c r="N339" s="266" t="str">
        <f>VLOOKUP($A339,'[2]Project Data'!$C$6:$BU$862,8,FALSE)</f>
        <v/>
      </c>
    </row>
    <row r="340" spans="1:14" s="244" customFormat="1" ht="50.25" customHeight="1" x14ac:dyDescent="0.25">
      <c r="A340" s="264">
        <v>4</v>
      </c>
      <c r="B340" s="264" t="s">
        <v>839</v>
      </c>
      <c r="C340" s="264" t="s">
        <v>903</v>
      </c>
      <c r="D340" s="265" t="str">
        <f t="shared" si="5"/>
        <v>PPL Rank: 4         
Hayward                                           
Treatment - Radium Treatment &amp; New Well</v>
      </c>
      <c r="E340" s="247" t="str">
        <f>VLOOKUP($A340,'[2]Project Data'!$C$6:$BU$990,11,FALSE)</f>
        <v>Brooksbank</v>
      </c>
      <c r="F340" s="247">
        <f>VLOOKUP($A340,'[2]Project Data'!$C$6:$BY$990,75,FALSE)</f>
        <v>10</v>
      </c>
      <c r="G340" s="273">
        <f>VLOOKUP($A340,'[2]Project Data'!$C$6:$BY$990,46,FALSE)</f>
        <v>0</v>
      </c>
      <c r="H340" s="247" t="str">
        <f>VLOOKUP($A340,'[2]Project Data'!$C$6:$BY$990,16,FALSE)</f>
        <v>Reg</v>
      </c>
      <c r="I340" s="247" t="str">
        <f>VLOOKUP($A340,'[2]Project Data'!$C$6:$BY$990,6,FALSE)</f>
        <v/>
      </c>
      <c r="J340" s="247" t="str">
        <f>VLOOKUP($A340,'[2]Project Data'!$C$6:$BY$990,7,FALSE)</f>
        <v/>
      </c>
      <c r="K340" s="280">
        <f>VLOOKUP($A340,'[2]Project Data'!$C$6:$BY$990,15,FALSE)</f>
        <v>227</v>
      </c>
      <c r="L340" s="284">
        <f>VLOOKUP($A340,'[2]Project Data'!$C$6:$BY$990,30,FALSE)</f>
        <v>3881000</v>
      </c>
      <c r="M340" s="284">
        <f>VLOOKUP($A340,'[2]Project Data'!$C$6:$BY$990,53,FALSE)</f>
        <v>0</v>
      </c>
      <c r="N340" s="266" t="str">
        <f>VLOOKUP($A340,'[2]Project Data'!$C$6:$BU$862,8,FALSE)</f>
        <v/>
      </c>
    </row>
    <row r="341" spans="1:14" s="244" customFormat="1" ht="50.25" customHeight="1" x14ac:dyDescent="0.25">
      <c r="A341" s="264">
        <v>477</v>
      </c>
      <c r="B341" s="264" t="s">
        <v>839</v>
      </c>
      <c r="C341" s="264" t="s">
        <v>415</v>
      </c>
      <c r="D341" s="265" t="str">
        <f t="shared" si="5"/>
        <v>PPL Rank: 477       
Hayward                                           
Watermain - Replacement</v>
      </c>
      <c r="E341" s="247" t="str">
        <f>VLOOKUP($A341,'[2]Project Data'!$C$6:$BU$990,11,FALSE)</f>
        <v>Brooksbank</v>
      </c>
      <c r="F341" s="247">
        <f>VLOOKUP($A341,'[2]Project Data'!$C$6:$BY$990,75,FALSE)</f>
        <v>10</v>
      </c>
      <c r="G341" s="273">
        <f>VLOOKUP($A341,'[2]Project Data'!$C$6:$BY$990,46,FALSE)</f>
        <v>0</v>
      </c>
      <c r="H341" s="247" t="str">
        <f>VLOOKUP($A341,'[2]Project Data'!$C$6:$BY$990,16,FALSE)</f>
        <v>Reg</v>
      </c>
      <c r="I341" s="247" t="str">
        <f>VLOOKUP($A341,'[2]Project Data'!$C$6:$BY$990,6,FALSE)</f>
        <v/>
      </c>
      <c r="J341" s="247" t="str">
        <f>VLOOKUP($A341,'[2]Project Data'!$C$6:$BY$990,7,FALSE)</f>
        <v/>
      </c>
      <c r="K341" s="280">
        <f>VLOOKUP($A341,'[2]Project Data'!$C$6:$BY$990,15,FALSE)</f>
        <v>227</v>
      </c>
      <c r="L341" s="284">
        <f>VLOOKUP($A341,'[2]Project Data'!$C$6:$BY$990,30,FALSE)</f>
        <v>2554000</v>
      </c>
      <c r="M341" s="284">
        <f>VLOOKUP($A341,'[2]Project Data'!$C$6:$BY$990,53,FALSE)</f>
        <v>0</v>
      </c>
      <c r="N341" s="266" t="str">
        <f>VLOOKUP($A341,'[2]Project Data'!$C$6:$BU$862,8,FALSE)</f>
        <v/>
      </c>
    </row>
    <row r="342" spans="1:14" s="244" customFormat="1" ht="50.25" customHeight="1" x14ac:dyDescent="0.25">
      <c r="A342" s="264">
        <v>280</v>
      </c>
      <c r="B342" s="264" t="s">
        <v>651</v>
      </c>
      <c r="C342" s="264" t="s">
        <v>685</v>
      </c>
      <c r="D342" s="265" t="str">
        <f t="shared" si="5"/>
        <v>PPL Rank: 280       
Hector                                            
Watermain - looping</v>
      </c>
      <c r="E342" s="247" t="str">
        <f>VLOOKUP($A342,'[2]Project Data'!$C$6:$BU$990,11,FALSE)</f>
        <v>Barrett</v>
      </c>
      <c r="F342" s="247" t="str">
        <f>VLOOKUP($A342,'[2]Project Data'!$C$6:$BY$990,75,FALSE)</f>
        <v>6E</v>
      </c>
      <c r="G342" s="273">
        <f>VLOOKUP($A342,'[2]Project Data'!$C$6:$BY$990,46,FALSE)</f>
        <v>0</v>
      </c>
      <c r="H342" s="247" t="str">
        <f>VLOOKUP($A342,'[2]Project Data'!$C$6:$BY$990,16,FALSE)</f>
        <v>Reg</v>
      </c>
      <c r="I342" s="247" t="str">
        <f>VLOOKUP($A342,'[2]Project Data'!$C$6:$BY$990,6,FALSE)</f>
        <v/>
      </c>
      <c r="J342" s="247" t="str">
        <f>VLOOKUP($A342,'[2]Project Data'!$C$6:$BY$990,7,FALSE)</f>
        <v/>
      </c>
      <c r="K342" s="280">
        <f>VLOOKUP($A342,'[2]Project Data'!$C$6:$BY$990,15,FALSE)</f>
        <v>972</v>
      </c>
      <c r="L342" s="284">
        <f>VLOOKUP($A342,'[2]Project Data'!$C$6:$BY$990,30,FALSE)</f>
        <v>477000</v>
      </c>
      <c r="M342" s="284">
        <f>VLOOKUP($A342,'[2]Project Data'!$C$6:$BY$990,53,FALSE)</f>
        <v>0</v>
      </c>
      <c r="N342" s="266" t="str">
        <f>VLOOKUP($A342,'[2]Project Data'!$C$6:$BU$862,8,FALSE)</f>
        <v/>
      </c>
    </row>
    <row r="343" spans="1:14" s="244" customFormat="1" ht="50.25" customHeight="1" x14ac:dyDescent="0.25">
      <c r="A343" s="264">
        <v>615</v>
      </c>
      <c r="B343" s="264" t="s">
        <v>651</v>
      </c>
      <c r="C343" s="264" t="s">
        <v>415</v>
      </c>
      <c r="D343" s="265" t="str">
        <f t="shared" si="5"/>
        <v>PPL Rank: 615       
Hector                                            
Watermain - Replacement</v>
      </c>
      <c r="E343" s="247" t="str">
        <f>VLOOKUP($A343,'[2]Project Data'!$C$6:$BU$990,11,FALSE)</f>
        <v>Barrett</v>
      </c>
      <c r="F343" s="247" t="str">
        <f>VLOOKUP($A343,'[2]Project Data'!$C$6:$BY$990,75,FALSE)</f>
        <v>6E</v>
      </c>
      <c r="G343" s="273">
        <f>VLOOKUP($A343,'[2]Project Data'!$C$6:$BY$990,46,FALSE)</f>
        <v>0</v>
      </c>
      <c r="H343" s="247" t="str">
        <f>VLOOKUP($A343,'[2]Project Data'!$C$6:$BY$990,16,FALSE)</f>
        <v>Reg</v>
      </c>
      <c r="I343" s="247" t="str">
        <f>VLOOKUP($A343,'[2]Project Data'!$C$6:$BY$990,6,FALSE)</f>
        <v/>
      </c>
      <c r="J343" s="247" t="str">
        <f>VLOOKUP($A343,'[2]Project Data'!$C$6:$BY$990,7,FALSE)</f>
        <v/>
      </c>
      <c r="K343" s="280">
        <f>VLOOKUP($A343,'[2]Project Data'!$C$6:$BY$990,15,FALSE)</f>
        <v>1127</v>
      </c>
      <c r="L343" s="284">
        <f>VLOOKUP($A343,'[2]Project Data'!$C$6:$BY$990,30,FALSE)</f>
        <v>1292000</v>
      </c>
      <c r="M343" s="284">
        <f>VLOOKUP($A343,'[2]Project Data'!$C$6:$BY$990,53,FALSE)</f>
        <v>0</v>
      </c>
      <c r="N343" s="266" t="str">
        <f>VLOOKUP($A343,'[2]Project Data'!$C$6:$BU$862,8,FALSE)</f>
        <v/>
      </c>
    </row>
    <row r="344" spans="1:14" s="244" customFormat="1" ht="50.25" customHeight="1" x14ac:dyDescent="0.25">
      <c r="A344" s="264">
        <v>740</v>
      </c>
      <c r="B344" s="264" t="s">
        <v>840</v>
      </c>
      <c r="C344" s="264" t="s">
        <v>904</v>
      </c>
      <c r="D344" s="265" t="str">
        <f t="shared" si="5"/>
        <v>PPL Rank: 740       
Henderson                                         
Treatment - New Iron Removal Plant</v>
      </c>
      <c r="E344" s="247" t="str">
        <f>VLOOKUP($A344,'[2]Project Data'!$C$6:$BU$990,11,FALSE)</f>
        <v>Brooksbank</v>
      </c>
      <c r="F344" s="247">
        <f>VLOOKUP($A344,'[2]Project Data'!$C$6:$BY$990,75,FALSE)</f>
        <v>9</v>
      </c>
      <c r="G344" s="273">
        <f>VLOOKUP($A344,'[2]Project Data'!$C$6:$BY$990,46,FALSE)</f>
        <v>0</v>
      </c>
      <c r="H344" s="247" t="str">
        <f>VLOOKUP($A344,'[2]Project Data'!$C$6:$BY$990,16,FALSE)</f>
        <v>Reg</v>
      </c>
      <c r="I344" s="247" t="str">
        <f>VLOOKUP($A344,'[2]Project Data'!$C$6:$BY$990,6,FALSE)</f>
        <v/>
      </c>
      <c r="J344" s="247" t="str">
        <f>VLOOKUP($A344,'[2]Project Data'!$C$6:$BY$990,7,FALSE)</f>
        <v/>
      </c>
      <c r="K344" s="280">
        <f>VLOOKUP($A344,'[2]Project Data'!$C$6:$BY$990,15,FALSE)</f>
        <v>926</v>
      </c>
      <c r="L344" s="284">
        <f>VLOOKUP($A344,'[2]Project Data'!$C$6:$BY$990,30,FALSE)</f>
        <v>5645920</v>
      </c>
      <c r="M344" s="284">
        <f>VLOOKUP($A344,'[2]Project Data'!$C$6:$BY$990,53,FALSE)</f>
        <v>0</v>
      </c>
      <c r="N344" s="266" t="str">
        <f>VLOOKUP($A344,'[2]Project Data'!$C$6:$BU$862,8,FALSE)</f>
        <v/>
      </c>
    </row>
    <row r="345" spans="1:14" s="244" customFormat="1" ht="50.25" customHeight="1" x14ac:dyDescent="0.25">
      <c r="A345" s="264">
        <v>741</v>
      </c>
      <c r="B345" s="264" t="s">
        <v>840</v>
      </c>
      <c r="C345" s="264" t="s">
        <v>905</v>
      </c>
      <c r="D345" s="265" t="str">
        <f t="shared" si="5"/>
        <v>PPL Rank: 741       
Henderson                                         
Watermain - Replacement &amp; Upgrades</v>
      </c>
      <c r="E345" s="247" t="str">
        <f>VLOOKUP($A345,'[2]Project Data'!$C$6:$BU$990,11,FALSE)</f>
        <v>Brooksbank</v>
      </c>
      <c r="F345" s="247">
        <f>VLOOKUP($A345,'[2]Project Data'!$C$6:$BY$990,75,FALSE)</f>
        <v>9</v>
      </c>
      <c r="G345" s="273">
        <f>VLOOKUP($A345,'[2]Project Data'!$C$6:$BY$990,46,FALSE)</f>
        <v>0</v>
      </c>
      <c r="H345" s="247" t="str">
        <f>VLOOKUP($A345,'[2]Project Data'!$C$6:$BY$990,16,FALSE)</f>
        <v>Reg</v>
      </c>
      <c r="I345" s="247" t="str">
        <f>VLOOKUP($A345,'[2]Project Data'!$C$6:$BY$990,6,FALSE)</f>
        <v/>
      </c>
      <c r="J345" s="247" t="str">
        <f>VLOOKUP($A345,'[2]Project Data'!$C$6:$BY$990,7,FALSE)</f>
        <v/>
      </c>
      <c r="K345" s="280">
        <f>VLOOKUP($A345,'[2]Project Data'!$C$6:$BY$990,15,FALSE)</f>
        <v>926</v>
      </c>
      <c r="L345" s="284">
        <f>VLOOKUP($A345,'[2]Project Data'!$C$6:$BY$990,30,FALSE)</f>
        <v>4500000</v>
      </c>
      <c r="M345" s="284">
        <f>VLOOKUP($A345,'[2]Project Data'!$C$6:$BY$990,53,FALSE)</f>
        <v>0</v>
      </c>
      <c r="N345" s="266" t="str">
        <f>VLOOKUP($A345,'[2]Project Data'!$C$6:$BU$862,8,FALSE)</f>
        <v/>
      </c>
    </row>
    <row r="346" spans="1:14" s="244" customFormat="1" ht="50.25" customHeight="1" x14ac:dyDescent="0.25">
      <c r="A346" s="264">
        <v>434</v>
      </c>
      <c r="B346" s="264" t="s">
        <v>401</v>
      </c>
      <c r="C346" s="264" t="s">
        <v>402</v>
      </c>
      <c r="D346" s="265" t="str">
        <f t="shared" si="5"/>
        <v>PPL Rank: 434       
Hendrum                                           
Storage - Repl 50,000 Gal Tower</v>
      </c>
      <c r="E346" s="247" t="str">
        <f>VLOOKUP($A346,'[2]Project Data'!$C$6:$BU$990,11,FALSE)</f>
        <v>Perez</v>
      </c>
      <c r="F346" s="247">
        <f>VLOOKUP($A346,'[2]Project Data'!$C$6:$BY$990,75,FALSE)</f>
        <v>1</v>
      </c>
      <c r="G346" s="273">
        <f>VLOOKUP($A346,'[2]Project Data'!$C$6:$BY$990,46,FALSE)</f>
        <v>0</v>
      </c>
      <c r="H346" s="247" t="str">
        <f>VLOOKUP($A346,'[2]Project Data'!$C$6:$BY$990,16,FALSE)</f>
        <v>Reg</v>
      </c>
      <c r="I346" s="247" t="str">
        <f>VLOOKUP($A346,'[2]Project Data'!$C$6:$BY$990,6,FALSE)</f>
        <v/>
      </c>
      <c r="J346" s="247" t="str">
        <f>VLOOKUP($A346,'[2]Project Data'!$C$6:$BY$990,7,FALSE)</f>
        <v/>
      </c>
      <c r="K346" s="280">
        <f>VLOOKUP($A346,'[2]Project Data'!$C$6:$BY$990,15,FALSE)</f>
        <v>307</v>
      </c>
      <c r="L346" s="284">
        <f>VLOOKUP($A346,'[2]Project Data'!$C$6:$BY$990,30,FALSE)</f>
        <v>1430000</v>
      </c>
      <c r="M346" s="284">
        <f>VLOOKUP($A346,'[2]Project Data'!$C$6:$BY$990,53,FALSE)</f>
        <v>0</v>
      </c>
      <c r="N346" s="266" t="str">
        <f>VLOOKUP($A346,'[2]Project Data'!$C$6:$BU$862,8,FALSE)</f>
        <v/>
      </c>
    </row>
    <row r="347" spans="1:14" s="244" customFormat="1" ht="50.25" customHeight="1" x14ac:dyDescent="0.25">
      <c r="A347" s="264">
        <v>409</v>
      </c>
      <c r="B347" s="264" t="s">
        <v>104</v>
      </c>
      <c r="C347" s="264" t="s">
        <v>686</v>
      </c>
      <c r="D347" s="265" t="str">
        <f t="shared" si="5"/>
        <v>PPL Rank: 409       
Henning                                           
Watermain - Inman St. Underground Imprvm</v>
      </c>
      <c r="E347" s="247" t="str">
        <f>VLOOKUP($A347,'[2]Project Data'!$C$6:$BU$990,11,FALSE)</f>
        <v>Bradshaw</v>
      </c>
      <c r="F347" s="247">
        <f>VLOOKUP($A347,'[2]Project Data'!$C$6:$BY$990,75,FALSE)</f>
        <v>4</v>
      </c>
      <c r="G347" s="273">
        <f>VLOOKUP($A347,'[2]Project Data'!$C$6:$BY$990,46,FALSE)</f>
        <v>0</v>
      </c>
      <c r="H347" s="247" t="str">
        <f>VLOOKUP($A347,'[2]Project Data'!$C$6:$BY$990,16,FALSE)</f>
        <v>Reg</v>
      </c>
      <c r="I347" s="247" t="str">
        <f>VLOOKUP($A347,'[2]Project Data'!$C$6:$BY$990,6,FALSE)</f>
        <v/>
      </c>
      <c r="J347" s="247" t="str">
        <f>VLOOKUP($A347,'[2]Project Data'!$C$6:$BY$990,7,FALSE)</f>
        <v/>
      </c>
      <c r="K347" s="280">
        <f>VLOOKUP($A347,'[2]Project Data'!$C$6:$BY$990,15,FALSE)</f>
        <v>853</v>
      </c>
      <c r="L347" s="284">
        <f>VLOOKUP($A347,'[2]Project Data'!$C$6:$BY$990,30,FALSE)</f>
        <v>533391</v>
      </c>
      <c r="M347" s="284">
        <f>VLOOKUP($A347,'[2]Project Data'!$C$6:$BY$990,53,FALSE)</f>
        <v>0</v>
      </c>
      <c r="N347" s="266" t="str">
        <f>VLOOKUP($A347,'[2]Project Data'!$C$6:$BU$862,8,FALSE)</f>
        <v>Yes</v>
      </c>
    </row>
    <row r="348" spans="1:14" s="244" customFormat="1" ht="50.25" customHeight="1" x14ac:dyDescent="0.25">
      <c r="A348" s="264">
        <v>425</v>
      </c>
      <c r="B348" s="264" t="s">
        <v>104</v>
      </c>
      <c r="C348" s="264" t="s">
        <v>344</v>
      </c>
      <c r="D348" s="265" t="str">
        <f t="shared" si="5"/>
        <v>PPL Rank: 425       
Henning                                           
Watermain - Replace Cast Iron Main</v>
      </c>
      <c r="E348" s="247" t="str">
        <f>VLOOKUP($A348,'[2]Project Data'!$C$6:$BU$990,11,FALSE)</f>
        <v>Bradshaw</v>
      </c>
      <c r="F348" s="247">
        <f>VLOOKUP($A348,'[2]Project Data'!$C$6:$BY$990,75,FALSE)</f>
        <v>4</v>
      </c>
      <c r="G348" s="273">
        <f>VLOOKUP($A348,'[2]Project Data'!$C$6:$BY$990,46,FALSE)</f>
        <v>0</v>
      </c>
      <c r="H348" s="247" t="str">
        <f>VLOOKUP($A348,'[2]Project Data'!$C$6:$BY$990,16,FALSE)</f>
        <v>Reg</v>
      </c>
      <c r="I348" s="247" t="str">
        <f>VLOOKUP($A348,'[2]Project Data'!$C$6:$BY$990,6,FALSE)</f>
        <v>Yes</v>
      </c>
      <c r="J348" s="247" t="str">
        <f>VLOOKUP($A348,'[2]Project Data'!$C$6:$BY$990,7,FALSE)</f>
        <v/>
      </c>
      <c r="K348" s="280">
        <f>VLOOKUP($A348,'[2]Project Data'!$C$6:$BY$990,15,FALSE)</f>
        <v>806</v>
      </c>
      <c r="L348" s="284">
        <f>VLOOKUP($A348,'[2]Project Data'!$C$6:$BY$990,30,FALSE)</f>
        <v>8325000</v>
      </c>
      <c r="M348" s="284">
        <f>VLOOKUP($A348,'[2]Project Data'!$C$6:$BY$990,53,FALSE)</f>
        <v>5000000</v>
      </c>
      <c r="N348" s="266" t="str">
        <f>VLOOKUP($A348,'[2]Project Data'!$C$6:$BU$862,8,FALSE)</f>
        <v>Yes</v>
      </c>
    </row>
    <row r="349" spans="1:14" s="244" customFormat="1" ht="50.25" customHeight="1" x14ac:dyDescent="0.25">
      <c r="A349" s="264">
        <v>431</v>
      </c>
      <c r="B349" s="264" t="s">
        <v>104</v>
      </c>
      <c r="C349" s="264" t="s">
        <v>1096</v>
      </c>
      <c r="D349" s="265" t="str">
        <f t="shared" si="5"/>
        <v>PPL Rank: 431       
Henning                                           
Treatment - Facility Rehab</v>
      </c>
      <c r="E349" s="247" t="str">
        <f>VLOOKUP($A349,'[2]Project Data'!$C$6:$BU$990,11,FALSE)</f>
        <v>Bradshaw</v>
      </c>
      <c r="F349" s="247">
        <f>VLOOKUP($A349,'[2]Project Data'!$C$6:$BY$990,75,FALSE)</f>
        <v>4</v>
      </c>
      <c r="G349" s="273">
        <f>VLOOKUP($A349,'[2]Project Data'!$C$6:$BY$990,46,FALSE)</f>
        <v>0</v>
      </c>
      <c r="H349" s="247" t="str">
        <f>VLOOKUP($A349,'[2]Project Data'!$C$6:$BY$990,16,FALSE)</f>
        <v>Reg</v>
      </c>
      <c r="I349" s="247" t="str">
        <f>VLOOKUP($A349,'[2]Project Data'!$C$6:$BY$990,6,FALSE)</f>
        <v>Yes</v>
      </c>
      <c r="J349" s="247" t="str">
        <f>VLOOKUP($A349,'[2]Project Data'!$C$6:$BY$990,7,FALSE)</f>
        <v/>
      </c>
      <c r="K349" s="280">
        <f>VLOOKUP($A349,'[2]Project Data'!$C$6:$BY$990,15,FALSE)</f>
        <v>776</v>
      </c>
      <c r="L349" s="284">
        <f>VLOOKUP($A349,'[2]Project Data'!$C$6:$BY$990,30,FALSE)</f>
        <v>4700000</v>
      </c>
      <c r="M349" s="284">
        <f>VLOOKUP($A349,'[2]Project Data'!$C$6:$BY$990,53,FALSE)</f>
        <v>3760000</v>
      </c>
      <c r="N349" s="266" t="str">
        <f>VLOOKUP($A349,'[2]Project Data'!$C$6:$BU$862,8,FALSE)</f>
        <v/>
      </c>
    </row>
    <row r="350" spans="1:14" s="244" customFormat="1" ht="50.25" customHeight="1" x14ac:dyDescent="0.25">
      <c r="A350" s="264">
        <v>412</v>
      </c>
      <c r="B350" s="264" t="s">
        <v>403</v>
      </c>
      <c r="C350" s="264" t="s">
        <v>404</v>
      </c>
      <c r="D350" s="265" t="str">
        <f t="shared" si="5"/>
        <v>PPL Rank: 412       
Herman                                            
Source - New Well #2/Rehab #1</v>
      </c>
      <c r="E350" s="247" t="str">
        <f>VLOOKUP($A350,'[2]Project Data'!$C$6:$BU$990,11,FALSE)</f>
        <v>Bradshaw</v>
      </c>
      <c r="F350" s="247">
        <f>VLOOKUP($A350,'[2]Project Data'!$C$6:$BY$990,75,FALSE)</f>
        <v>4</v>
      </c>
      <c r="G350" s="273">
        <f>VLOOKUP($A350,'[2]Project Data'!$C$6:$BY$990,46,FALSE)</f>
        <v>0</v>
      </c>
      <c r="H350" s="247" t="str">
        <f>VLOOKUP($A350,'[2]Project Data'!$C$6:$BY$990,16,FALSE)</f>
        <v>Reg</v>
      </c>
      <c r="I350" s="247" t="str">
        <f>VLOOKUP($A350,'[2]Project Data'!$C$6:$BY$990,6,FALSE)</f>
        <v/>
      </c>
      <c r="J350" s="247" t="str">
        <f>VLOOKUP($A350,'[2]Project Data'!$C$6:$BY$990,7,FALSE)</f>
        <v/>
      </c>
      <c r="K350" s="280">
        <f>VLOOKUP($A350,'[2]Project Data'!$C$6:$BY$990,15,FALSE)</f>
        <v>425</v>
      </c>
      <c r="L350" s="284">
        <f>VLOOKUP($A350,'[2]Project Data'!$C$6:$BY$990,30,FALSE)</f>
        <v>200000</v>
      </c>
      <c r="M350" s="284">
        <f>VLOOKUP($A350,'[2]Project Data'!$C$6:$BY$990,53,FALSE)</f>
        <v>0</v>
      </c>
      <c r="N350" s="266" t="str">
        <f>VLOOKUP($A350,'[2]Project Data'!$C$6:$BU$862,8,FALSE)</f>
        <v/>
      </c>
    </row>
    <row r="351" spans="1:14" s="244" customFormat="1" ht="50.25" customHeight="1" x14ac:dyDescent="0.25">
      <c r="A351" s="264">
        <v>413</v>
      </c>
      <c r="B351" s="264" t="s">
        <v>403</v>
      </c>
      <c r="C351" s="264" t="s">
        <v>405</v>
      </c>
      <c r="D351" s="265" t="str">
        <f t="shared" si="5"/>
        <v>PPL Rank: 413       
Herman                                            
Storage - Replace Elevated Tower</v>
      </c>
      <c r="E351" s="247" t="str">
        <f>VLOOKUP($A351,'[2]Project Data'!$C$6:$BU$990,11,FALSE)</f>
        <v>Bradshaw</v>
      </c>
      <c r="F351" s="247">
        <f>VLOOKUP($A351,'[2]Project Data'!$C$6:$BY$990,75,FALSE)</f>
        <v>4</v>
      </c>
      <c r="G351" s="273">
        <f>VLOOKUP($A351,'[2]Project Data'!$C$6:$BY$990,46,FALSE)</f>
        <v>0</v>
      </c>
      <c r="H351" s="247" t="str">
        <f>VLOOKUP($A351,'[2]Project Data'!$C$6:$BY$990,16,FALSE)</f>
        <v>Reg</v>
      </c>
      <c r="I351" s="247" t="str">
        <f>VLOOKUP($A351,'[2]Project Data'!$C$6:$BY$990,6,FALSE)</f>
        <v/>
      </c>
      <c r="J351" s="247" t="str">
        <f>VLOOKUP($A351,'[2]Project Data'!$C$6:$BY$990,7,FALSE)</f>
        <v/>
      </c>
      <c r="K351" s="280">
        <f>VLOOKUP($A351,'[2]Project Data'!$C$6:$BY$990,15,FALSE)</f>
        <v>425</v>
      </c>
      <c r="L351" s="284">
        <f>VLOOKUP($A351,'[2]Project Data'!$C$6:$BY$990,30,FALSE)</f>
        <v>750000</v>
      </c>
      <c r="M351" s="284">
        <f>VLOOKUP($A351,'[2]Project Data'!$C$6:$BY$990,53,FALSE)</f>
        <v>0</v>
      </c>
      <c r="N351" s="266" t="str">
        <f>VLOOKUP($A351,'[2]Project Data'!$C$6:$BU$862,8,FALSE)</f>
        <v/>
      </c>
    </row>
    <row r="352" spans="1:14" s="244" customFormat="1" ht="50.25" customHeight="1" x14ac:dyDescent="0.25">
      <c r="A352" s="264">
        <v>414</v>
      </c>
      <c r="B352" s="264" t="s">
        <v>403</v>
      </c>
      <c r="C352" s="264" t="s">
        <v>406</v>
      </c>
      <c r="D352" s="265" t="str">
        <f t="shared" si="5"/>
        <v>PPL Rank: 414       
Herman                                            
Watermain - Loop and Replace</v>
      </c>
      <c r="E352" s="247" t="str">
        <f>VLOOKUP($A352,'[2]Project Data'!$C$6:$BU$990,11,FALSE)</f>
        <v>Bradshaw</v>
      </c>
      <c r="F352" s="247">
        <f>VLOOKUP($A352,'[2]Project Data'!$C$6:$BY$990,75,FALSE)</f>
        <v>4</v>
      </c>
      <c r="G352" s="273">
        <f>VLOOKUP($A352,'[2]Project Data'!$C$6:$BY$990,46,FALSE)</f>
        <v>0</v>
      </c>
      <c r="H352" s="247" t="str">
        <f>VLOOKUP($A352,'[2]Project Data'!$C$6:$BY$990,16,FALSE)</f>
        <v>Reg</v>
      </c>
      <c r="I352" s="247" t="str">
        <f>VLOOKUP($A352,'[2]Project Data'!$C$6:$BY$990,6,FALSE)</f>
        <v/>
      </c>
      <c r="J352" s="247" t="str">
        <f>VLOOKUP($A352,'[2]Project Data'!$C$6:$BY$990,7,FALSE)</f>
        <v/>
      </c>
      <c r="K352" s="280">
        <f>VLOOKUP($A352,'[2]Project Data'!$C$6:$BY$990,15,FALSE)</f>
        <v>425</v>
      </c>
      <c r="L352" s="284">
        <f>VLOOKUP($A352,'[2]Project Data'!$C$6:$BY$990,30,FALSE)</f>
        <v>580000</v>
      </c>
      <c r="M352" s="284">
        <f>VLOOKUP($A352,'[2]Project Data'!$C$6:$BY$990,53,FALSE)</f>
        <v>0</v>
      </c>
      <c r="N352" s="266" t="str">
        <f>VLOOKUP($A352,'[2]Project Data'!$C$6:$BU$862,8,FALSE)</f>
        <v/>
      </c>
    </row>
    <row r="353" spans="1:14" s="244" customFormat="1" ht="50.25" customHeight="1" x14ac:dyDescent="0.25">
      <c r="A353" s="264">
        <v>391</v>
      </c>
      <c r="B353" s="264" t="s">
        <v>407</v>
      </c>
      <c r="C353" s="264" t="s">
        <v>408</v>
      </c>
      <c r="D353" s="265" t="str">
        <f t="shared" si="5"/>
        <v>PPL Rank: 391       
Heron Lake                                        
Storage - Replace 100,000 Gal Tower</v>
      </c>
      <c r="E353" s="247" t="str">
        <f>VLOOKUP($A353,'[2]Project Data'!$C$6:$BU$990,11,FALSE)</f>
        <v>Berrens</v>
      </c>
      <c r="F353" s="247">
        <f>VLOOKUP($A353,'[2]Project Data'!$C$6:$BY$990,75,FALSE)</f>
        <v>8</v>
      </c>
      <c r="G353" s="273">
        <f>VLOOKUP($A353,'[2]Project Data'!$C$6:$BY$990,46,FALSE)</f>
        <v>0</v>
      </c>
      <c r="H353" s="247" t="str">
        <f>VLOOKUP($A353,'[2]Project Data'!$C$6:$BY$990,16,FALSE)</f>
        <v>Reg</v>
      </c>
      <c r="I353" s="247" t="str">
        <f>VLOOKUP($A353,'[2]Project Data'!$C$6:$BY$990,6,FALSE)</f>
        <v/>
      </c>
      <c r="J353" s="247" t="str">
        <f>VLOOKUP($A353,'[2]Project Data'!$C$6:$BY$990,7,FALSE)</f>
        <v/>
      </c>
      <c r="K353" s="280">
        <f>VLOOKUP($A353,'[2]Project Data'!$C$6:$BY$990,15,FALSE)</f>
        <v>691</v>
      </c>
      <c r="L353" s="284">
        <f>VLOOKUP($A353,'[2]Project Data'!$C$6:$BY$990,30,FALSE)</f>
        <v>800000</v>
      </c>
      <c r="M353" s="284">
        <f>VLOOKUP($A353,'[2]Project Data'!$C$6:$BY$990,53,FALSE)</f>
        <v>0</v>
      </c>
      <c r="N353" s="266" t="str">
        <f>VLOOKUP($A353,'[2]Project Data'!$C$6:$BU$862,8,FALSE)</f>
        <v/>
      </c>
    </row>
    <row r="354" spans="1:14" s="244" customFormat="1" ht="50.25" customHeight="1" x14ac:dyDescent="0.25">
      <c r="A354" s="264">
        <v>489</v>
      </c>
      <c r="B354" s="264" t="s">
        <v>841</v>
      </c>
      <c r="C354" s="264" t="s">
        <v>906</v>
      </c>
      <c r="D354" s="265" t="str">
        <f t="shared" si="5"/>
        <v>PPL Rank: 489       
Hibbing                                           
Source - Well Houses Rehab</v>
      </c>
      <c r="E354" s="247" t="str">
        <f>VLOOKUP($A354,'[2]Project Data'!$C$6:$BU$990,11,FALSE)</f>
        <v>Bradshaw</v>
      </c>
      <c r="F354" s="247" t="str">
        <f>VLOOKUP($A354,'[2]Project Data'!$C$6:$BY$990,75,FALSE)</f>
        <v>3c</v>
      </c>
      <c r="G354" s="273">
        <f>VLOOKUP($A354,'[2]Project Data'!$C$6:$BY$990,46,FALSE)</f>
        <v>0</v>
      </c>
      <c r="H354" s="247" t="str">
        <f>VLOOKUP($A354,'[2]Project Data'!$C$6:$BY$990,16,FALSE)</f>
        <v>Reg</v>
      </c>
      <c r="I354" s="247" t="str">
        <f>VLOOKUP($A354,'[2]Project Data'!$C$6:$BY$990,6,FALSE)</f>
        <v/>
      </c>
      <c r="J354" s="247" t="str">
        <f>VLOOKUP($A354,'[2]Project Data'!$C$6:$BY$990,7,FALSE)</f>
        <v/>
      </c>
      <c r="K354" s="280">
        <f>VLOOKUP($A354,'[2]Project Data'!$C$6:$BY$990,15,FALSE)</f>
        <v>15923</v>
      </c>
      <c r="L354" s="284">
        <f>VLOOKUP($A354,'[2]Project Data'!$C$6:$BY$990,30,FALSE)</f>
        <v>850000</v>
      </c>
      <c r="M354" s="284">
        <f>VLOOKUP($A354,'[2]Project Data'!$C$6:$BY$990,53,FALSE)</f>
        <v>0</v>
      </c>
      <c r="N354" s="266" t="str">
        <f>VLOOKUP($A354,'[2]Project Data'!$C$6:$BU$862,8,FALSE)</f>
        <v/>
      </c>
    </row>
    <row r="355" spans="1:14" s="244" customFormat="1" ht="50.25" customHeight="1" x14ac:dyDescent="0.25">
      <c r="A355" s="264">
        <v>490</v>
      </c>
      <c r="B355" s="264" t="s">
        <v>841</v>
      </c>
      <c r="C355" s="264" t="s">
        <v>907</v>
      </c>
      <c r="D355" s="265" t="str">
        <f t="shared" si="5"/>
        <v>PPL Rank: 490       
Hibbing                                           
Treatment - Plant for Carey Valley Well</v>
      </c>
      <c r="E355" s="247" t="str">
        <f>VLOOKUP($A355,'[2]Project Data'!$C$6:$BU$990,11,FALSE)</f>
        <v>Bradshaw</v>
      </c>
      <c r="F355" s="247" t="str">
        <f>VLOOKUP($A355,'[2]Project Data'!$C$6:$BY$990,75,FALSE)</f>
        <v>3c</v>
      </c>
      <c r="G355" s="273">
        <f>VLOOKUP($A355,'[2]Project Data'!$C$6:$BY$990,46,FALSE)</f>
        <v>0</v>
      </c>
      <c r="H355" s="247" t="str">
        <f>VLOOKUP($A355,'[2]Project Data'!$C$6:$BY$990,16,FALSE)</f>
        <v>Reg</v>
      </c>
      <c r="I355" s="247" t="str">
        <f>VLOOKUP($A355,'[2]Project Data'!$C$6:$BY$990,6,FALSE)</f>
        <v/>
      </c>
      <c r="J355" s="247" t="str">
        <f>VLOOKUP($A355,'[2]Project Data'!$C$6:$BY$990,7,FALSE)</f>
        <v>Yes</v>
      </c>
      <c r="K355" s="280">
        <f>VLOOKUP($A355,'[2]Project Data'!$C$6:$BY$990,15,FALSE)</f>
        <v>15923</v>
      </c>
      <c r="L355" s="284">
        <f>VLOOKUP($A355,'[2]Project Data'!$C$6:$BY$990,30,FALSE)</f>
        <v>14000000</v>
      </c>
      <c r="M355" s="284">
        <f>VLOOKUP($A355,'[2]Project Data'!$C$6:$BY$990,53,FALSE)</f>
        <v>0</v>
      </c>
      <c r="N355" s="266" t="str">
        <f>VLOOKUP($A355,'[2]Project Data'!$C$6:$BU$862,8,FALSE)</f>
        <v/>
      </c>
    </row>
    <row r="356" spans="1:14" s="244" customFormat="1" ht="50.25" customHeight="1" x14ac:dyDescent="0.25">
      <c r="A356" s="264">
        <v>491</v>
      </c>
      <c r="B356" s="264" t="s">
        <v>841</v>
      </c>
      <c r="C356" s="264" t="s">
        <v>908</v>
      </c>
      <c r="D356" s="265" t="str">
        <f t="shared" si="5"/>
        <v>PPL Rank: 491       
Hibbing                                           
Storage - Mesabi Tower Rehab</v>
      </c>
      <c r="E356" s="247" t="str">
        <f>VLOOKUP($A356,'[2]Project Data'!$C$6:$BU$990,11,FALSE)</f>
        <v>Bradshaw</v>
      </c>
      <c r="F356" s="247" t="str">
        <f>VLOOKUP($A356,'[2]Project Data'!$C$6:$BY$990,75,FALSE)</f>
        <v>3c</v>
      </c>
      <c r="G356" s="273">
        <f>VLOOKUP($A356,'[2]Project Data'!$C$6:$BY$990,46,FALSE)</f>
        <v>0</v>
      </c>
      <c r="H356" s="247" t="str">
        <f>VLOOKUP($A356,'[2]Project Data'!$C$6:$BY$990,16,FALSE)</f>
        <v>Reg</v>
      </c>
      <c r="I356" s="247" t="str">
        <f>VLOOKUP($A356,'[2]Project Data'!$C$6:$BY$990,6,FALSE)</f>
        <v/>
      </c>
      <c r="J356" s="247" t="str">
        <f>VLOOKUP($A356,'[2]Project Data'!$C$6:$BY$990,7,FALSE)</f>
        <v/>
      </c>
      <c r="K356" s="280">
        <f>VLOOKUP($A356,'[2]Project Data'!$C$6:$BY$990,15,FALSE)</f>
        <v>15923</v>
      </c>
      <c r="L356" s="284">
        <f>VLOOKUP($A356,'[2]Project Data'!$C$6:$BY$990,30,FALSE)</f>
        <v>1560000</v>
      </c>
      <c r="M356" s="284">
        <f>VLOOKUP($A356,'[2]Project Data'!$C$6:$BY$990,53,FALSE)</f>
        <v>0</v>
      </c>
      <c r="N356" s="266" t="str">
        <f>VLOOKUP($A356,'[2]Project Data'!$C$6:$BU$862,8,FALSE)</f>
        <v/>
      </c>
    </row>
    <row r="357" spans="1:14" s="244" customFormat="1" ht="50.25" customHeight="1" x14ac:dyDescent="0.25">
      <c r="A357" s="264">
        <v>522</v>
      </c>
      <c r="B357" s="264" t="s">
        <v>841</v>
      </c>
      <c r="C357" s="264" t="s">
        <v>1097</v>
      </c>
      <c r="D357" s="265" t="str">
        <f t="shared" si="5"/>
        <v>PPL Rank: 522       
Hibbing                                           
Watermain - Capital Imp Phase 2</v>
      </c>
      <c r="E357" s="247" t="str">
        <f>VLOOKUP($A357,'[2]Project Data'!$C$6:$BU$990,11,FALSE)</f>
        <v>Bradshaw</v>
      </c>
      <c r="F357" s="247" t="str">
        <f>VLOOKUP($A357,'[2]Project Data'!$C$6:$BY$990,75,FALSE)</f>
        <v>3c</v>
      </c>
      <c r="G357" s="273">
        <f>VLOOKUP($A357,'[2]Project Data'!$C$6:$BY$990,46,FALSE)</f>
        <v>0</v>
      </c>
      <c r="H357" s="247" t="str">
        <f>VLOOKUP($A357,'[2]Project Data'!$C$6:$BY$990,16,FALSE)</f>
        <v>Reg</v>
      </c>
      <c r="I357" s="247" t="str">
        <f>VLOOKUP($A357,'[2]Project Data'!$C$6:$BY$990,6,FALSE)</f>
        <v>Yes</v>
      </c>
      <c r="J357" s="247" t="str">
        <f>VLOOKUP($A357,'[2]Project Data'!$C$6:$BY$990,7,FALSE)</f>
        <v/>
      </c>
      <c r="K357" s="280">
        <f>VLOOKUP($A357,'[2]Project Data'!$C$6:$BY$990,15,FALSE)</f>
        <v>16224</v>
      </c>
      <c r="L357" s="284">
        <f>VLOOKUP($A357,'[2]Project Data'!$C$6:$BY$990,30,FALSE)</f>
        <v>7980000</v>
      </c>
      <c r="M357" s="284">
        <f>VLOOKUP($A357,'[2]Project Data'!$C$6:$BY$990,53,FALSE)</f>
        <v>0</v>
      </c>
      <c r="N357" s="266" t="str">
        <f>VLOOKUP($A357,'[2]Project Data'!$C$6:$BU$862,8,FALSE)</f>
        <v/>
      </c>
    </row>
    <row r="358" spans="1:14" s="244" customFormat="1" ht="50.25" customHeight="1" x14ac:dyDescent="0.25">
      <c r="A358" s="264">
        <v>557</v>
      </c>
      <c r="B358" s="264" t="s">
        <v>841</v>
      </c>
      <c r="C358" s="264" t="s">
        <v>1335</v>
      </c>
      <c r="D358" s="265" t="str">
        <f t="shared" si="5"/>
        <v>PPL Rank: 557       
Hibbing                                           
Watermain - 23rd St. Replacement</v>
      </c>
      <c r="E358" s="247" t="str">
        <f>VLOOKUP($A358,'[2]Project Data'!$C$6:$BU$990,11,FALSE)</f>
        <v>Bradshaw</v>
      </c>
      <c r="F358" s="247" t="str">
        <f>VLOOKUP($A358,'[2]Project Data'!$C$6:$BY$990,75,FALSE)</f>
        <v>3c</v>
      </c>
      <c r="G358" s="273">
        <f>VLOOKUP($A358,'[2]Project Data'!$C$6:$BY$990,46,FALSE)</f>
        <v>0</v>
      </c>
      <c r="H358" s="247" t="str">
        <f>VLOOKUP($A358,'[2]Project Data'!$C$6:$BY$990,16,FALSE)</f>
        <v>Reg</v>
      </c>
      <c r="I358" s="247" t="str">
        <f>VLOOKUP($A358,'[2]Project Data'!$C$6:$BY$990,6,FALSE)</f>
        <v/>
      </c>
      <c r="J358" s="247" t="str">
        <f>VLOOKUP($A358,'[2]Project Data'!$C$6:$BY$990,7,FALSE)</f>
        <v>Yes</v>
      </c>
      <c r="K358" s="280">
        <f>VLOOKUP($A358,'[2]Project Data'!$C$6:$BY$990,15,FALSE)</f>
        <v>16167</v>
      </c>
      <c r="L358" s="284">
        <f>VLOOKUP($A358,'[2]Project Data'!$C$6:$BY$990,30,FALSE)</f>
        <v>1105000</v>
      </c>
      <c r="M358" s="284">
        <f>VLOOKUP($A358,'[2]Project Data'!$C$6:$BY$990,53,FALSE)</f>
        <v>0</v>
      </c>
      <c r="N358" s="266">
        <f>VLOOKUP($A358,'[2]Project Data'!$C$6:$BU$862,8,FALSE)</f>
        <v>0</v>
      </c>
    </row>
    <row r="359" spans="1:14" s="244" customFormat="1" ht="50.25" customHeight="1" x14ac:dyDescent="0.25">
      <c r="A359" s="264">
        <v>558</v>
      </c>
      <c r="B359" s="264" t="s">
        <v>841</v>
      </c>
      <c r="C359" s="264" t="s">
        <v>1336</v>
      </c>
      <c r="D359" s="265" t="str">
        <f t="shared" si="5"/>
        <v>PPL Rank: 558       
Hibbing                                           
Watermain - 2nd Ave E Replacement</v>
      </c>
      <c r="E359" s="247" t="str">
        <f>VLOOKUP($A359,'[2]Project Data'!$C$6:$BU$990,11,FALSE)</f>
        <v>Bradshaw</v>
      </c>
      <c r="F359" s="247" t="str">
        <f>VLOOKUP($A359,'[2]Project Data'!$C$6:$BY$990,75,FALSE)</f>
        <v>3c</v>
      </c>
      <c r="G359" s="273">
        <f>VLOOKUP($A359,'[2]Project Data'!$C$6:$BY$990,46,FALSE)</f>
        <v>0</v>
      </c>
      <c r="H359" s="247" t="str">
        <f>VLOOKUP($A359,'[2]Project Data'!$C$6:$BY$990,16,FALSE)</f>
        <v>Reg</v>
      </c>
      <c r="I359" s="247" t="str">
        <f>VLOOKUP($A359,'[2]Project Data'!$C$6:$BY$990,6,FALSE)</f>
        <v/>
      </c>
      <c r="J359" s="247" t="str">
        <f>VLOOKUP($A359,'[2]Project Data'!$C$6:$BY$990,7,FALSE)</f>
        <v>Yes</v>
      </c>
      <c r="K359" s="280">
        <f>VLOOKUP($A359,'[2]Project Data'!$C$6:$BY$990,15,FALSE)</f>
        <v>16167</v>
      </c>
      <c r="L359" s="284">
        <f>VLOOKUP($A359,'[2]Project Data'!$C$6:$BY$990,30,FALSE)</f>
        <v>2184000</v>
      </c>
      <c r="M359" s="284">
        <f>VLOOKUP($A359,'[2]Project Data'!$C$6:$BY$990,53,FALSE)</f>
        <v>0</v>
      </c>
      <c r="N359" s="266">
        <f>VLOOKUP($A359,'[2]Project Data'!$C$6:$BU$862,8,FALSE)</f>
        <v>0</v>
      </c>
    </row>
    <row r="360" spans="1:14" s="244" customFormat="1" ht="50.25" customHeight="1" x14ac:dyDescent="0.25">
      <c r="A360" s="264">
        <v>559</v>
      </c>
      <c r="B360" s="264" t="s">
        <v>841</v>
      </c>
      <c r="C360" s="264" t="s">
        <v>1337</v>
      </c>
      <c r="D360" s="265" t="str">
        <f t="shared" si="5"/>
        <v>PPL Rank: 559       
Hibbing                                           
Watermain - Town Line Sliplining</v>
      </c>
      <c r="E360" s="247" t="str">
        <f>VLOOKUP($A360,'[2]Project Data'!$C$6:$BU$990,11,FALSE)</f>
        <v>Bradshaw</v>
      </c>
      <c r="F360" s="247" t="str">
        <f>VLOOKUP($A360,'[2]Project Data'!$C$6:$BY$990,75,FALSE)</f>
        <v>3c</v>
      </c>
      <c r="G360" s="273">
        <f>VLOOKUP($A360,'[2]Project Data'!$C$6:$BY$990,46,FALSE)</f>
        <v>0</v>
      </c>
      <c r="H360" s="247" t="str">
        <f>VLOOKUP($A360,'[2]Project Data'!$C$6:$BY$990,16,FALSE)</f>
        <v>Reg</v>
      </c>
      <c r="I360" s="247" t="str">
        <f>VLOOKUP($A360,'[2]Project Data'!$C$6:$BY$990,6,FALSE)</f>
        <v/>
      </c>
      <c r="J360" s="247" t="str">
        <f>VLOOKUP($A360,'[2]Project Data'!$C$6:$BY$990,7,FALSE)</f>
        <v>Yes</v>
      </c>
      <c r="K360" s="280">
        <f>VLOOKUP($A360,'[2]Project Data'!$C$6:$BY$990,15,FALSE)</f>
        <v>16167</v>
      </c>
      <c r="L360" s="284">
        <f>VLOOKUP($A360,'[2]Project Data'!$C$6:$BY$990,30,FALSE)</f>
        <v>4680000</v>
      </c>
      <c r="M360" s="284">
        <f>VLOOKUP($A360,'[2]Project Data'!$C$6:$BY$990,53,FALSE)</f>
        <v>0</v>
      </c>
      <c r="N360" s="266">
        <f>VLOOKUP($A360,'[2]Project Data'!$C$6:$BU$862,8,FALSE)</f>
        <v>0</v>
      </c>
    </row>
    <row r="361" spans="1:14" s="244" customFormat="1" ht="50.25" customHeight="1" x14ac:dyDescent="0.25">
      <c r="A361" s="264">
        <v>560</v>
      </c>
      <c r="B361" s="264" t="s">
        <v>841</v>
      </c>
      <c r="C361" s="264" t="s">
        <v>1338</v>
      </c>
      <c r="D361" s="265" t="str">
        <f t="shared" si="5"/>
        <v>PPL Rank: 560       
Hibbing                                           
Watermain - Kelly Lake Replacement</v>
      </c>
      <c r="E361" s="247" t="str">
        <f>VLOOKUP($A361,'[2]Project Data'!$C$6:$BU$990,11,FALSE)</f>
        <v>Bradshaw</v>
      </c>
      <c r="F361" s="247" t="str">
        <f>VLOOKUP($A361,'[2]Project Data'!$C$6:$BY$990,75,FALSE)</f>
        <v>3c</v>
      </c>
      <c r="G361" s="273">
        <f>VLOOKUP($A361,'[2]Project Data'!$C$6:$BY$990,46,FALSE)</f>
        <v>0</v>
      </c>
      <c r="H361" s="247" t="str">
        <f>VLOOKUP($A361,'[2]Project Data'!$C$6:$BY$990,16,FALSE)</f>
        <v>Reg</v>
      </c>
      <c r="I361" s="247" t="str">
        <f>VLOOKUP($A361,'[2]Project Data'!$C$6:$BY$990,6,FALSE)</f>
        <v/>
      </c>
      <c r="J361" s="247" t="str">
        <f>VLOOKUP($A361,'[2]Project Data'!$C$6:$BY$990,7,FALSE)</f>
        <v/>
      </c>
      <c r="K361" s="280">
        <f>VLOOKUP($A361,'[2]Project Data'!$C$6:$BY$990,15,FALSE)</f>
        <v>16167</v>
      </c>
      <c r="L361" s="284">
        <f>VLOOKUP($A361,'[2]Project Data'!$C$6:$BY$990,30,FALSE)</f>
        <v>8224000</v>
      </c>
      <c r="M361" s="284">
        <f>VLOOKUP($A361,'[2]Project Data'!$C$6:$BY$990,53,FALSE)</f>
        <v>0</v>
      </c>
      <c r="N361" s="266">
        <f>VLOOKUP($A361,'[2]Project Data'!$C$6:$BU$862,8,FALSE)</f>
        <v>0</v>
      </c>
    </row>
    <row r="362" spans="1:14" s="244" customFormat="1" ht="50.25" customHeight="1" x14ac:dyDescent="0.25">
      <c r="A362" s="264">
        <v>561</v>
      </c>
      <c r="B362" s="264" t="s">
        <v>841</v>
      </c>
      <c r="C362" s="264" t="s">
        <v>1339</v>
      </c>
      <c r="D362" s="265" t="str">
        <f t="shared" si="5"/>
        <v>PPL Rank: 561       
Hibbing                                           
Watermain - 25th St. Replacement</v>
      </c>
      <c r="E362" s="247" t="str">
        <f>VLOOKUP($A362,'[2]Project Data'!$C$6:$BU$990,11,FALSE)</f>
        <v>Bradshaw</v>
      </c>
      <c r="F362" s="247" t="str">
        <f>VLOOKUP($A362,'[2]Project Data'!$C$6:$BY$990,75,FALSE)</f>
        <v>3c</v>
      </c>
      <c r="G362" s="273">
        <f>VLOOKUP($A362,'[2]Project Data'!$C$6:$BY$990,46,FALSE)</f>
        <v>0</v>
      </c>
      <c r="H362" s="247" t="str">
        <f>VLOOKUP($A362,'[2]Project Data'!$C$6:$BY$990,16,FALSE)</f>
        <v>Reg</v>
      </c>
      <c r="I362" s="247" t="str">
        <f>VLOOKUP($A362,'[2]Project Data'!$C$6:$BY$990,6,FALSE)</f>
        <v/>
      </c>
      <c r="J362" s="247" t="str">
        <f>VLOOKUP($A362,'[2]Project Data'!$C$6:$BY$990,7,FALSE)</f>
        <v/>
      </c>
      <c r="K362" s="280">
        <f>VLOOKUP($A362,'[2]Project Data'!$C$6:$BY$990,15,FALSE)</f>
        <v>16167</v>
      </c>
      <c r="L362" s="284">
        <f>VLOOKUP($A362,'[2]Project Data'!$C$6:$BY$990,30,FALSE)</f>
        <v>1900000</v>
      </c>
      <c r="M362" s="284">
        <f>VLOOKUP($A362,'[2]Project Data'!$C$6:$BY$990,53,FALSE)</f>
        <v>0</v>
      </c>
      <c r="N362" s="266">
        <f>VLOOKUP($A362,'[2]Project Data'!$C$6:$BU$862,8,FALSE)</f>
        <v>0</v>
      </c>
    </row>
    <row r="363" spans="1:14" s="244" customFormat="1" ht="50.25" customHeight="1" x14ac:dyDescent="0.25">
      <c r="A363" s="264">
        <v>562</v>
      </c>
      <c r="B363" s="264" t="s">
        <v>841</v>
      </c>
      <c r="C363" s="264" t="s">
        <v>1340</v>
      </c>
      <c r="D363" s="265" t="str">
        <f t="shared" si="5"/>
        <v>PPL Rank: 562       
Hibbing                                           
Watermain - 3rd Ave E Replacement</v>
      </c>
      <c r="E363" s="247" t="str">
        <f>VLOOKUP($A363,'[2]Project Data'!$C$6:$BU$990,11,FALSE)</f>
        <v>Bradshaw</v>
      </c>
      <c r="F363" s="247" t="str">
        <f>VLOOKUP($A363,'[2]Project Data'!$C$6:$BY$990,75,FALSE)</f>
        <v>3c</v>
      </c>
      <c r="G363" s="273">
        <f>VLOOKUP($A363,'[2]Project Data'!$C$6:$BY$990,46,FALSE)</f>
        <v>0</v>
      </c>
      <c r="H363" s="247" t="str">
        <f>VLOOKUP($A363,'[2]Project Data'!$C$6:$BY$990,16,FALSE)</f>
        <v>Reg</v>
      </c>
      <c r="I363" s="247" t="str">
        <f>VLOOKUP($A363,'[2]Project Data'!$C$6:$BY$990,6,FALSE)</f>
        <v/>
      </c>
      <c r="J363" s="247" t="str">
        <f>VLOOKUP($A363,'[2]Project Data'!$C$6:$BY$990,7,FALSE)</f>
        <v/>
      </c>
      <c r="K363" s="280">
        <f>VLOOKUP($A363,'[2]Project Data'!$C$6:$BY$990,15,FALSE)</f>
        <v>16167</v>
      </c>
      <c r="L363" s="284">
        <f>VLOOKUP($A363,'[2]Project Data'!$C$6:$BY$990,30,FALSE)</f>
        <v>4900000</v>
      </c>
      <c r="M363" s="284">
        <f>VLOOKUP($A363,'[2]Project Data'!$C$6:$BY$990,53,FALSE)</f>
        <v>0</v>
      </c>
      <c r="N363" s="266">
        <f>VLOOKUP($A363,'[2]Project Data'!$C$6:$BU$862,8,FALSE)</f>
        <v>0</v>
      </c>
    </row>
    <row r="364" spans="1:14" s="244" customFormat="1" ht="50.25" customHeight="1" x14ac:dyDescent="0.25">
      <c r="A364" s="264">
        <v>563</v>
      </c>
      <c r="B364" s="264" t="s">
        <v>841</v>
      </c>
      <c r="C364" s="264" t="s">
        <v>1341</v>
      </c>
      <c r="D364" s="265" t="str">
        <f t="shared" si="5"/>
        <v>PPL Rank: 563       
Hibbing                                           
Watermain - Ryan Addition Replacement</v>
      </c>
      <c r="E364" s="247" t="str">
        <f>VLOOKUP($A364,'[2]Project Data'!$C$6:$BU$990,11,FALSE)</f>
        <v>Bradshaw</v>
      </c>
      <c r="F364" s="247" t="str">
        <f>VLOOKUP($A364,'[2]Project Data'!$C$6:$BY$990,75,FALSE)</f>
        <v>3c</v>
      </c>
      <c r="G364" s="273">
        <f>VLOOKUP($A364,'[2]Project Data'!$C$6:$BY$990,46,FALSE)</f>
        <v>0</v>
      </c>
      <c r="H364" s="247" t="str">
        <f>VLOOKUP($A364,'[2]Project Data'!$C$6:$BY$990,16,FALSE)</f>
        <v>Reg</v>
      </c>
      <c r="I364" s="247" t="str">
        <f>VLOOKUP($A364,'[2]Project Data'!$C$6:$BY$990,6,FALSE)</f>
        <v/>
      </c>
      <c r="J364" s="247" t="str">
        <f>VLOOKUP($A364,'[2]Project Data'!$C$6:$BY$990,7,FALSE)</f>
        <v/>
      </c>
      <c r="K364" s="280">
        <f>VLOOKUP($A364,'[2]Project Data'!$C$6:$BY$990,15,FALSE)</f>
        <v>16167</v>
      </c>
      <c r="L364" s="284">
        <f>VLOOKUP($A364,'[2]Project Data'!$C$6:$BY$990,30,FALSE)</f>
        <v>8800000</v>
      </c>
      <c r="M364" s="284">
        <f>VLOOKUP($A364,'[2]Project Data'!$C$6:$BY$990,53,FALSE)</f>
        <v>0</v>
      </c>
      <c r="N364" s="266">
        <f>VLOOKUP($A364,'[2]Project Data'!$C$6:$BU$862,8,FALSE)</f>
        <v>0</v>
      </c>
    </row>
    <row r="365" spans="1:14" s="244" customFormat="1" ht="50.25" customHeight="1" x14ac:dyDescent="0.25">
      <c r="A365" s="264">
        <v>564</v>
      </c>
      <c r="B365" s="264" t="s">
        <v>841</v>
      </c>
      <c r="C365" s="264" t="s">
        <v>1342</v>
      </c>
      <c r="D365" s="265" t="str">
        <f t="shared" si="5"/>
        <v>PPL Rank: 564       
Hibbing                                           
Watermain - 19th Ave CIPP Lining</v>
      </c>
      <c r="E365" s="247" t="str">
        <f>VLOOKUP($A365,'[2]Project Data'!$C$6:$BU$990,11,FALSE)</f>
        <v>Bradshaw</v>
      </c>
      <c r="F365" s="247" t="str">
        <f>VLOOKUP($A365,'[2]Project Data'!$C$6:$BY$990,75,FALSE)</f>
        <v>3c</v>
      </c>
      <c r="G365" s="273">
        <f>VLOOKUP($A365,'[2]Project Data'!$C$6:$BY$990,46,FALSE)</f>
        <v>0</v>
      </c>
      <c r="H365" s="247" t="str">
        <f>VLOOKUP($A365,'[2]Project Data'!$C$6:$BY$990,16,FALSE)</f>
        <v>Reg</v>
      </c>
      <c r="I365" s="247" t="str">
        <f>VLOOKUP($A365,'[2]Project Data'!$C$6:$BY$990,6,FALSE)</f>
        <v/>
      </c>
      <c r="J365" s="247" t="str">
        <f>VLOOKUP($A365,'[2]Project Data'!$C$6:$BY$990,7,FALSE)</f>
        <v/>
      </c>
      <c r="K365" s="280">
        <f>VLOOKUP($A365,'[2]Project Data'!$C$6:$BY$990,15,FALSE)</f>
        <v>16167</v>
      </c>
      <c r="L365" s="284">
        <f>VLOOKUP($A365,'[2]Project Data'!$C$6:$BY$990,30,FALSE)</f>
        <v>7000000</v>
      </c>
      <c r="M365" s="284">
        <f>VLOOKUP($A365,'[2]Project Data'!$C$6:$BY$990,53,FALSE)</f>
        <v>0</v>
      </c>
      <c r="N365" s="266">
        <f>VLOOKUP($A365,'[2]Project Data'!$C$6:$BU$862,8,FALSE)</f>
        <v>0</v>
      </c>
    </row>
    <row r="366" spans="1:14" s="244" customFormat="1" ht="50.25" customHeight="1" x14ac:dyDescent="0.25">
      <c r="A366" s="264">
        <v>565</v>
      </c>
      <c r="B366" s="264" t="s">
        <v>841</v>
      </c>
      <c r="C366" s="264" t="s">
        <v>1343</v>
      </c>
      <c r="D366" s="265" t="str">
        <f t="shared" si="5"/>
        <v>PPL Rank: 565       
Hibbing                                           
Watermain - 17th St. Replacement</v>
      </c>
      <c r="E366" s="247" t="str">
        <f>VLOOKUP($A366,'[2]Project Data'!$C$6:$BU$990,11,FALSE)</f>
        <v>Bradshaw</v>
      </c>
      <c r="F366" s="247" t="str">
        <f>VLOOKUP($A366,'[2]Project Data'!$C$6:$BY$990,75,FALSE)</f>
        <v>3c</v>
      </c>
      <c r="G366" s="273">
        <f>VLOOKUP($A366,'[2]Project Data'!$C$6:$BY$990,46,FALSE)</f>
        <v>0</v>
      </c>
      <c r="H366" s="247" t="str">
        <f>VLOOKUP($A366,'[2]Project Data'!$C$6:$BY$990,16,FALSE)</f>
        <v>Reg</v>
      </c>
      <c r="I366" s="247" t="str">
        <f>VLOOKUP($A366,'[2]Project Data'!$C$6:$BY$990,6,FALSE)</f>
        <v/>
      </c>
      <c r="J366" s="247" t="str">
        <f>VLOOKUP($A366,'[2]Project Data'!$C$6:$BY$990,7,FALSE)</f>
        <v/>
      </c>
      <c r="K366" s="280">
        <f>VLOOKUP($A366,'[2]Project Data'!$C$6:$BY$990,15,FALSE)</f>
        <v>16167</v>
      </c>
      <c r="L366" s="284">
        <f>VLOOKUP($A366,'[2]Project Data'!$C$6:$BY$990,30,FALSE)</f>
        <v>1000000</v>
      </c>
      <c r="M366" s="284">
        <f>VLOOKUP($A366,'[2]Project Data'!$C$6:$BY$990,53,FALSE)</f>
        <v>0</v>
      </c>
      <c r="N366" s="266">
        <f>VLOOKUP($A366,'[2]Project Data'!$C$6:$BU$862,8,FALSE)</f>
        <v>0</v>
      </c>
    </row>
    <row r="367" spans="1:14" s="244" customFormat="1" ht="50.25" customHeight="1" x14ac:dyDescent="0.25">
      <c r="A367" s="264">
        <v>24</v>
      </c>
      <c r="B367" s="264" t="s">
        <v>1098</v>
      </c>
      <c r="C367" s="264" t="s">
        <v>875</v>
      </c>
      <c r="D367" s="265" t="str">
        <f t="shared" si="5"/>
        <v>PPL Rank: 24        
Hill City                                         
Treatment - Manganese Treatment Plant</v>
      </c>
      <c r="E367" s="247" t="str">
        <f>VLOOKUP($A367,'[2]Project Data'!$C$6:$BU$990,11,FALSE)</f>
        <v>Schultz</v>
      </c>
      <c r="F367" s="247" t="str">
        <f>VLOOKUP($A367,'[2]Project Data'!$C$6:$BY$990,75,FALSE)</f>
        <v>3b</v>
      </c>
      <c r="G367" s="273">
        <f>VLOOKUP($A367,'[2]Project Data'!$C$6:$BY$990,46,FALSE)</f>
        <v>45540</v>
      </c>
      <c r="H367" s="247" t="str">
        <f>VLOOKUP($A367,'[2]Project Data'!$C$6:$BY$990,16,FALSE)</f>
        <v>EC</v>
      </c>
      <c r="I367" s="247" t="str">
        <f>VLOOKUP($A367,'[2]Project Data'!$C$6:$BY$990,6,FALSE)</f>
        <v>Yes</v>
      </c>
      <c r="J367" s="247" t="str">
        <f>VLOOKUP($A367,'[2]Project Data'!$C$6:$BY$990,7,FALSE)</f>
        <v/>
      </c>
      <c r="K367" s="280">
        <f>VLOOKUP($A367,'[2]Project Data'!$C$6:$BY$990,15,FALSE)</f>
        <v>569</v>
      </c>
      <c r="L367" s="284">
        <f>VLOOKUP($A367,'[2]Project Data'!$C$6:$BY$990,30,FALSE)</f>
        <v>9831350</v>
      </c>
      <c r="M367" s="284">
        <f>VLOOKUP($A367,'[2]Project Data'!$C$6:$BY$990,53,FALSE)</f>
        <v>5000000</v>
      </c>
      <c r="N367" s="266" t="str">
        <f>VLOOKUP($A367,'[2]Project Data'!$C$6:$BU$862,8,FALSE)</f>
        <v/>
      </c>
    </row>
    <row r="368" spans="1:14" s="244" customFormat="1" ht="50.25" customHeight="1" x14ac:dyDescent="0.25">
      <c r="A368" s="264">
        <v>276</v>
      </c>
      <c r="B368" s="264" t="s">
        <v>409</v>
      </c>
      <c r="C368" s="264" t="s">
        <v>687</v>
      </c>
      <c r="D368" s="265" t="str">
        <f t="shared" si="5"/>
        <v>PPL Rank: 276       
Hokah                                             
Treatment - New Plant or Blend</v>
      </c>
      <c r="E368" s="247" t="str">
        <f>VLOOKUP($A368,'[2]Project Data'!$C$6:$BU$990,11,FALSE)</f>
        <v>Brooksbank</v>
      </c>
      <c r="F368" s="247">
        <f>VLOOKUP($A368,'[2]Project Data'!$C$6:$BY$990,75,FALSE)</f>
        <v>10</v>
      </c>
      <c r="G368" s="273">
        <f>VLOOKUP($A368,'[2]Project Data'!$C$6:$BY$990,46,FALSE)</f>
        <v>0</v>
      </c>
      <c r="H368" s="247" t="str">
        <f>VLOOKUP($A368,'[2]Project Data'!$C$6:$BY$990,16,FALSE)</f>
        <v>Reg</v>
      </c>
      <c r="I368" s="247" t="str">
        <f>VLOOKUP($A368,'[2]Project Data'!$C$6:$BY$990,6,FALSE)</f>
        <v/>
      </c>
      <c r="J368" s="247" t="str">
        <f>VLOOKUP($A368,'[2]Project Data'!$C$6:$BY$990,7,FALSE)</f>
        <v/>
      </c>
      <c r="K368" s="280">
        <f>VLOOKUP($A368,'[2]Project Data'!$C$6:$BY$990,15,FALSE)</f>
        <v>572</v>
      </c>
      <c r="L368" s="284">
        <f>VLOOKUP($A368,'[2]Project Data'!$C$6:$BY$990,30,FALSE)</f>
        <v>3000000</v>
      </c>
      <c r="M368" s="284">
        <f>VLOOKUP($A368,'[2]Project Data'!$C$6:$BY$990,53,FALSE)</f>
        <v>538324.11504006502</v>
      </c>
      <c r="N368" s="266" t="str">
        <f>VLOOKUP($A368,'[2]Project Data'!$C$6:$BU$862,8,FALSE)</f>
        <v/>
      </c>
    </row>
    <row r="369" spans="1:14" s="244" customFormat="1" ht="50.25" customHeight="1" x14ac:dyDescent="0.25">
      <c r="A369" s="264">
        <v>570</v>
      </c>
      <c r="B369" s="264" t="s">
        <v>409</v>
      </c>
      <c r="C369" s="264" t="s">
        <v>688</v>
      </c>
      <c r="D369" s="265" t="str">
        <f t="shared" si="5"/>
        <v>PPL Rank: 570       
Hokah                                             
Source - Phase 1 - Upgrade Wells &amp; Reser</v>
      </c>
      <c r="E369" s="247" t="str">
        <f>VLOOKUP($A369,'[2]Project Data'!$C$6:$BU$990,11,FALSE)</f>
        <v>Brooksbank</v>
      </c>
      <c r="F369" s="247">
        <f>VLOOKUP($A369,'[2]Project Data'!$C$6:$BY$990,75,FALSE)</f>
        <v>10</v>
      </c>
      <c r="G369" s="273">
        <f>VLOOKUP($A369,'[2]Project Data'!$C$6:$BY$990,46,FALSE)</f>
        <v>0</v>
      </c>
      <c r="H369" s="247" t="str">
        <f>VLOOKUP($A369,'[2]Project Data'!$C$6:$BY$990,16,FALSE)</f>
        <v>Reg</v>
      </c>
      <c r="I369" s="247" t="str">
        <f>VLOOKUP($A369,'[2]Project Data'!$C$6:$BY$990,6,FALSE)</f>
        <v/>
      </c>
      <c r="J369" s="247" t="str">
        <f>VLOOKUP($A369,'[2]Project Data'!$C$6:$BY$990,7,FALSE)</f>
        <v/>
      </c>
      <c r="K369" s="280">
        <f>VLOOKUP($A369,'[2]Project Data'!$C$6:$BY$990,15,FALSE)</f>
        <v>649</v>
      </c>
      <c r="L369" s="284">
        <f>VLOOKUP($A369,'[2]Project Data'!$C$6:$BY$990,30,FALSE)</f>
        <v>1025000</v>
      </c>
      <c r="M369" s="284">
        <f>VLOOKUP($A369,'[2]Project Data'!$C$6:$BY$990,53,FALSE)</f>
        <v>0</v>
      </c>
      <c r="N369" s="266" t="str">
        <f>VLOOKUP($A369,'[2]Project Data'!$C$6:$BU$862,8,FALSE)</f>
        <v/>
      </c>
    </row>
    <row r="370" spans="1:14" s="244" customFormat="1" ht="50.25" customHeight="1" x14ac:dyDescent="0.25">
      <c r="A370" s="264">
        <v>571</v>
      </c>
      <c r="B370" s="264" t="s">
        <v>409</v>
      </c>
      <c r="C370" s="264" t="s">
        <v>689</v>
      </c>
      <c r="D370" s="265" t="str">
        <f t="shared" si="5"/>
        <v>PPL Rank: 571       
Hokah                                             
Source - Construction Well No. 3</v>
      </c>
      <c r="E370" s="247" t="str">
        <f>VLOOKUP($A370,'[2]Project Data'!$C$6:$BU$990,11,FALSE)</f>
        <v>Brooksbank</v>
      </c>
      <c r="F370" s="247">
        <f>VLOOKUP($A370,'[2]Project Data'!$C$6:$BY$990,75,FALSE)</f>
        <v>10</v>
      </c>
      <c r="G370" s="273">
        <f>VLOOKUP($A370,'[2]Project Data'!$C$6:$BY$990,46,FALSE)</f>
        <v>0</v>
      </c>
      <c r="H370" s="247" t="str">
        <f>VLOOKUP($A370,'[2]Project Data'!$C$6:$BY$990,16,FALSE)</f>
        <v>Reg</v>
      </c>
      <c r="I370" s="247" t="str">
        <f>VLOOKUP($A370,'[2]Project Data'!$C$6:$BY$990,6,FALSE)</f>
        <v/>
      </c>
      <c r="J370" s="247" t="str">
        <f>VLOOKUP($A370,'[2]Project Data'!$C$6:$BY$990,7,FALSE)</f>
        <v/>
      </c>
      <c r="K370" s="280">
        <f>VLOOKUP($A370,'[2]Project Data'!$C$6:$BY$990,15,FALSE)</f>
        <v>649</v>
      </c>
      <c r="L370" s="284">
        <f>VLOOKUP($A370,'[2]Project Data'!$C$6:$BY$990,30,FALSE)</f>
        <v>565000</v>
      </c>
      <c r="M370" s="284">
        <f>VLOOKUP($A370,'[2]Project Data'!$C$6:$BY$990,53,FALSE)</f>
        <v>0</v>
      </c>
      <c r="N370" s="266" t="str">
        <f>VLOOKUP($A370,'[2]Project Data'!$C$6:$BU$862,8,FALSE)</f>
        <v/>
      </c>
    </row>
    <row r="371" spans="1:14" s="244" customFormat="1" ht="50.25" customHeight="1" x14ac:dyDescent="0.25">
      <c r="A371" s="264">
        <v>572</v>
      </c>
      <c r="B371" s="264" t="s">
        <v>409</v>
      </c>
      <c r="C371" s="264" t="s">
        <v>690</v>
      </c>
      <c r="D371" s="265" t="str">
        <f t="shared" si="5"/>
        <v>PPL Rank: 572       
Hokah                                             
Watermain - Distribution System Imp.</v>
      </c>
      <c r="E371" s="247" t="str">
        <f>VLOOKUP($A371,'[2]Project Data'!$C$6:$BU$990,11,FALSE)</f>
        <v>Brooksbank</v>
      </c>
      <c r="F371" s="247">
        <f>VLOOKUP($A371,'[2]Project Data'!$C$6:$BY$990,75,FALSE)</f>
        <v>10</v>
      </c>
      <c r="G371" s="273">
        <f>VLOOKUP($A371,'[2]Project Data'!$C$6:$BY$990,46,FALSE)</f>
        <v>0</v>
      </c>
      <c r="H371" s="247" t="str">
        <f>VLOOKUP($A371,'[2]Project Data'!$C$6:$BY$990,16,FALSE)</f>
        <v>Reg</v>
      </c>
      <c r="I371" s="247" t="str">
        <f>VLOOKUP($A371,'[2]Project Data'!$C$6:$BY$990,6,FALSE)</f>
        <v/>
      </c>
      <c r="J371" s="247" t="str">
        <f>VLOOKUP($A371,'[2]Project Data'!$C$6:$BY$990,7,FALSE)</f>
        <v/>
      </c>
      <c r="K371" s="280">
        <f>VLOOKUP($A371,'[2]Project Data'!$C$6:$BY$990,15,FALSE)</f>
        <v>649</v>
      </c>
      <c r="L371" s="284">
        <f>VLOOKUP($A371,'[2]Project Data'!$C$6:$BY$990,30,FALSE)</f>
        <v>3540000</v>
      </c>
      <c r="M371" s="284">
        <f>VLOOKUP($A371,'[2]Project Data'!$C$6:$BY$990,53,FALSE)</f>
        <v>970324.11504006502</v>
      </c>
      <c r="N371" s="266" t="str">
        <f>VLOOKUP($A371,'[2]Project Data'!$C$6:$BU$862,8,FALSE)</f>
        <v/>
      </c>
    </row>
    <row r="372" spans="1:14" s="244" customFormat="1" ht="50.25" customHeight="1" x14ac:dyDescent="0.25">
      <c r="A372" s="264">
        <v>158</v>
      </c>
      <c r="B372" s="264" t="s">
        <v>410</v>
      </c>
      <c r="C372" s="264" t="s">
        <v>1344</v>
      </c>
      <c r="D372" s="265" t="str">
        <f t="shared" si="5"/>
        <v xml:space="preserve">PPL Rank: 158       
Holdingford                                       
Source - Manganese New Well </v>
      </c>
      <c r="E372" s="247" t="str">
        <f>VLOOKUP($A372,'[2]Project Data'!$C$6:$BU$990,11,FALSE)</f>
        <v>Brooksbank</v>
      </c>
      <c r="F372" s="247">
        <f>VLOOKUP($A372,'[2]Project Data'!$C$6:$BY$990,75,FALSE)</f>
        <v>10</v>
      </c>
      <c r="G372" s="273">
        <f>VLOOKUP($A372,'[2]Project Data'!$C$6:$BY$990,46,FALSE)</f>
        <v>0</v>
      </c>
      <c r="H372" s="247" t="str">
        <f>VLOOKUP($A372,'[2]Project Data'!$C$6:$BY$990,16,FALSE)</f>
        <v>EC</v>
      </c>
      <c r="I372" s="247" t="str">
        <f>VLOOKUP($A372,'[2]Project Data'!$C$6:$BY$990,6,FALSE)</f>
        <v/>
      </c>
      <c r="J372" s="247" t="str">
        <f>VLOOKUP($A372,'[2]Project Data'!$C$6:$BY$990,7,FALSE)</f>
        <v/>
      </c>
      <c r="K372" s="280">
        <f>VLOOKUP($A372,'[2]Project Data'!$C$6:$BY$990,15,FALSE)</f>
        <v>697</v>
      </c>
      <c r="L372" s="284">
        <f>VLOOKUP($A372,'[2]Project Data'!$C$6:$BY$990,30,FALSE)</f>
        <v>511650</v>
      </c>
      <c r="M372" s="284">
        <f>VLOOKUP($A372,'[2]Project Data'!$C$6:$BY$990,53,FALSE)</f>
        <v>0</v>
      </c>
      <c r="N372" s="266">
        <f>VLOOKUP($A372,'[2]Project Data'!$C$6:$BU$862,8,FALSE)</f>
        <v>0</v>
      </c>
    </row>
    <row r="373" spans="1:14" s="244" customFormat="1" ht="50.25" customHeight="1" x14ac:dyDescent="0.25">
      <c r="A373" s="264">
        <v>789</v>
      </c>
      <c r="B373" s="264" t="s">
        <v>410</v>
      </c>
      <c r="C373" s="264" t="s">
        <v>411</v>
      </c>
      <c r="D373" s="265" t="str">
        <f t="shared" si="5"/>
        <v>PPL Rank: 789       
Holdingford                                       
Treatment - Well House Rehab</v>
      </c>
      <c r="E373" s="247" t="str">
        <f>VLOOKUP($A373,'[2]Project Data'!$C$6:$BU$990,11,FALSE)</f>
        <v>Barrett</v>
      </c>
      <c r="F373" s="247" t="str">
        <f>VLOOKUP($A373,'[2]Project Data'!$C$6:$BY$990,75,FALSE)</f>
        <v>7W</v>
      </c>
      <c r="G373" s="273">
        <f>VLOOKUP($A373,'[2]Project Data'!$C$6:$BY$990,46,FALSE)</f>
        <v>0</v>
      </c>
      <c r="H373" s="247" t="str">
        <f>VLOOKUP($A373,'[2]Project Data'!$C$6:$BY$990,16,FALSE)</f>
        <v>Reg</v>
      </c>
      <c r="I373" s="247" t="str">
        <f>VLOOKUP($A373,'[2]Project Data'!$C$6:$BY$990,6,FALSE)</f>
        <v/>
      </c>
      <c r="J373" s="247" t="str">
        <f>VLOOKUP($A373,'[2]Project Data'!$C$6:$BY$990,7,FALSE)</f>
        <v/>
      </c>
      <c r="K373" s="280">
        <f>VLOOKUP($A373,'[2]Project Data'!$C$6:$BY$990,15,FALSE)</f>
        <v>770</v>
      </c>
      <c r="L373" s="284">
        <f>VLOOKUP($A373,'[2]Project Data'!$C$6:$BY$990,30,FALSE)</f>
        <v>181200</v>
      </c>
      <c r="M373" s="284">
        <f>VLOOKUP($A373,'[2]Project Data'!$C$6:$BY$990,53,FALSE)</f>
        <v>0</v>
      </c>
      <c r="N373" s="266" t="str">
        <f>VLOOKUP($A373,'[2]Project Data'!$C$6:$BU$862,8,FALSE)</f>
        <v/>
      </c>
    </row>
    <row r="374" spans="1:14" s="244" customFormat="1" ht="50.25" customHeight="1" x14ac:dyDescent="0.25">
      <c r="A374" s="264">
        <v>506</v>
      </c>
      <c r="B374" s="264" t="s">
        <v>753</v>
      </c>
      <c r="C374" s="264" t="s">
        <v>289</v>
      </c>
      <c r="D374" s="265" t="str">
        <f t="shared" si="5"/>
        <v>PPL Rank: 506       
Holland                                           
Storage - Tower Rehab</v>
      </c>
      <c r="E374" s="247" t="str">
        <f>VLOOKUP($A374,'[2]Project Data'!$C$6:$BU$990,11,FALSE)</f>
        <v>Berrens</v>
      </c>
      <c r="F374" s="247">
        <f>VLOOKUP($A374,'[2]Project Data'!$C$6:$BY$990,75,FALSE)</f>
        <v>8</v>
      </c>
      <c r="G374" s="273">
        <f>VLOOKUP($A374,'[2]Project Data'!$C$6:$BY$990,46,FALSE)</f>
        <v>0</v>
      </c>
      <c r="H374" s="247" t="str">
        <f>VLOOKUP($A374,'[2]Project Data'!$C$6:$BY$990,16,FALSE)</f>
        <v>Reg</v>
      </c>
      <c r="I374" s="247" t="str">
        <f>VLOOKUP($A374,'[2]Project Data'!$C$6:$BY$990,6,FALSE)</f>
        <v/>
      </c>
      <c r="J374" s="247" t="str">
        <f>VLOOKUP($A374,'[2]Project Data'!$C$6:$BY$990,7,FALSE)</f>
        <v/>
      </c>
      <c r="K374" s="280">
        <f>VLOOKUP($A374,'[2]Project Data'!$C$6:$BY$990,15,FALSE)</f>
        <v>227</v>
      </c>
      <c r="L374" s="284">
        <f>VLOOKUP($A374,'[2]Project Data'!$C$6:$BY$990,30,FALSE)</f>
        <v>919000</v>
      </c>
      <c r="M374" s="284">
        <f>VLOOKUP($A374,'[2]Project Data'!$C$6:$BY$990,53,FALSE)</f>
        <v>0</v>
      </c>
      <c r="N374" s="266" t="str">
        <f>VLOOKUP($A374,'[2]Project Data'!$C$6:$BU$862,8,FALSE)</f>
        <v/>
      </c>
    </row>
    <row r="375" spans="1:14" s="244" customFormat="1" ht="50.25" customHeight="1" x14ac:dyDescent="0.25">
      <c r="A375" s="264">
        <v>507</v>
      </c>
      <c r="B375" s="264" t="s">
        <v>753</v>
      </c>
      <c r="C375" s="264" t="s">
        <v>415</v>
      </c>
      <c r="D375" s="265" t="str">
        <f t="shared" si="5"/>
        <v>PPL Rank: 507       
Holland                                           
Watermain - Replacement</v>
      </c>
      <c r="E375" s="247" t="str">
        <f>VLOOKUP($A375,'[2]Project Data'!$C$6:$BU$990,11,FALSE)</f>
        <v>Berrens</v>
      </c>
      <c r="F375" s="247">
        <f>VLOOKUP($A375,'[2]Project Data'!$C$6:$BY$990,75,FALSE)</f>
        <v>8</v>
      </c>
      <c r="G375" s="273">
        <f>VLOOKUP($A375,'[2]Project Data'!$C$6:$BY$990,46,FALSE)</f>
        <v>0</v>
      </c>
      <c r="H375" s="247" t="str">
        <f>VLOOKUP($A375,'[2]Project Data'!$C$6:$BY$990,16,FALSE)</f>
        <v>Reg</v>
      </c>
      <c r="I375" s="247" t="str">
        <f>VLOOKUP($A375,'[2]Project Data'!$C$6:$BY$990,6,FALSE)</f>
        <v/>
      </c>
      <c r="J375" s="247" t="str">
        <f>VLOOKUP($A375,'[2]Project Data'!$C$6:$BY$990,7,FALSE)</f>
        <v/>
      </c>
      <c r="K375" s="280">
        <f>VLOOKUP($A375,'[2]Project Data'!$C$6:$BY$990,15,FALSE)</f>
        <v>227</v>
      </c>
      <c r="L375" s="284">
        <f>VLOOKUP($A375,'[2]Project Data'!$C$6:$BY$990,30,FALSE)</f>
        <v>8886000</v>
      </c>
      <c r="M375" s="284">
        <f>VLOOKUP($A375,'[2]Project Data'!$C$6:$BY$990,53,FALSE)</f>
        <v>0</v>
      </c>
      <c r="N375" s="266" t="str">
        <f>VLOOKUP($A375,'[2]Project Data'!$C$6:$BU$862,8,FALSE)</f>
        <v/>
      </c>
    </row>
    <row r="376" spans="1:14" s="244" customFormat="1" ht="50.25" customHeight="1" x14ac:dyDescent="0.25">
      <c r="A376" s="264">
        <v>508</v>
      </c>
      <c r="B376" s="264" t="s">
        <v>753</v>
      </c>
      <c r="C376" s="264" t="s">
        <v>860</v>
      </c>
      <c r="D376" s="265" t="str">
        <f t="shared" si="5"/>
        <v>PPL Rank: 508       
Holland                                           
Conservation - Meter Replacement</v>
      </c>
      <c r="E376" s="247" t="str">
        <f>VLOOKUP($A376,'[2]Project Data'!$C$6:$BU$990,11,FALSE)</f>
        <v>Berrens</v>
      </c>
      <c r="F376" s="247">
        <f>VLOOKUP($A376,'[2]Project Data'!$C$6:$BY$990,75,FALSE)</f>
        <v>8</v>
      </c>
      <c r="G376" s="273">
        <f>VLOOKUP($A376,'[2]Project Data'!$C$6:$BY$990,46,FALSE)</f>
        <v>0</v>
      </c>
      <c r="H376" s="247" t="str">
        <f>VLOOKUP($A376,'[2]Project Data'!$C$6:$BY$990,16,FALSE)</f>
        <v>Reg</v>
      </c>
      <c r="I376" s="247" t="str">
        <f>VLOOKUP($A376,'[2]Project Data'!$C$6:$BY$990,6,FALSE)</f>
        <v/>
      </c>
      <c r="J376" s="247" t="str">
        <f>VLOOKUP($A376,'[2]Project Data'!$C$6:$BY$990,7,FALSE)</f>
        <v/>
      </c>
      <c r="K376" s="280">
        <f>VLOOKUP($A376,'[2]Project Data'!$C$6:$BY$990,15,FALSE)</f>
        <v>227</v>
      </c>
      <c r="L376" s="284">
        <f>VLOOKUP($A376,'[2]Project Data'!$C$6:$BY$990,30,FALSE)</f>
        <v>273000</v>
      </c>
      <c r="M376" s="284">
        <f>VLOOKUP($A376,'[2]Project Data'!$C$6:$BY$990,53,FALSE)</f>
        <v>0</v>
      </c>
      <c r="N376" s="266" t="str">
        <f>VLOOKUP($A376,'[2]Project Data'!$C$6:$BU$862,8,FALSE)</f>
        <v/>
      </c>
    </row>
    <row r="377" spans="1:14" s="244" customFormat="1" ht="50.25" customHeight="1" x14ac:dyDescent="0.25">
      <c r="A377" s="264">
        <v>215</v>
      </c>
      <c r="B377" s="264" t="s">
        <v>1283</v>
      </c>
      <c r="C377" s="264" t="s">
        <v>1064</v>
      </c>
      <c r="D377" s="265" t="str">
        <f t="shared" si="5"/>
        <v xml:space="preserve">PPL Rank: 215       
Hollandale                                        
Source - New Well </v>
      </c>
      <c r="E377" s="247" t="str">
        <f>VLOOKUP($A377,'[2]Project Data'!$C$6:$BU$990,11,FALSE)</f>
        <v>Brooksbank</v>
      </c>
      <c r="F377" s="247">
        <f>VLOOKUP($A377,'[2]Project Data'!$C$6:$BY$990,75,FALSE)</f>
        <v>10</v>
      </c>
      <c r="G377" s="273">
        <f>VLOOKUP($A377,'[2]Project Data'!$C$6:$BY$990,46,FALSE)</f>
        <v>0</v>
      </c>
      <c r="H377" s="247" t="str">
        <f>VLOOKUP($A377,'[2]Project Data'!$C$6:$BY$990,16,FALSE)</f>
        <v>Reg</v>
      </c>
      <c r="I377" s="247" t="str">
        <f>VLOOKUP($A377,'[2]Project Data'!$C$6:$BY$990,6,FALSE)</f>
        <v/>
      </c>
      <c r="J377" s="247" t="str">
        <f>VLOOKUP($A377,'[2]Project Data'!$C$6:$BY$990,7,FALSE)</f>
        <v/>
      </c>
      <c r="K377" s="280">
        <f>VLOOKUP($A377,'[2]Project Data'!$C$6:$BY$990,15,FALSE)</f>
        <v>338</v>
      </c>
      <c r="L377" s="284">
        <f>VLOOKUP($A377,'[2]Project Data'!$C$6:$BY$990,30,FALSE)</f>
        <v>400000</v>
      </c>
      <c r="M377" s="284">
        <f>VLOOKUP($A377,'[2]Project Data'!$C$6:$BY$990,53,FALSE)</f>
        <v>0</v>
      </c>
      <c r="N377" s="266">
        <f>VLOOKUP($A377,'[2]Project Data'!$C$6:$BU$862,8,FALSE)</f>
        <v>0</v>
      </c>
    </row>
    <row r="378" spans="1:14" s="244" customFormat="1" ht="50.25" customHeight="1" x14ac:dyDescent="0.25">
      <c r="A378" s="264">
        <v>309</v>
      </c>
      <c r="B378" s="264" t="s">
        <v>1283</v>
      </c>
      <c r="C378" s="264" t="s">
        <v>1316</v>
      </c>
      <c r="D378" s="265" t="str">
        <f t="shared" si="5"/>
        <v>PPL Rank: 309       
Hollandale                                        
Treatment - New TP</v>
      </c>
      <c r="E378" s="247" t="str">
        <f>VLOOKUP($A378,'[2]Project Data'!$C$6:$BU$990,11,FALSE)</f>
        <v>Brooksbank</v>
      </c>
      <c r="F378" s="247">
        <f>VLOOKUP($A378,'[2]Project Data'!$C$6:$BY$990,75,FALSE)</f>
        <v>10</v>
      </c>
      <c r="G378" s="273">
        <f>VLOOKUP($A378,'[2]Project Data'!$C$6:$BY$990,46,FALSE)</f>
        <v>0</v>
      </c>
      <c r="H378" s="247" t="str">
        <f>VLOOKUP($A378,'[2]Project Data'!$C$6:$BY$990,16,FALSE)</f>
        <v>Reg</v>
      </c>
      <c r="I378" s="247" t="str">
        <f>VLOOKUP($A378,'[2]Project Data'!$C$6:$BY$990,6,FALSE)</f>
        <v/>
      </c>
      <c r="J378" s="247" t="str">
        <f>VLOOKUP($A378,'[2]Project Data'!$C$6:$BY$990,7,FALSE)</f>
        <v/>
      </c>
      <c r="K378" s="280">
        <f>VLOOKUP($A378,'[2]Project Data'!$C$6:$BY$990,15,FALSE)</f>
        <v>338</v>
      </c>
      <c r="L378" s="284">
        <f>VLOOKUP($A378,'[2]Project Data'!$C$6:$BY$990,30,FALSE)</f>
        <v>4989000</v>
      </c>
      <c r="M378" s="284">
        <f>VLOOKUP($A378,'[2]Project Data'!$C$6:$BY$990,53,FALSE)</f>
        <v>0</v>
      </c>
      <c r="N378" s="266">
        <f>VLOOKUP($A378,'[2]Project Data'!$C$6:$BU$862,8,FALSE)</f>
        <v>0</v>
      </c>
    </row>
    <row r="379" spans="1:14" s="244" customFormat="1" ht="50.25" customHeight="1" x14ac:dyDescent="0.25">
      <c r="A379" s="264">
        <v>754</v>
      </c>
      <c r="B379" s="264" t="s">
        <v>1283</v>
      </c>
      <c r="C379" s="264" t="s">
        <v>289</v>
      </c>
      <c r="D379" s="265" t="str">
        <f t="shared" si="5"/>
        <v>PPL Rank: 754       
Hollandale                                        
Storage - Tower Rehab</v>
      </c>
      <c r="E379" s="247" t="str">
        <f>VLOOKUP($A379,'[2]Project Data'!$C$6:$BU$990,11,FALSE)</f>
        <v>Brooksbank</v>
      </c>
      <c r="F379" s="247">
        <f>VLOOKUP($A379,'[2]Project Data'!$C$6:$BY$990,75,FALSE)</f>
        <v>10</v>
      </c>
      <c r="G379" s="273">
        <f>VLOOKUP($A379,'[2]Project Data'!$C$6:$BY$990,46,FALSE)</f>
        <v>0</v>
      </c>
      <c r="H379" s="247" t="str">
        <f>VLOOKUP($A379,'[2]Project Data'!$C$6:$BY$990,16,FALSE)</f>
        <v>Reg</v>
      </c>
      <c r="I379" s="247" t="str">
        <f>VLOOKUP($A379,'[2]Project Data'!$C$6:$BY$990,6,FALSE)</f>
        <v/>
      </c>
      <c r="J379" s="247" t="str">
        <f>VLOOKUP($A379,'[2]Project Data'!$C$6:$BY$990,7,FALSE)</f>
        <v/>
      </c>
      <c r="K379" s="280">
        <f>VLOOKUP($A379,'[2]Project Data'!$C$6:$BY$990,15,FALSE)</f>
        <v>338</v>
      </c>
      <c r="L379" s="284">
        <f>VLOOKUP($A379,'[2]Project Data'!$C$6:$BY$990,30,FALSE)</f>
        <v>802000</v>
      </c>
      <c r="M379" s="284">
        <f>VLOOKUP($A379,'[2]Project Data'!$C$6:$BY$990,53,FALSE)</f>
        <v>0</v>
      </c>
      <c r="N379" s="266">
        <f>VLOOKUP($A379,'[2]Project Data'!$C$6:$BU$862,8,FALSE)</f>
        <v>0</v>
      </c>
    </row>
    <row r="380" spans="1:14" s="244" customFormat="1" ht="50.25" customHeight="1" x14ac:dyDescent="0.25">
      <c r="A380" s="264">
        <v>755</v>
      </c>
      <c r="B380" s="264" t="s">
        <v>1283</v>
      </c>
      <c r="C380" s="264" t="s">
        <v>415</v>
      </c>
      <c r="D380" s="265" t="str">
        <f t="shared" si="5"/>
        <v>PPL Rank: 755       
Hollandale                                        
Watermain - Replacement</v>
      </c>
      <c r="E380" s="247" t="str">
        <f>VLOOKUP($A380,'[2]Project Data'!$C$6:$BU$990,11,FALSE)</f>
        <v>Brooksbank</v>
      </c>
      <c r="F380" s="247">
        <f>VLOOKUP($A380,'[2]Project Data'!$C$6:$BY$990,75,FALSE)</f>
        <v>10</v>
      </c>
      <c r="G380" s="273">
        <f>VLOOKUP($A380,'[2]Project Data'!$C$6:$BY$990,46,FALSE)</f>
        <v>0</v>
      </c>
      <c r="H380" s="247" t="str">
        <f>VLOOKUP($A380,'[2]Project Data'!$C$6:$BY$990,16,FALSE)</f>
        <v>Reg</v>
      </c>
      <c r="I380" s="247" t="str">
        <f>VLOOKUP($A380,'[2]Project Data'!$C$6:$BY$990,6,FALSE)</f>
        <v/>
      </c>
      <c r="J380" s="247" t="str">
        <f>VLOOKUP($A380,'[2]Project Data'!$C$6:$BY$990,7,FALSE)</f>
        <v/>
      </c>
      <c r="K380" s="280">
        <f>VLOOKUP($A380,'[2]Project Data'!$C$6:$BY$990,15,FALSE)</f>
        <v>338</v>
      </c>
      <c r="L380" s="284">
        <f>VLOOKUP($A380,'[2]Project Data'!$C$6:$BY$990,30,FALSE)</f>
        <v>8172000</v>
      </c>
      <c r="M380" s="284">
        <f>VLOOKUP($A380,'[2]Project Data'!$C$6:$BY$990,53,FALSE)</f>
        <v>0</v>
      </c>
      <c r="N380" s="266">
        <f>VLOOKUP($A380,'[2]Project Data'!$C$6:$BU$862,8,FALSE)</f>
        <v>0</v>
      </c>
    </row>
    <row r="381" spans="1:14" s="244" customFormat="1" ht="50.25" customHeight="1" x14ac:dyDescent="0.25">
      <c r="A381" s="264">
        <v>427</v>
      </c>
      <c r="B381" s="264" t="s">
        <v>162</v>
      </c>
      <c r="C381" s="264" t="s">
        <v>412</v>
      </c>
      <c r="D381" s="265" t="str">
        <f t="shared" si="5"/>
        <v>PPL Rank: 427       
Houston                                           
Watermain - Jackson, Lincoln, Spruce Sts</v>
      </c>
      <c r="E381" s="247" t="str">
        <f>VLOOKUP($A381,'[2]Project Data'!$C$6:$BU$990,11,FALSE)</f>
        <v>Brooksbank</v>
      </c>
      <c r="F381" s="247">
        <f>VLOOKUP($A381,'[2]Project Data'!$C$6:$BY$990,75,FALSE)</f>
        <v>10</v>
      </c>
      <c r="G381" s="273">
        <f>VLOOKUP($A381,'[2]Project Data'!$C$6:$BY$990,46,FALSE)</f>
        <v>0</v>
      </c>
      <c r="H381" s="247" t="str">
        <f>VLOOKUP($A381,'[2]Project Data'!$C$6:$BY$990,16,FALSE)</f>
        <v>Reg</v>
      </c>
      <c r="I381" s="247" t="str">
        <f>VLOOKUP($A381,'[2]Project Data'!$C$6:$BY$990,6,FALSE)</f>
        <v/>
      </c>
      <c r="J381" s="247" t="str">
        <f>VLOOKUP($A381,'[2]Project Data'!$C$6:$BY$990,7,FALSE)</f>
        <v>Yes</v>
      </c>
      <c r="K381" s="280">
        <f>VLOOKUP($A381,'[2]Project Data'!$C$6:$BY$990,15,FALSE)</f>
        <v>980</v>
      </c>
      <c r="L381" s="284">
        <f>VLOOKUP($A381,'[2]Project Data'!$C$6:$BY$990,30,FALSE)</f>
        <v>703000</v>
      </c>
      <c r="M381" s="284">
        <f>VLOOKUP($A381,'[2]Project Data'!$C$6:$BY$990,53,FALSE)</f>
        <v>0</v>
      </c>
      <c r="N381" s="266" t="str">
        <f>VLOOKUP($A381,'[2]Project Data'!$C$6:$BU$862,8,FALSE)</f>
        <v/>
      </c>
    </row>
    <row r="382" spans="1:14" s="244" customFormat="1" ht="50.25" customHeight="1" x14ac:dyDescent="0.25">
      <c r="A382" s="264">
        <v>109</v>
      </c>
      <c r="B382" s="264" t="s">
        <v>105</v>
      </c>
      <c r="C382" s="264" t="s">
        <v>875</v>
      </c>
      <c r="D382" s="265" t="str">
        <f t="shared" si="5"/>
        <v>PPL Rank: 109       
Howard Lake                                       
Treatment - Manganese Treatment Plant</v>
      </c>
      <c r="E382" s="247" t="str">
        <f>VLOOKUP($A382,'[2]Project Data'!$C$6:$BU$990,11,FALSE)</f>
        <v>Barrett</v>
      </c>
      <c r="F382" s="247" t="str">
        <f>VLOOKUP($A382,'[2]Project Data'!$C$6:$BY$990,75,FALSE)</f>
        <v>7W</v>
      </c>
      <c r="G382" s="273">
        <f>VLOOKUP($A382,'[2]Project Data'!$C$6:$BY$990,46,FALSE)</f>
        <v>0</v>
      </c>
      <c r="H382" s="247" t="str">
        <f>VLOOKUP($A382,'[2]Project Data'!$C$6:$BY$990,16,FALSE)</f>
        <v>EC</v>
      </c>
      <c r="I382" s="247" t="str">
        <f>VLOOKUP($A382,'[2]Project Data'!$C$6:$BY$990,6,FALSE)</f>
        <v/>
      </c>
      <c r="J382" s="247" t="str">
        <f>VLOOKUP($A382,'[2]Project Data'!$C$6:$BY$990,7,FALSE)</f>
        <v>Yes</v>
      </c>
      <c r="K382" s="280">
        <f>VLOOKUP($A382,'[2]Project Data'!$C$6:$BY$990,15,FALSE)</f>
        <v>1897</v>
      </c>
      <c r="L382" s="284">
        <f>VLOOKUP($A382,'[2]Project Data'!$C$6:$BY$990,30,FALSE)</f>
        <v>22262480</v>
      </c>
      <c r="M382" s="284">
        <f>VLOOKUP($A382,'[2]Project Data'!$C$6:$BY$990,53,FALSE)</f>
        <v>0</v>
      </c>
      <c r="N382" s="266" t="str">
        <f>VLOOKUP($A382,'[2]Project Data'!$C$6:$BU$862,8,FALSE)</f>
        <v/>
      </c>
    </row>
    <row r="383" spans="1:14" s="244" customFormat="1" ht="50.25" customHeight="1" x14ac:dyDescent="0.25">
      <c r="A383" s="264">
        <v>685</v>
      </c>
      <c r="B383" s="264" t="s">
        <v>105</v>
      </c>
      <c r="C383" s="264" t="s">
        <v>415</v>
      </c>
      <c r="D383" s="265" t="str">
        <f t="shared" si="5"/>
        <v>PPL Rank: 685       
Howard Lake                                       
Watermain - Replacement</v>
      </c>
      <c r="E383" s="247" t="str">
        <f>VLOOKUP($A383,'[2]Project Data'!$C$6:$BU$990,11,FALSE)</f>
        <v>Barrett</v>
      </c>
      <c r="F383" s="247" t="str">
        <f>VLOOKUP($A383,'[2]Project Data'!$C$6:$BY$990,75,FALSE)</f>
        <v>7W</v>
      </c>
      <c r="G383" s="273">
        <f>VLOOKUP($A383,'[2]Project Data'!$C$6:$BY$990,46,FALSE)</f>
        <v>0</v>
      </c>
      <c r="H383" s="247" t="str">
        <f>VLOOKUP($A383,'[2]Project Data'!$C$6:$BY$990,16,FALSE)</f>
        <v>Reg</v>
      </c>
      <c r="I383" s="247" t="str">
        <f>VLOOKUP($A383,'[2]Project Data'!$C$6:$BY$990,6,FALSE)</f>
        <v/>
      </c>
      <c r="J383" s="247" t="str">
        <f>VLOOKUP($A383,'[2]Project Data'!$C$6:$BY$990,7,FALSE)</f>
        <v/>
      </c>
      <c r="K383" s="280">
        <f>VLOOKUP($A383,'[2]Project Data'!$C$6:$BY$990,15,FALSE)</f>
        <v>1897</v>
      </c>
      <c r="L383" s="284">
        <f>VLOOKUP($A383,'[2]Project Data'!$C$6:$BY$990,30,FALSE)</f>
        <v>2875500</v>
      </c>
      <c r="M383" s="284">
        <f>VLOOKUP($A383,'[2]Project Data'!$C$6:$BY$990,53,FALSE)</f>
        <v>0</v>
      </c>
      <c r="N383" s="266" t="str">
        <f>VLOOKUP($A383,'[2]Project Data'!$C$6:$BU$862,8,FALSE)</f>
        <v/>
      </c>
    </row>
    <row r="384" spans="1:14" s="244" customFormat="1" ht="50.25" customHeight="1" x14ac:dyDescent="0.25">
      <c r="A384" s="264">
        <v>686</v>
      </c>
      <c r="B384" s="264" t="s">
        <v>105</v>
      </c>
      <c r="C384" s="264" t="s">
        <v>909</v>
      </c>
      <c r="D384" s="265" t="str">
        <f t="shared" si="5"/>
        <v>PPL Rank: 686       
Howard Lake                                       
Storage - Replace Tower No. 1</v>
      </c>
      <c r="E384" s="247" t="str">
        <f>VLOOKUP($A384,'[2]Project Data'!$C$6:$BU$990,11,FALSE)</f>
        <v>Barrett</v>
      </c>
      <c r="F384" s="247" t="str">
        <f>VLOOKUP($A384,'[2]Project Data'!$C$6:$BY$990,75,FALSE)</f>
        <v>7W</v>
      </c>
      <c r="G384" s="273">
        <f>VLOOKUP($A384,'[2]Project Data'!$C$6:$BY$990,46,FALSE)</f>
        <v>0</v>
      </c>
      <c r="H384" s="247" t="str">
        <f>VLOOKUP($A384,'[2]Project Data'!$C$6:$BY$990,16,FALSE)</f>
        <v>Reg</v>
      </c>
      <c r="I384" s="247" t="str">
        <f>VLOOKUP($A384,'[2]Project Data'!$C$6:$BY$990,6,FALSE)</f>
        <v/>
      </c>
      <c r="J384" s="247" t="str">
        <f>VLOOKUP($A384,'[2]Project Data'!$C$6:$BY$990,7,FALSE)</f>
        <v>Yes</v>
      </c>
      <c r="K384" s="280">
        <f>VLOOKUP($A384,'[2]Project Data'!$C$6:$BY$990,15,FALSE)</f>
        <v>1897</v>
      </c>
      <c r="L384" s="284">
        <f>VLOOKUP($A384,'[2]Project Data'!$C$6:$BY$990,30,FALSE)</f>
        <v>4270981</v>
      </c>
      <c r="M384" s="284">
        <f>VLOOKUP($A384,'[2]Project Data'!$C$6:$BY$990,53,FALSE)</f>
        <v>0</v>
      </c>
      <c r="N384" s="266" t="str">
        <f>VLOOKUP($A384,'[2]Project Data'!$C$6:$BU$862,8,FALSE)</f>
        <v/>
      </c>
    </row>
    <row r="385" spans="1:14" s="244" customFormat="1" ht="50.25" customHeight="1" x14ac:dyDescent="0.25">
      <c r="A385" s="264">
        <v>731</v>
      </c>
      <c r="B385" s="264" t="s">
        <v>1284</v>
      </c>
      <c r="C385" s="264" t="s">
        <v>1345</v>
      </c>
      <c r="D385" s="265" t="str">
        <f t="shared" si="5"/>
        <v>PPL Rank: 731       
Hoyt Lakes                                        
Other - Connect to ERWB</v>
      </c>
      <c r="E385" s="247" t="str">
        <f>VLOOKUP($A385,'[2]Project Data'!$C$6:$BU$990,11,FALSE)</f>
        <v>Bradshaw</v>
      </c>
      <c r="F385" s="247" t="str">
        <f>VLOOKUP($A385,'[2]Project Data'!$C$6:$BY$990,75,FALSE)</f>
        <v>3c</v>
      </c>
      <c r="G385" s="273">
        <f>VLOOKUP($A385,'[2]Project Data'!$C$6:$BY$990,46,FALSE)</f>
        <v>0</v>
      </c>
      <c r="H385" s="247" t="str">
        <f>VLOOKUP($A385,'[2]Project Data'!$C$6:$BY$990,16,FALSE)</f>
        <v>Reg</v>
      </c>
      <c r="I385" s="247" t="str">
        <f>VLOOKUP($A385,'[2]Project Data'!$C$6:$BY$990,6,FALSE)</f>
        <v/>
      </c>
      <c r="J385" s="247" t="str">
        <f>VLOOKUP($A385,'[2]Project Data'!$C$6:$BY$990,7,FALSE)</f>
        <v>Yes</v>
      </c>
      <c r="K385" s="280">
        <f>VLOOKUP($A385,'[2]Project Data'!$C$6:$BY$990,15,FALSE)</f>
        <v>2095</v>
      </c>
      <c r="L385" s="284">
        <f>VLOOKUP($A385,'[2]Project Data'!$C$6:$BY$990,30,FALSE)</f>
        <v>18640000</v>
      </c>
      <c r="M385" s="284">
        <f>VLOOKUP($A385,'[2]Project Data'!$C$6:$BY$990,53,FALSE)</f>
        <v>0</v>
      </c>
      <c r="N385" s="266">
        <f>VLOOKUP($A385,'[2]Project Data'!$C$6:$BU$862,8,FALSE)</f>
        <v>0</v>
      </c>
    </row>
    <row r="386" spans="1:14" s="244" customFormat="1" ht="50.25" customHeight="1" x14ac:dyDescent="0.25">
      <c r="A386" s="264">
        <v>255</v>
      </c>
      <c r="B386" s="264" t="s">
        <v>842</v>
      </c>
      <c r="C386" s="264" t="s">
        <v>300</v>
      </c>
      <c r="D386" s="265" t="str">
        <f t="shared" si="5"/>
        <v>PPL Rank: 255       
International Falls                               
Treatment - Plant Rehab</v>
      </c>
      <c r="E386" s="247" t="str">
        <f>VLOOKUP($A386,'[2]Project Data'!$C$6:$BU$990,11,FALSE)</f>
        <v>Perez</v>
      </c>
      <c r="F386" s="247" t="str">
        <f>VLOOKUP($A386,'[2]Project Data'!$C$6:$BY$990,75,FALSE)</f>
        <v>3a</v>
      </c>
      <c r="G386" s="273">
        <f>VLOOKUP($A386,'[2]Project Data'!$C$6:$BY$990,46,FALSE)</f>
        <v>0</v>
      </c>
      <c r="H386" s="247" t="str">
        <f>VLOOKUP($A386,'[2]Project Data'!$C$6:$BY$990,16,FALSE)</f>
        <v>Reg</v>
      </c>
      <c r="I386" s="247" t="str">
        <f>VLOOKUP($A386,'[2]Project Data'!$C$6:$BY$990,6,FALSE)</f>
        <v>Yes</v>
      </c>
      <c r="J386" s="247" t="str">
        <f>VLOOKUP($A386,'[2]Project Data'!$C$6:$BY$990,7,FALSE)</f>
        <v/>
      </c>
      <c r="K386" s="280">
        <f>VLOOKUP($A386,'[2]Project Data'!$C$6:$BY$990,15,FALSE)</f>
        <v>5816</v>
      </c>
      <c r="L386" s="284">
        <f>VLOOKUP($A386,'[2]Project Data'!$C$6:$BY$990,30,FALSE)</f>
        <v>11660000</v>
      </c>
      <c r="M386" s="284">
        <f>VLOOKUP($A386,'[2]Project Data'!$C$6:$BY$990,53,FALSE)</f>
        <v>0</v>
      </c>
      <c r="N386" s="266" t="str">
        <f>VLOOKUP($A386,'[2]Project Data'!$C$6:$BU$862,8,FALSE)</f>
        <v>Yes</v>
      </c>
    </row>
    <row r="387" spans="1:14" s="244" customFormat="1" ht="50.25" customHeight="1" x14ac:dyDescent="0.25">
      <c r="A387" s="264">
        <v>492</v>
      </c>
      <c r="B387" s="264" t="s">
        <v>842</v>
      </c>
      <c r="C387" s="264" t="s">
        <v>910</v>
      </c>
      <c r="D387" s="265" t="str">
        <f t="shared" si="5"/>
        <v>PPL Rank: 492       
International Falls                               
Watermain - Replace 9th Street</v>
      </c>
      <c r="E387" s="247" t="str">
        <f>VLOOKUP($A387,'[2]Project Data'!$C$6:$BU$990,11,FALSE)</f>
        <v>Perez</v>
      </c>
      <c r="F387" s="247" t="str">
        <f>VLOOKUP($A387,'[2]Project Data'!$C$6:$BY$990,75,FALSE)</f>
        <v>3a</v>
      </c>
      <c r="G387" s="273">
        <f>VLOOKUP($A387,'[2]Project Data'!$C$6:$BY$990,46,FALSE)</f>
        <v>0</v>
      </c>
      <c r="H387" s="247" t="str">
        <f>VLOOKUP($A387,'[2]Project Data'!$C$6:$BY$990,16,FALSE)</f>
        <v>Reg</v>
      </c>
      <c r="I387" s="247" t="str">
        <f>VLOOKUP($A387,'[2]Project Data'!$C$6:$BY$990,6,FALSE)</f>
        <v>Yes</v>
      </c>
      <c r="J387" s="247" t="str">
        <f>VLOOKUP($A387,'[2]Project Data'!$C$6:$BY$990,7,FALSE)</f>
        <v/>
      </c>
      <c r="K387" s="280">
        <f>VLOOKUP($A387,'[2]Project Data'!$C$6:$BY$990,15,FALSE)</f>
        <v>5816</v>
      </c>
      <c r="L387" s="284">
        <f>VLOOKUP($A387,'[2]Project Data'!$C$6:$BY$990,30,FALSE)</f>
        <v>1625950</v>
      </c>
      <c r="M387" s="284">
        <f>VLOOKUP($A387,'[2]Project Data'!$C$6:$BY$990,53,FALSE)</f>
        <v>0</v>
      </c>
      <c r="N387" s="266" t="str">
        <f>VLOOKUP($A387,'[2]Project Data'!$C$6:$BU$862,8,FALSE)</f>
        <v/>
      </c>
    </row>
    <row r="388" spans="1:14" s="244" customFormat="1" ht="50.25" customHeight="1" x14ac:dyDescent="0.25">
      <c r="A388" s="264">
        <v>187</v>
      </c>
      <c r="B388" s="264" t="s">
        <v>1099</v>
      </c>
      <c r="C388" s="264" t="s">
        <v>1100</v>
      </c>
      <c r="D388" s="265" t="str">
        <f t="shared" si="5"/>
        <v>PPL Rank: 187       
Inver Grove Heights                               
Treatment - Radium Treatment Plant Rehab</v>
      </c>
      <c r="E388" s="247" t="str">
        <f>VLOOKUP($A388,'[2]Project Data'!$C$6:$BU$990,11,FALSE)</f>
        <v>Montoya</v>
      </c>
      <c r="F388" s="247">
        <f>VLOOKUP($A388,'[2]Project Data'!$C$6:$BY$990,75,FALSE)</f>
        <v>11</v>
      </c>
      <c r="G388" s="273">
        <f>VLOOKUP($A388,'[2]Project Data'!$C$6:$BY$990,46,FALSE)</f>
        <v>45475</v>
      </c>
      <c r="H388" s="247" t="str">
        <f>VLOOKUP($A388,'[2]Project Data'!$C$6:$BY$990,16,FALSE)</f>
        <v>Reg</v>
      </c>
      <c r="I388" s="247" t="str">
        <f>VLOOKUP($A388,'[2]Project Data'!$C$6:$BY$990,6,FALSE)</f>
        <v>Yes</v>
      </c>
      <c r="J388" s="247" t="str">
        <f>VLOOKUP($A388,'[2]Project Data'!$C$6:$BY$990,7,FALSE)</f>
        <v/>
      </c>
      <c r="K388" s="280">
        <f>VLOOKUP($A388,'[2]Project Data'!$C$6:$BY$990,15,FALSE)</f>
        <v>35539</v>
      </c>
      <c r="L388" s="284">
        <f>VLOOKUP($A388,'[2]Project Data'!$C$6:$BY$990,30,FALSE)</f>
        <v>4792901</v>
      </c>
      <c r="M388" s="284">
        <f>VLOOKUP($A388,'[2]Project Data'!$C$6:$BY$990,53,FALSE)</f>
        <v>0</v>
      </c>
      <c r="N388" s="266" t="str">
        <f>VLOOKUP($A388,'[2]Project Data'!$C$6:$BU$862,8,FALSE)</f>
        <v/>
      </c>
    </row>
    <row r="389" spans="1:14" s="244" customFormat="1" ht="50.25" customHeight="1" x14ac:dyDescent="0.25">
      <c r="A389" s="264">
        <v>334</v>
      </c>
      <c r="B389" s="264" t="s">
        <v>414</v>
      </c>
      <c r="C389" s="264" t="s">
        <v>415</v>
      </c>
      <c r="D389" s="265" t="str">
        <f t="shared" si="5"/>
        <v>PPL Rank: 334       
Isle                                              
Watermain - Replacement</v>
      </c>
      <c r="E389" s="247" t="str">
        <f>VLOOKUP($A389,'[2]Project Data'!$C$6:$BU$990,11,FALSE)</f>
        <v>Montoya</v>
      </c>
      <c r="F389" s="247" t="str">
        <f>VLOOKUP($A389,'[2]Project Data'!$C$6:$BY$990,75,FALSE)</f>
        <v>7E</v>
      </c>
      <c r="G389" s="273">
        <f>VLOOKUP($A389,'[2]Project Data'!$C$6:$BY$990,46,FALSE)</f>
        <v>0</v>
      </c>
      <c r="H389" s="247" t="str">
        <f>VLOOKUP($A389,'[2]Project Data'!$C$6:$BY$990,16,FALSE)</f>
        <v>Reg</v>
      </c>
      <c r="I389" s="247" t="str">
        <f>VLOOKUP($A389,'[2]Project Data'!$C$6:$BY$990,6,FALSE)</f>
        <v/>
      </c>
      <c r="J389" s="247" t="str">
        <f>VLOOKUP($A389,'[2]Project Data'!$C$6:$BY$990,7,FALSE)</f>
        <v/>
      </c>
      <c r="K389" s="280">
        <f>VLOOKUP($A389,'[2]Project Data'!$C$6:$BY$990,15,FALSE)</f>
        <v>745</v>
      </c>
      <c r="L389" s="284">
        <f>VLOOKUP($A389,'[2]Project Data'!$C$6:$BY$990,30,FALSE)</f>
        <v>2469800</v>
      </c>
      <c r="M389" s="284">
        <f>VLOOKUP($A389,'[2]Project Data'!$C$6:$BY$990,53,FALSE)</f>
        <v>0</v>
      </c>
      <c r="N389" s="266" t="str">
        <f>VLOOKUP($A389,'[2]Project Data'!$C$6:$BU$862,8,FALSE)</f>
        <v/>
      </c>
    </row>
    <row r="390" spans="1:14" s="244" customFormat="1" ht="50.25" customHeight="1" x14ac:dyDescent="0.25">
      <c r="A390" s="264">
        <v>335</v>
      </c>
      <c r="B390" s="264" t="s">
        <v>414</v>
      </c>
      <c r="C390" s="264" t="s">
        <v>416</v>
      </c>
      <c r="D390" s="265" t="str">
        <f t="shared" si="5"/>
        <v>PPL Rank: 335       
Isle                                              
Source - Improvements</v>
      </c>
      <c r="E390" s="247" t="str">
        <f>VLOOKUP($A390,'[2]Project Data'!$C$6:$BU$990,11,FALSE)</f>
        <v>Montoya</v>
      </c>
      <c r="F390" s="247" t="str">
        <f>VLOOKUP($A390,'[2]Project Data'!$C$6:$BY$990,75,FALSE)</f>
        <v>7E</v>
      </c>
      <c r="G390" s="273">
        <f>VLOOKUP($A390,'[2]Project Data'!$C$6:$BY$990,46,FALSE)</f>
        <v>0</v>
      </c>
      <c r="H390" s="247" t="str">
        <f>VLOOKUP($A390,'[2]Project Data'!$C$6:$BY$990,16,FALSE)</f>
        <v>Reg</v>
      </c>
      <c r="I390" s="247" t="str">
        <f>VLOOKUP($A390,'[2]Project Data'!$C$6:$BY$990,6,FALSE)</f>
        <v/>
      </c>
      <c r="J390" s="247" t="str">
        <f>VLOOKUP($A390,'[2]Project Data'!$C$6:$BY$990,7,FALSE)</f>
        <v/>
      </c>
      <c r="K390" s="280">
        <f>VLOOKUP($A390,'[2]Project Data'!$C$6:$BY$990,15,FALSE)</f>
        <v>745</v>
      </c>
      <c r="L390" s="284">
        <f>VLOOKUP($A390,'[2]Project Data'!$C$6:$BY$990,30,FALSE)</f>
        <v>307700</v>
      </c>
      <c r="M390" s="284">
        <f>VLOOKUP($A390,'[2]Project Data'!$C$6:$BY$990,53,FALSE)</f>
        <v>0</v>
      </c>
      <c r="N390" s="266" t="str">
        <f>VLOOKUP($A390,'[2]Project Data'!$C$6:$BU$862,8,FALSE)</f>
        <v/>
      </c>
    </row>
    <row r="391" spans="1:14" s="244" customFormat="1" ht="50.25" customHeight="1" x14ac:dyDescent="0.25">
      <c r="A391" s="264">
        <v>336</v>
      </c>
      <c r="B391" s="264" t="s">
        <v>414</v>
      </c>
      <c r="C391" s="264" t="s">
        <v>289</v>
      </c>
      <c r="D391" s="265" t="str">
        <f t="shared" si="5"/>
        <v>PPL Rank: 336       
Isle                                              
Storage - Tower Rehab</v>
      </c>
      <c r="E391" s="247" t="str">
        <f>VLOOKUP($A391,'[2]Project Data'!$C$6:$BU$990,11,FALSE)</f>
        <v>Montoya</v>
      </c>
      <c r="F391" s="247" t="str">
        <f>VLOOKUP($A391,'[2]Project Data'!$C$6:$BY$990,75,FALSE)</f>
        <v>7E</v>
      </c>
      <c r="G391" s="273">
        <f>VLOOKUP($A391,'[2]Project Data'!$C$6:$BY$990,46,FALSE)</f>
        <v>0</v>
      </c>
      <c r="H391" s="247" t="str">
        <f>VLOOKUP($A391,'[2]Project Data'!$C$6:$BY$990,16,FALSE)</f>
        <v>Reg</v>
      </c>
      <c r="I391" s="247" t="str">
        <f>VLOOKUP($A391,'[2]Project Data'!$C$6:$BY$990,6,FALSE)</f>
        <v/>
      </c>
      <c r="J391" s="247" t="str">
        <f>VLOOKUP($A391,'[2]Project Data'!$C$6:$BY$990,7,FALSE)</f>
        <v/>
      </c>
      <c r="K391" s="280">
        <f>VLOOKUP($A391,'[2]Project Data'!$C$6:$BY$990,15,FALSE)</f>
        <v>745</v>
      </c>
      <c r="L391" s="284">
        <f>VLOOKUP($A391,'[2]Project Data'!$C$6:$BY$990,30,FALSE)</f>
        <v>294500</v>
      </c>
      <c r="M391" s="284">
        <f>VLOOKUP($A391,'[2]Project Data'!$C$6:$BY$990,53,FALSE)</f>
        <v>0</v>
      </c>
      <c r="N391" s="266" t="str">
        <f>VLOOKUP($A391,'[2]Project Data'!$C$6:$BU$862,8,FALSE)</f>
        <v/>
      </c>
    </row>
    <row r="392" spans="1:14" s="244" customFormat="1" ht="50.25" customHeight="1" x14ac:dyDescent="0.25">
      <c r="A392" s="264">
        <v>797</v>
      </c>
      <c r="B392" s="264" t="s">
        <v>754</v>
      </c>
      <c r="C392" s="264" t="s">
        <v>911</v>
      </c>
      <c r="D392" s="265" t="str">
        <f t="shared" si="5"/>
        <v>PPL Rank: 797       
Jackson                                           
Watermain - River Crossing</v>
      </c>
      <c r="E392" s="247" t="str">
        <f>VLOOKUP($A392,'[2]Project Data'!$C$6:$BU$990,11,FALSE)</f>
        <v>Berrens</v>
      </c>
      <c r="F392" s="247">
        <f>VLOOKUP($A392,'[2]Project Data'!$C$6:$BY$990,75,FALSE)</f>
        <v>8</v>
      </c>
      <c r="G392" s="273">
        <f>VLOOKUP($A392,'[2]Project Data'!$C$6:$BY$990,46,FALSE)</f>
        <v>0</v>
      </c>
      <c r="H392" s="247" t="str">
        <f>VLOOKUP($A392,'[2]Project Data'!$C$6:$BY$990,16,FALSE)</f>
        <v>Reg</v>
      </c>
      <c r="I392" s="247" t="str">
        <f>VLOOKUP($A392,'[2]Project Data'!$C$6:$BY$990,6,FALSE)</f>
        <v/>
      </c>
      <c r="J392" s="247" t="str">
        <f>VLOOKUP($A392,'[2]Project Data'!$C$6:$BY$990,7,FALSE)</f>
        <v>Yes</v>
      </c>
      <c r="K392" s="280">
        <f>VLOOKUP($A392,'[2]Project Data'!$C$6:$BY$990,15,FALSE)</f>
        <v>3208</v>
      </c>
      <c r="L392" s="284">
        <f>VLOOKUP($A392,'[2]Project Data'!$C$6:$BY$990,30,FALSE)</f>
        <v>554750</v>
      </c>
      <c r="M392" s="284">
        <f>VLOOKUP($A392,'[2]Project Data'!$C$6:$BY$990,53,FALSE)</f>
        <v>0</v>
      </c>
      <c r="N392" s="266" t="str">
        <f>VLOOKUP($A392,'[2]Project Data'!$C$6:$BU$862,8,FALSE)</f>
        <v/>
      </c>
    </row>
    <row r="393" spans="1:14" s="244" customFormat="1" ht="50.25" customHeight="1" x14ac:dyDescent="0.25">
      <c r="A393" s="264">
        <v>408</v>
      </c>
      <c r="B393" s="264" t="s">
        <v>843</v>
      </c>
      <c r="C393" s="264" t="s">
        <v>289</v>
      </c>
      <c r="D393" s="265" t="str">
        <f t="shared" ref="D393:D456" si="6">"PPL Rank: "&amp;A393&amp;REPT(" ",10-LEN(A393))&amp;CHAR(10)&amp;B393&amp;REPT(" ",50-LEN(B393))&amp;CHAR(10)&amp;C393</f>
        <v>PPL Rank: 408       
Jeffers                                           
Storage - Tower Rehab</v>
      </c>
      <c r="E393" s="247" t="str">
        <f>VLOOKUP($A393,'[2]Project Data'!$C$6:$BU$990,11,FALSE)</f>
        <v>Berrens</v>
      </c>
      <c r="F393" s="247">
        <f>VLOOKUP($A393,'[2]Project Data'!$C$6:$BY$990,75,FALSE)</f>
        <v>8</v>
      </c>
      <c r="G393" s="273">
        <f>VLOOKUP($A393,'[2]Project Data'!$C$6:$BY$990,46,FALSE)</f>
        <v>0</v>
      </c>
      <c r="H393" s="247" t="str">
        <f>VLOOKUP($A393,'[2]Project Data'!$C$6:$BY$990,16,FALSE)</f>
        <v>Reg</v>
      </c>
      <c r="I393" s="247" t="str">
        <f>VLOOKUP($A393,'[2]Project Data'!$C$6:$BY$990,6,FALSE)</f>
        <v/>
      </c>
      <c r="J393" s="247" t="str">
        <f>VLOOKUP($A393,'[2]Project Data'!$C$6:$BY$990,7,FALSE)</f>
        <v/>
      </c>
      <c r="K393" s="280">
        <f>VLOOKUP($A393,'[2]Project Data'!$C$6:$BY$990,15,FALSE)</f>
        <v>342</v>
      </c>
      <c r="L393" s="284">
        <f>VLOOKUP($A393,'[2]Project Data'!$C$6:$BY$990,30,FALSE)</f>
        <v>740000</v>
      </c>
      <c r="M393" s="284">
        <f>VLOOKUP($A393,'[2]Project Data'!$C$6:$BY$990,53,FALSE)</f>
        <v>0</v>
      </c>
      <c r="N393" s="266" t="str">
        <f>VLOOKUP($A393,'[2]Project Data'!$C$6:$BU$862,8,FALSE)</f>
        <v/>
      </c>
    </row>
    <row r="394" spans="1:14" s="244" customFormat="1" ht="50.25" customHeight="1" x14ac:dyDescent="0.25">
      <c r="A394" s="264">
        <v>739</v>
      </c>
      <c r="B394" s="264" t="s">
        <v>618</v>
      </c>
      <c r="C394" s="264" t="s">
        <v>691</v>
      </c>
      <c r="D394" s="265" t="str">
        <f t="shared" si="6"/>
        <v>PPL Rank: 739       
Jordan                                            
Storage -Tower Imprvmnts &amp; Booster Rehab</v>
      </c>
      <c r="E394" s="247" t="str">
        <f>VLOOKUP($A394,'[2]Project Data'!$C$6:$BU$990,11,FALSE)</f>
        <v>Montoya</v>
      </c>
      <c r="F394" s="247">
        <f>VLOOKUP($A394,'[2]Project Data'!$C$6:$BY$990,75,FALSE)</f>
        <v>11</v>
      </c>
      <c r="G394" s="273">
        <f>VLOOKUP($A394,'[2]Project Data'!$C$6:$BY$990,46,FALSE)</f>
        <v>0</v>
      </c>
      <c r="H394" s="247" t="str">
        <f>VLOOKUP($A394,'[2]Project Data'!$C$6:$BY$990,16,FALSE)</f>
        <v>Reg</v>
      </c>
      <c r="I394" s="247" t="str">
        <f>VLOOKUP($A394,'[2]Project Data'!$C$6:$BY$990,6,FALSE)</f>
        <v/>
      </c>
      <c r="J394" s="247" t="str">
        <f>VLOOKUP($A394,'[2]Project Data'!$C$6:$BY$990,7,FALSE)</f>
        <v/>
      </c>
      <c r="K394" s="280">
        <f>VLOOKUP($A394,'[2]Project Data'!$C$6:$BY$990,15,FALSE)</f>
        <v>6230</v>
      </c>
      <c r="L394" s="284">
        <f>VLOOKUP($A394,'[2]Project Data'!$C$6:$BY$990,30,FALSE)</f>
        <v>4800000</v>
      </c>
      <c r="M394" s="284">
        <f>VLOOKUP($A394,'[2]Project Data'!$C$6:$BY$990,53,FALSE)</f>
        <v>0</v>
      </c>
      <c r="N394" s="266" t="str">
        <f>VLOOKUP($A394,'[2]Project Data'!$C$6:$BU$862,8,FALSE)</f>
        <v/>
      </c>
    </row>
    <row r="395" spans="1:14" s="244" customFormat="1" ht="50.25" customHeight="1" x14ac:dyDescent="0.25">
      <c r="A395" s="264">
        <v>291</v>
      </c>
      <c r="B395" s="264" t="s">
        <v>163</v>
      </c>
      <c r="C395" s="264" t="s">
        <v>417</v>
      </c>
      <c r="D395" s="265" t="str">
        <f t="shared" si="6"/>
        <v>PPL Rank: 291       
Kandiyohi                                         
Treatment - New Fe/Mn Plant &amp; Wells</v>
      </c>
      <c r="E395" s="247" t="str">
        <f>VLOOKUP($A395,'[2]Project Data'!$C$6:$BU$990,11,FALSE)</f>
        <v>Barrett</v>
      </c>
      <c r="F395" s="247" t="str">
        <f>VLOOKUP($A395,'[2]Project Data'!$C$6:$BY$990,75,FALSE)</f>
        <v>6E</v>
      </c>
      <c r="G395" s="273">
        <f>VLOOKUP($A395,'[2]Project Data'!$C$6:$BY$990,46,FALSE)</f>
        <v>0</v>
      </c>
      <c r="H395" s="247" t="str">
        <f>VLOOKUP($A395,'[2]Project Data'!$C$6:$BY$990,16,FALSE)</f>
        <v>Reg</v>
      </c>
      <c r="I395" s="247" t="str">
        <f>VLOOKUP($A395,'[2]Project Data'!$C$6:$BY$990,6,FALSE)</f>
        <v/>
      </c>
      <c r="J395" s="247" t="str">
        <f>VLOOKUP($A395,'[2]Project Data'!$C$6:$BY$990,7,FALSE)</f>
        <v/>
      </c>
      <c r="K395" s="280">
        <f>VLOOKUP($A395,'[2]Project Data'!$C$6:$BY$990,15,FALSE)</f>
        <v>554</v>
      </c>
      <c r="L395" s="284">
        <f>VLOOKUP($A395,'[2]Project Data'!$C$6:$BY$990,30,FALSE)</f>
        <v>3620000</v>
      </c>
      <c r="M395" s="284">
        <f>VLOOKUP($A395,'[2]Project Data'!$C$6:$BY$990,53,FALSE)</f>
        <v>0</v>
      </c>
      <c r="N395" s="266" t="str">
        <f>VLOOKUP($A395,'[2]Project Data'!$C$6:$BU$862,8,FALSE)</f>
        <v/>
      </c>
    </row>
    <row r="396" spans="1:14" s="244" customFormat="1" ht="50.25" customHeight="1" x14ac:dyDescent="0.25">
      <c r="A396" s="264">
        <v>292</v>
      </c>
      <c r="B396" s="264" t="s">
        <v>163</v>
      </c>
      <c r="C396" s="264" t="s">
        <v>340</v>
      </c>
      <c r="D396" s="265" t="str">
        <f t="shared" si="6"/>
        <v>PPL Rank: 292       
Kandiyohi                                         
Watermain - Looping</v>
      </c>
      <c r="E396" s="247" t="str">
        <f>VLOOKUP($A396,'[2]Project Data'!$C$6:$BU$990,11,FALSE)</f>
        <v>Barrett</v>
      </c>
      <c r="F396" s="247" t="str">
        <f>VLOOKUP($A396,'[2]Project Data'!$C$6:$BY$990,75,FALSE)</f>
        <v>6E</v>
      </c>
      <c r="G396" s="273">
        <f>VLOOKUP($A396,'[2]Project Data'!$C$6:$BY$990,46,FALSE)</f>
        <v>0</v>
      </c>
      <c r="H396" s="247" t="str">
        <f>VLOOKUP($A396,'[2]Project Data'!$C$6:$BY$990,16,FALSE)</f>
        <v>Reg</v>
      </c>
      <c r="I396" s="247" t="str">
        <f>VLOOKUP($A396,'[2]Project Data'!$C$6:$BY$990,6,FALSE)</f>
        <v/>
      </c>
      <c r="J396" s="247" t="str">
        <f>VLOOKUP($A396,'[2]Project Data'!$C$6:$BY$990,7,FALSE)</f>
        <v/>
      </c>
      <c r="K396" s="280">
        <f>VLOOKUP($A396,'[2]Project Data'!$C$6:$BY$990,15,FALSE)</f>
        <v>554</v>
      </c>
      <c r="L396" s="284">
        <f>VLOOKUP($A396,'[2]Project Data'!$C$6:$BY$990,30,FALSE)</f>
        <v>433000</v>
      </c>
      <c r="M396" s="284">
        <f>VLOOKUP($A396,'[2]Project Data'!$C$6:$BY$990,53,FALSE)</f>
        <v>0</v>
      </c>
      <c r="N396" s="266" t="str">
        <f>VLOOKUP($A396,'[2]Project Data'!$C$6:$BU$862,8,FALSE)</f>
        <v/>
      </c>
    </row>
    <row r="397" spans="1:14" s="244" customFormat="1" ht="50.25" customHeight="1" x14ac:dyDescent="0.25">
      <c r="A397" s="264">
        <v>322</v>
      </c>
      <c r="B397" s="264" t="s">
        <v>163</v>
      </c>
      <c r="C397" s="264" t="s">
        <v>418</v>
      </c>
      <c r="D397" s="265" t="str">
        <f t="shared" si="6"/>
        <v>PPL Rank: 322       
Kandiyohi                                         
Storage - Repl Tower w/75,000 Gal Tower</v>
      </c>
      <c r="E397" s="247" t="str">
        <f>VLOOKUP($A397,'[2]Project Data'!$C$6:$BU$990,11,FALSE)</f>
        <v>Barrett</v>
      </c>
      <c r="F397" s="247" t="str">
        <f>VLOOKUP($A397,'[2]Project Data'!$C$6:$BY$990,75,FALSE)</f>
        <v>6E</v>
      </c>
      <c r="G397" s="273">
        <f>VLOOKUP($A397,'[2]Project Data'!$C$6:$BY$990,46,FALSE)</f>
        <v>0</v>
      </c>
      <c r="H397" s="247" t="str">
        <f>VLOOKUP($A397,'[2]Project Data'!$C$6:$BY$990,16,FALSE)</f>
        <v>Reg</v>
      </c>
      <c r="I397" s="247" t="str">
        <f>VLOOKUP($A397,'[2]Project Data'!$C$6:$BY$990,6,FALSE)</f>
        <v/>
      </c>
      <c r="J397" s="247" t="str">
        <f>VLOOKUP($A397,'[2]Project Data'!$C$6:$BY$990,7,FALSE)</f>
        <v/>
      </c>
      <c r="K397" s="280">
        <f>VLOOKUP($A397,'[2]Project Data'!$C$6:$BY$990,15,FALSE)</f>
        <v>554</v>
      </c>
      <c r="L397" s="284">
        <f>VLOOKUP($A397,'[2]Project Data'!$C$6:$BY$990,30,FALSE)</f>
        <v>1726700</v>
      </c>
      <c r="M397" s="284">
        <f>VLOOKUP($A397,'[2]Project Data'!$C$6:$BY$990,53,FALSE)</f>
        <v>1381360</v>
      </c>
      <c r="N397" s="266" t="str">
        <f>VLOOKUP($A397,'[2]Project Data'!$C$6:$BU$862,8,FALSE)</f>
        <v/>
      </c>
    </row>
    <row r="398" spans="1:14" s="244" customFormat="1" ht="50.25" customHeight="1" x14ac:dyDescent="0.25">
      <c r="A398" s="264">
        <v>662</v>
      </c>
      <c r="B398" s="264" t="s">
        <v>163</v>
      </c>
      <c r="C398" s="264" t="s">
        <v>419</v>
      </c>
      <c r="D398" s="265" t="str">
        <f t="shared" si="6"/>
        <v>PPL Rank: 662       
Kandiyohi                                         
Watermain - Repl McLaughlin &amp; 3rd St.</v>
      </c>
      <c r="E398" s="247" t="str">
        <f>VLOOKUP($A398,'[2]Project Data'!$C$6:$BU$990,11,FALSE)</f>
        <v>Barrett</v>
      </c>
      <c r="F398" s="247" t="str">
        <f>VLOOKUP($A398,'[2]Project Data'!$C$6:$BY$990,75,FALSE)</f>
        <v>6E</v>
      </c>
      <c r="G398" s="273">
        <f>VLOOKUP($A398,'[2]Project Data'!$C$6:$BY$990,46,FALSE)</f>
        <v>0</v>
      </c>
      <c r="H398" s="247" t="str">
        <f>VLOOKUP($A398,'[2]Project Data'!$C$6:$BY$990,16,FALSE)</f>
        <v>Reg</v>
      </c>
      <c r="I398" s="247" t="str">
        <f>VLOOKUP($A398,'[2]Project Data'!$C$6:$BY$990,6,FALSE)</f>
        <v/>
      </c>
      <c r="J398" s="247" t="str">
        <f>VLOOKUP($A398,'[2]Project Data'!$C$6:$BY$990,7,FALSE)</f>
        <v/>
      </c>
      <c r="K398" s="280">
        <f>VLOOKUP($A398,'[2]Project Data'!$C$6:$BY$990,15,FALSE)</f>
        <v>554</v>
      </c>
      <c r="L398" s="284">
        <f>VLOOKUP($A398,'[2]Project Data'!$C$6:$BY$990,30,FALSE)</f>
        <v>473000</v>
      </c>
      <c r="M398" s="284">
        <f>VLOOKUP($A398,'[2]Project Data'!$C$6:$BY$990,53,FALSE)</f>
        <v>0</v>
      </c>
      <c r="N398" s="266" t="str">
        <f>VLOOKUP($A398,'[2]Project Data'!$C$6:$BU$862,8,FALSE)</f>
        <v/>
      </c>
    </row>
    <row r="399" spans="1:14" s="244" customFormat="1" ht="50.25" customHeight="1" x14ac:dyDescent="0.25">
      <c r="A399" s="264">
        <v>663</v>
      </c>
      <c r="B399" s="264" t="s">
        <v>163</v>
      </c>
      <c r="C399" s="264" t="s">
        <v>692</v>
      </c>
      <c r="D399" s="265" t="str">
        <f t="shared" si="6"/>
        <v>PPL Rank: 663       
Kandiyohi                                         
Watermain - Phase 1 - Replacement</v>
      </c>
      <c r="E399" s="247" t="str">
        <f>VLOOKUP($A399,'[2]Project Data'!$C$6:$BU$990,11,FALSE)</f>
        <v>Barrett</v>
      </c>
      <c r="F399" s="247" t="str">
        <f>VLOOKUP($A399,'[2]Project Data'!$C$6:$BY$990,75,FALSE)</f>
        <v>6E</v>
      </c>
      <c r="G399" s="273">
        <f>VLOOKUP($A399,'[2]Project Data'!$C$6:$BY$990,46,FALSE)</f>
        <v>0</v>
      </c>
      <c r="H399" s="247" t="str">
        <f>VLOOKUP($A399,'[2]Project Data'!$C$6:$BY$990,16,FALSE)</f>
        <v>Reg</v>
      </c>
      <c r="I399" s="247" t="str">
        <f>VLOOKUP($A399,'[2]Project Data'!$C$6:$BY$990,6,FALSE)</f>
        <v/>
      </c>
      <c r="J399" s="247" t="str">
        <f>VLOOKUP($A399,'[2]Project Data'!$C$6:$BY$990,7,FALSE)</f>
        <v/>
      </c>
      <c r="K399" s="280">
        <f>VLOOKUP($A399,'[2]Project Data'!$C$6:$BY$990,15,FALSE)</f>
        <v>554</v>
      </c>
      <c r="L399" s="284">
        <f>VLOOKUP($A399,'[2]Project Data'!$C$6:$BY$990,30,FALSE)</f>
        <v>2332300</v>
      </c>
      <c r="M399" s="284">
        <f>VLOOKUP($A399,'[2]Project Data'!$C$6:$BY$990,53,FALSE)</f>
        <v>1865840</v>
      </c>
      <c r="N399" s="266" t="str">
        <f>VLOOKUP($A399,'[2]Project Data'!$C$6:$BU$862,8,FALSE)</f>
        <v/>
      </c>
    </row>
    <row r="400" spans="1:14" s="244" customFormat="1" ht="50.25" customHeight="1" x14ac:dyDescent="0.25">
      <c r="A400" s="264">
        <v>664</v>
      </c>
      <c r="B400" s="264" t="s">
        <v>163</v>
      </c>
      <c r="C400" s="264" t="s">
        <v>693</v>
      </c>
      <c r="D400" s="265" t="str">
        <f t="shared" si="6"/>
        <v>PPL Rank: 664       
Kandiyohi                                         
Watermain - Phase 2 - Replacement</v>
      </c>
      <c r="E400" s="247" t="str">
        <f>VLOOKUP($A400,'[2]Project Data'!$C$6:$BU$990,11,FALSE)</f>
        <v>Barrett</v>
      </c>
      <c r="F400" s="247" t="str">
        <f>VLOOKUP($A400,'[2]Project Data'!$C$6:$BY$990,75,FALSE)</f>
        <v>6E</v>
      </c>
      <c r="G400" s="273">
        <f>VLOOKUP($A400,'[2]Project Data'!$C$6:$BY$990,46,FALSE)</f>
        <v>0</v>
      </c>
      <c r="H400" s="247" t="str">
        <f>VLOOKUP($A400,'[2]Project Data'!$C$6:$BY$990,16,FALSE)</f>
        <v>Reg</v>
      </c>
      <c r="I400" s="247" t="str">
        <f>VLOOKUP($A400,'[2]Project Data'!$C$6:$BY$990,6,FALSE)</f>
        <v/>
      </c>
      <c r="J400" s="247" t="str">
        <f>VLOOKUP($A400,'[2]Project Data'!$C$6:$BY$990,7,FALSE)</f>
        <v/>
      </c>
      <c r="K400" s="280">
        <f>VLOOKUP($A400,'[2]Project Data'!$C$6:$BY$990,15,FALSE)</f>
        <v>554</v>
      </c>
      <c r="L400" s="284">
        <f>VLOOKUP($A400,'[2]Project Data'!$C$6:$BY$990,30,FALSE)</f>
        <v>2584000</v>
      </c>
      <c r="M400" s="284">
        <f>VLOOKUP($A400,'[2]Project Data'!$C$6:$BY$990,53,FALSE)</f>
        <v>0</v>
      </c>
      <c r="N400" s="266" t="str">
        <f>VLOOKUP($A400,'[2]Project Data'!$C$6:$BU$862,8,FALSE)</f>
        <v/>
      </c>
    </row>
    <row r="401" spans="1:14" s="244" customFormat="1" ht="50.25" customHeight="1" x14ac:dyDescent="0.25">
      <c r="A401" s="264">
        <v>665</v>
      </c>
      <c r="B401" s="264" t="s">
        <v>163</v>
      </c>
      <c r="C401" s="264" t="s">
        <v>694</v>
      </c>
      <c r="D401" s="265" t="str">
        <f t="shared" si="6"/>
        <v>PPL Rank: 665       
Kandiyohi                                         
Watermain - Phase 3 - Replacement</v>
      </c>
      <c r="E401" s="247" t="str">
        <f>VLOOKUP($A401,'[2]Project Data'!$C$6:$BU$990,11,FALSE)</f>
        <v>Barrett</v>
      </c>
      <c r="F401" s="247" t="str">
        <f>VLOOKUP($A401,'[2]Project Data'!$C$6:$BY$990,75,FALSE)</f>
        <v>6E</v>
      </c>
      <c r="G401" s="273">
        <f>VLOOKUP($A401,'[2]Project Data'!$C$6:$BY$990,46,FALSE)</f>
        <v>0</v>
      </c>
      <c r="H401" s="247" t="str">
        <f>VLOOKUP($A401,'[2]Project Data'!$C$6:$BY$990,16,FALSE)</f>
        <v>Reg</v>
      </c>
      <c r="I401" s="247" t="str">
        <f>VLOOKUP($A401,'[2]Project Data'!$C$6:$BY$990,6,FALSE)</f>
        <v/>
      </c>
      <c r="J401" s="247" t="str">
        <f>VLOOKUP($A401,'[2]Project Data'!$C$6:$BY$990,7,FALSE)</f>
        <v/>
      </c>
      <c r="K401" s="280">
        <f>VLOOKUP($A401,'[2]Project Data'!$C$6:$BY$990,15,FALSE)</f>
        <v>554</v>
      </c>
      <c r="L401" s="284">
        <f>VLOOKUP($A401,'[2]Project Data'!$C$6:$BY$990,30,FALSE)</f>
        <v>609000</v>
      </c>
      <c r="M401" s="284">
        <f>VLOOKUP($A401,'[2]Project Data'!$C$6:$BY$990,53,FALSE)</f>
        <v>0</v>
      </c>
      <c r="N401" s="266" t="str">
        <f>VLOOKUP($A401,'[2]Project Data'!$C$6:$BU$862,8,FALSE)</f>
        <v/>
      </c>
    </row>
    <row r="402" spans="1:14" s="244" customFormat="1" ht="50.25" customHeight="1" x14ac:dyDescent="0.25">
      <c r="A402" s="264">
        <v>555</v>
      </c>
      <c r="B402" s="264" t="s">
        <v>106</v>
      </c>
      <c r="C402" s="264" t="s">
        <v>420</v>
      </c>
      <c r="D402" s="265" t="str">
        <f t="shared" si="6"/>
        <v>PPL Rank: 555       
Kennedy                                           
Storage - Booster Stat., Gen. Demo Tower</v>
      </c>
      <c r="E402" s="247" t="str">
        <f>VLOOKUP($A402,'[2]Project Data'!$C$6:$BU$990,11,FALSE)</f>
        <v>Perez</v>
      </c>
      <c r="F402" s="247">
        <f>VLOOKUP($A402,'[2]Project Data'!$C$6:$BY$990,75,FALSE)</f>
        <v>1</v>
      </c>
      <c r="G402" s="273">
        <f>VLOOKUP($A402,'[2]Project Data'!$C$6:$BY$990,46,FALSE)</f>
        <v>0</v>
      </c>
      <c r="H402" s="247" t="str">
        <f>VLOOKUP($A402,'[2]Project Data'!$C$6:$BY$990,16,FALSE)</f>
        <v>Reg</v>
      </c>
      <c r="I402" s="247" t="str">
        <f>VLOOKUP($A402,'[2]Project Data'!$C$6:$BY$990,6,FALSE)</f>
        <v/>
      </c>
      <c r="J402" s="247" t="str">
        <f>VLOOKUP($A402,'[2]Project Data'!$C$6:$BY$990,7,FALSE)</f>
        <v/>
      </c>
      <c r="K402" s="280">
        <f>VLOOKUP($A402,'[2]Project Data'!$C$6:$BY$990,15,FALSE)</f>
        <v>165</v>
      </c>
      <c r="L402" s="284">
        <f>VLOOKUP($A402,'[2]Project Data'!$C$6:$BY$990,30,FALSE)</f>
        <v>1925500</v>
      </c>
      <c r="M402" s="284">
        <f>VLOOKUP($A402,'[2]Project Data'!$C$6:$BY$990,53,FALSE)</f>
        <v>1408773.8987203073</v>
      </c>
      <c r="N402" s="266" t="str">
        <f>VLOOKUP($A402,'[2]Project Data'!$C$6:$BU$862,8,FALSE)</f>
        <v/>
      </c>
    </row>
    <row r="403" spans="1:14" s="244" customFormat="1" ht="50.25" customHeight="1" x14ac:dyDescent="0.25">
      <c r="A403" s="264">
        <v>856</v>
      </c>
      <c r="B403" s="264" t="s">
        <v>106</v>
      </c>
      <c r="C403" s="264" t="s">
        <v>301</v>
      </c>
      <c r="D403" s="265" t="str">
        <f t="shared" si="6"/>
        <v>PPL Rank: 856       
Kennedy                                           
Watermain - Replace Various Areas</v>
      </c>
      <c r="E403" s="247" t="str">
        <f>VLOOKUP($A403,'[2]Project Data'!$C$6:$BU$990,11,FALSE)</f>
        <v>Perez</v>
      </c>
      <c r="F403" s="247">
        <f>VLOOKUP($A403,'[2]Project Data'!$C$6:$BY$990,75,FALSE)</f>
        <v>1</v>
      </c>
      <c r="G403" s="273">
        <f>VLOOKUP($A403,'[2]Project Data'!$C$6:$BY$990,46,FALSE)</f>
        <v>0</v>
      </c>
      <c r="H403" s="247" t="str">
        <f>VLOOKUP($A403,'[2]Project Data'!$C$6:$BY$990,16,FALSE)</f>
        <v>Reg</v>
      </c>
      <c r="I403" s="247" t="str">
        <f>VLOOKUP($A403,'[2]Project Data'!$C$6:$BY$990,6,FALSE)</f>
        <v/>
      </c>
      <c r="J403" s="247" t="str">
        <f>VLOOKUP($A403,'[2]Project Data'!$C$6:$BY$990,7,FALSE)</f>
        <v/>
      </c>
      <c r="K403" s="280">
        <f>VLOOKUP($A403,'[2]Project Data'!$C$6:$BY$990,15,FALSE)</f>
        <v>191</v>
      </c>
      <c r="L403" s="284">
        <f>VLOOKUP($A403,'[2]Project Data'!$C$6:$BY$990,30,FALSE)</f>
        <v>1282500</v>
      </c>
      <c r="M403" s="284">
        <f>VLOOKUP($A403,'[2]Project Data'!$C$6:$BY$990,53,FALSE)</f>
        <v>0</v>
      </c>
      <c r="N403" s="266" t="str">
        <f>VLOOKUP($A403,'[2]Project Data'!$C$6:$BU$862,8,FALSE)</f>
        <v/>
      </c>
    </row>
    <row r="404" spans="1:14" s="244" customFormat="1" ht="50.25" customHeight="1" x14ac:dyDescent="0.25">
      <c r="A404" s="264">
        <v>884</v>
      </c>
      <c r="B404" s="264" t="s">
        <v>421</v>
      </c>
      <c r="C404" s="264" t="s">
        <v>422</v>
      </c>
      <c r="D404" s="265" t="str">
        <f t="shared" si="6"/>
        <v>PPL Rank: 884       
Kent                                              
Source - New Pumphouse &amp; Equipment</v>
      </c>
      <c r="E404" s="247" t="str">
        <f>VLOOKUP($A404,'[2]Project Data'!$C$6:$BU$990,11,FALSE)</f>
        <v>Bradshaw</v>
      </c>
      <c r="F404" s="247">
        <f>VLOOKUP($A404,'[2]Project Data'!$C$6:$BY$990,75,FALSE)</f>
        <v>4</v>
      </c>
      <c r="G404" s="273">
        <f>VLOOKUP($A404,'[2]Project Data'!$C$6:$BY$990,46,FALSE)</f>
        <v>0</v>
      </c>
      <c r="H404" s="247" t="str">
        <f>VLOOKUP($A404,'[2]Project Data'!$C$6:$BY$990,16,FALSE)</f>
        <v>Reg</v>
      </c>
      <c r="I404" s="247" t="str">
        <f>VLOOKUP($A404,'[2]Project Data'!$C$6:$BY$990,6,FALSE)</f>
        <v/>
      </c>
      <c r="J404" s="247" t="str">
        <f>VLOOKUP($A404,'[2]Project Data'!$C$6:$BY$990,7,FALSE)</f>
        <v/>
      </c>
      <c r="K404" s="280">
        <f>VLOOKUP($A404,'[2]Project Data'!$C$6:$BY$990,15,FALSE)</f>
        <v>90</v>
      </c>
      <c r="L404" s="284">
        <f>VLOOKUP($A404,'[2]Project Data'!$C$6:$BY$990,30,FALSE)</f>
        <v>427000</v>
      </c>
      <c r="M404" s="284">
        <f>VLOOKUP($A404,'[2]Project Data'!$C$6:$BY$990,53,FALSE)</f>
        <v>0</v>
      </c>
      <c r="N404" s="266" t="str">
        <f>VLOOKUP($A404,'[2]Project Data'!$C$6:$BU$862,8,FALSE)</f>
        <v/>
      </c>
    </row>
    <row r="405" spans="1:14" s="244" customFormat="1" ht="50.25" customHeight="1" x14ac:dyDescent="0.25">
      <c r="A405" s="264">
        <v>776</v>
      </c>
      <c r="B405" s="264" t="s">
        <v>107</v>
      </c>
      <c r="C405" s="264" t="s">
        <v>423</v>
      </c>
      <c r="D405" s="265" t="str">
        <f t="shared" si="6"/>
        <v>PPL Rank: 776       
Kerkhoven                                         
Treatment - Remove Fe/Mn/As</v>
      </c>
      <c r="E405" s="247" t="str">
        <f>VLOOKUP($A405,'[2]Project Data'!$C$6:$BU$990,11,FALSE)</f>
        <v>Berrens</v>
      </c>
      <c r="F405" s="247" t="str">
        <f>VLOOKUP($A405,'[2]Project Data'!$C$6:$BY$990,75,FALSE)</f>
        <v>6W</v>
      </c>
      <c r="G405" s="273">
        <f>VLOOKUP($A405,'[2]Project Data'!$C$6:$BY$990,46,FALSE)</f>
        <v>0</v>
      </c>
      <c r="H405" s="247" t="str">
        <f>VLOOKUP($A405,'[2]Project Data'!$C$6:$BY$990,16,FALSE)</f>
        <v>Reg</v>
      </c>
      <c r="I405" s="247" t="str">
        <f>VLOOKUP($A405,'[2]Project Data'!$C$6:$BY$990,6,FALSE)</f>
        <v/>
      </c>
      <c r="J405" s="247" t="str">
        <f>VLOOKUP($A405,'[2]Project Data'!$C$6:$BY$990,7,FALSE)</f>
        <v/>
      </c>
      <c r="K405" s="280">
        <f>VLOOKUP($A405,'[2]Project Data'!$C$6:$BY$990,15,FALSE)</f>
        <v>714</v>
      </c>
      <c r="L405" s="284">
        <f>VLOOKUP($A405,'[2]Project Data'!$C$6:$BY$990,30,FALSE)</f>
        <v>3537460</v>
      </c>
      <c r="M405" s="284">
        <f>VLOOKUP($A405,'[2]Project Data'!$C$6:$BY$990,53,FALSE)</f>
        <v>0</v>
      </c>
      <c r="N405" s="266" t="str">
        <f>VLOOKUP($A405,'[2]Project Data'!$C$6:$BU$862,8,FALSE)</f>
        <v/>
      </c>
    </row>
    <row r="406" spans="1:14" s="244" customFormat="1" ht="50.25" customHeight="1" x14ac:dyDescent="0.25">
      <c r="A406" s="264">
        <v>209</v>
      </c>
      <c r="B406" s="264" t="s">
        <v>1191</v>
      </c>
      <c r="C406" s="264" t="s">
        <v>279</v>
      </c>
      <c r="D406" s="265" t="str">
        <f t="shared" si="6"/>
        <v>PPL Rank: 209       
Kettle River                                      
Source - New Well</v>
      </c>
      <c r="E406" s="247" t="str">
        <f>VLOOKUP($A406,'[2]Project Data'!$C$6:$BU$990,11,FALSE)</f>
        <v>Perez</v>
      </c>
      <c r="F406" s="247" t="str">
        <f>VLOOKUP($A406,'[2]Project Data'!$C$6:$BY$990,75,FALSE)</f>
        <v>3b</v>
      </c>
      <c r="G406" s="273">
        <f>VLOOKUP($A406,'[2]Project Data'!$C$6:$BY$990,46,FALSE)</f>
        <v>0</v>
      </c>
      <c r="H406" s="247" t="str">
        <f>VLOOKUP($A406,'[2]Project Data'!$C$6:$BY$990,16,FALSE)</f>
        <v>Reg</v>
      </c>
      <c r="I406" s="247" t="str">
        <f>VLOOKUP($A406,'[2]Project Data'!$C$6:$BY$990,6,FALSE)</f>
        <v/>
      </c>
      <c r="J406" s="247" t="str">
        <f>VLOOKUP($A406,'[2]Project Data'!$C$6:$BY$990,7,FALSE)</f>
        <v/>
      </c>
      <c r="K406" s="280">
        <f>VLOOKUP($A406,'[2]Project Data'!$C$6:$BY$990,15,FALSE)</f>
        <v>117</v>
      </c>
      <c r="L406" s="284">
        <f>VLOOKUP($A406,'[2]Project Data'!$C$6:$BY$990,30,FALSE)</f>
        <v>392000</v>
      </c>
      <c r="M406" s="284">
        <f>VLOOKUP($A406,'[2]Project Data'!$C$6:$BY$990,53,FALSE)</f>
        <v>0</v>
      </c>
      <c r="N406" s="266">
        <f>VLOOKUP($A406,'[2]Project Data'!$C$6:$BU$862,8,FALSE)</f>
        <v>0</v>
      </c>
    </row>
    <row r="407" spans="1:14" s="244" customFormat="1" ht="50.25" customHeight="1" x14ac:dyDescent="0.25">
      <c r="A407" s="264">
        <v>268</v>
      </c>
      <c r="B407" s="264" t="s">
        <v>1191</v>
      </c>
      <c r="C407" s="264" t="s">
        <v>1320</v>
      </c>
      <c r="D407" s="265" t="str">
        <f t="shared" si="6"/>
        <v>PPL Rank: 268       
Kettle River                                      
Treatment - TP Rehab</v>
      </c>
      <c r="E407" s="247" t="str">
        <f>VLOOKUP($A407,'[2]Project Data'!$C$6:$BU$990,11,FALSE)</f>
        <v>Perez</v>
      </c>
      <c r="F407" s="247" t="str">
        <f>VLOOKUP($A407,'[2]Project Data'!$C$6:$BY$990,75,FALSE)</f>
        <v>3b</v>
      </c>
      <c r="G407" s="273">
        <f>VLOOKUP($A407,'[2]Project Data'!$C$6:$BY$990,46,FALSE)</f>
        <v>0</v>
      </c>
      <c r="H407" s="247" t="str">
        <f>VLOOKUP($A407,'[2]Project Data'!$C$6:$BY$990,16,FALSE)</f>
        <v>Reg</v>
      </c>
      <c r="I407" s="247" t="str">
        <f>VLOOKUP($A407,'[2]Project Data'!$C$6:$BY$990,6,FALSE)</f>
        <v/>
      </c>
      <c r="J407" s="247" t="str">
        <f>VLOOKUP($A407,'[2]Project Data'!$C$6:$BY$990,7,FALSE)</f>
        <v/>
      </c>
      <c r="K407" s="280">
        <f>VLOOKUP($A407,'[2]Project Data'!$C$6:$BY$990,15,FALSE)</f>
        <v>117</v>
      </c>
      <c r="L407" s="284">
        <f>VLOOKUP($A407,'[2]Project Data'!$C$6:$BY$990,30,FALSE)</f>
        <v>686000</v>
      </c>
      <c r="M407" s="284">
        <f>VLOOKUP($A407,'[2]Project Data'!$C$6:$BY$990,53,FALSE)</f>
        <v>0</v>
      </c>
      <c r="N407" s="266">
        <f>VLOOKUP($A407,'[2]Project Data'!$C$6:$BU$862,8,FALSE)</f>
        <v>0</v>
      </c>
    </row>
    <row r="408" spans="1:14" s="244" customFormat="1" ht="50.25" customHeight="1" x14ac:dyDescent="0.25">
      <c r="A408" s="264">
        <v>543</v>
      </c>
      <c r="B408" s="264" t="s">
        <v>1191</v>
      </c>
      <c r="C408" s="264" t="s">
        <v>415</v>
      </c>
      <c r="D408" s="265" t="str">
        <f t="shared" si="6"/>
        <v>PPL Rank: 543       
Kettle River                                      
Watermain - Replacement</v>
      </c>
      <c r="E408" s="247" t="str">
        <f>VLOOKUP($A408,'[2]Project Data'!$C$6:$BU$990,11,FALSE)</f>
        <v>Perez</v>
      </c>
      <c r="F408" s="247" t="str">
        <f>VLOOKUP($A408,'[2]Project Data'!$C$6:$BY$990,75,FALSE)</f>
        <v>3b</v>
      </c>
      <c r="G408" s="273">
        <f>VLOOKUP($A408,'[2]Project Data'!$C$6:$BY$990,46,FALSE)</f>
        <v>0</v>
      </c>
      <c r="H408" s="247" t="str">
        <f>VLOOKUP($A408,'[2]Project Data'!$C$6:$BY$990,16,FALSE)</f>
        <v>Reg</v>
      </c>
      <c r="I408" s="247" t="str">
        <f>VLOOKUP($A408,'[2]Project Data'!$C$6:$BY$990,6,FALSE)</f>
        <v/>
      </c>
      <c r="J408" s="247" t="str">
        <f>VLOOKUP($A408,'[2]Project Data'!$C$6:$BY$990,7,FALSE)</f>
        <v/>
      </c>
      <c r="K408" s="280">
        <f>VLOOKUP($A408,'[2]Project Data'!$C$6:$BY$990,15,FALSE)</f>
        <v>117</v>
      </c>
      <c r="L408" s="284">
        <f>VLOOKUP($A408,'[2]Project Data'!$C$6:$BY$990,30,FALSE)</f>
        <v>2523000</v>
      </c>
      <c r="M408" s="284">
        <f>VLOOKUP($A408,'[2]Project Data'!$C$6:$BY$990,53,FALSE)</f>
        <v>0</v>
      </c>
      <c r="N408" s="266">
        <f>VLOOKUP($A408,'[2]Project Data'!$C$6:$BU$862,8,FALSE)</f>
        <v>0</v>
      </c>
    </row>
    <row r="409" spans="1:14" s="244" customFormat="1" ht="50.25" customHeight="1" x14ac:dyDescent="0.25">
      <c r="A409" s="264">
        <v>544</v>
      </c>
      <c r="B409" s="264" t="s">
        <v>1191</v>
      </c>
      <c r="C409" s="264" t="s">
        <v>289</v>
      </c>
      <c r="D409" s="265" t="str">
        <f t="shared" si="6"/>
        <v>PPL Rank: 544       
Kettle River                                      
Storage - Tower Rehab</v>
      </c>
      <c r="E409" s="247" t="str">
        <f>VLOOKUP($A409,'[2]Project Data'!$C$6:$BU$990,11,FALSE)</f>
        <v>Perez</v>
      </c>
      <c r="F409" s="247" t="str">
        <f>VLOOKUP($A409,'[2]Project Data'!$C$6:$BY$990,75,FALSE)</f>
        <v>3b</v>
      </c>
      <c r="G409" s="273">
        <f>VLOOKUP($A409,'[2]Project Data'!$C$6:$BY$990,46,FALSE)</f>
        <v>0</v>
      </c>
      <c r="H409" s="247" t="str">
        <f>VLOOKUP($A409,'[2]Project Data'!$C$6:$BY$990,16,FALSE)</f>
        <v>Reg</v>
      </c>
      <c r="I409" s="247" t="str">
        <f>VLOOKUP($A409,'[2]Project Data'!$C$6:$BY$990,6,FALSE)</f>
        <v/>
      </c>
      <c r="J409" s="247" t="str">
        <f>VLOOKUP($A409,'[2]Project Data'!$C$6:$BY$990,7,FALSE)</f>
        <v/>
      </c>
      <c r="K409" s="280">
        <f>VLOOKUP($A409,'[2]Project Data'!$C$6:$BY$990,15,FALSE)</f>
        <v>117</v>
      </c>
      <c r="L409" s="284">
        <f>VLOOKUP($A409,'[2]Project Data'!$C$6:$BY$990,30,FALSE)</f>
        <v>1083000</v>
      </c>
      <c r="M409" s="284">
        <f>VLOOKUP($A409,'[2]Project Data'!$C$6:$BY$990,53,FALSE)</f>
        <v>0</v>
      </c>
      <c r="N409" s="266">
        <f>VLOOKUP($A409,'[2]Project Data'!$C$6:$BU$862,8,FALSE)</f>
        <v>0</v>
      </c>
    </row>
    <row r="410" spans="1:14" s="244" customFormat="1" ht="50.25" customHeight="1" x14ac:dyDescent="0.25">
      <c r="A410" s="264">
        <v>545</v>
      </c>
      <c r="B410" s="264" t="s">
        <v>1191</v>
      </c>
      <c r="C410" s="264" t="s">
        <v>1174</v>
      </c>
      <c r="D410" s="265" t="str">
        <f t="shared" si="6"/>
        <v>PPL Rank: 545       
Kettle River                                      
Conservation - Meters</v>
      </c>
      <c r="E410" s="247" t="str">
        <f>VLOOKUP($A410,'[2]Project Data'!$C$6:$BU$990,11,FALSE)</f>
        <v>Perez</v>
      </c>
      <c r="F410" s="247" t="str">
        <f>VLOOKUP($A410,'[2]Project Data'!$C$6:$BY$990,75,FALSE)</f>
        <v>3b</v>
      </c>
      <c r="G410" s="273">
        <f>VLOOKUP($A410,'[2]Project Data'!$C$6:$BY$990,46,FALSE)</f>
        <v>0</v>
      </c>
      <c r="H410" s="247" t="str">
        <f>VLOOKUP($A410,'[2]Project Data'!$C$6:$BY$990,16,FALSE)</f>
        <v>Reg</v>
      </c>
      <c r="I410" s="247" t="str">
        <f>VLOOKUP($A410,'[2]Project Data'!$C$6:$BY$990,6,FALSE)</f>
        <v/>
      </c>
      <c r="J410" s="247" t="str">
        <f>VLOOKUP($A410,'[2]Project Data'!$C$6:$BY$990,7,FALSE)</f>
        <v/>
      </c>
      <c r="K410" s="280">
        <f>VLOOKUP($A410,'[2]Project Data'!$C$6:$BY$990,15,FALSE)</f>
        <v>117</v>
      </c>
      <c r="L410" s="284">
        <f>VLOOKUP($A410,'[2]Project Data'!$C$6:$BY$990,30,FALSE)</f>
        <v>181000</v>
      </c>
      <c r="M410" s="284">
        <f>VLOOKUP($A410,'[2]Project Data'!$C$6:$BY$990,53,FALSE)</f>
        <v>0</v>
      </c>
      <c r="N410" s="266">
        <f>VLOOKUP($A410,'[2]Project Data'!$C$6:$BU$862,8,FALSE)</f>
        <v>0</v>
      </c>
    </row>
    <row r="411" spans="1:14" s="244" customFormat="1" ht="50.25" customHeight="1" x14ac:dyDescent="0.25">
      <c r="A411" s="264">
        <v>502</v>
      </c>
      <c r="B411" s="264" t="s">
        <v>619</v>
      </c>
      <c r="C411" s="264" t="s">
        <v>695</v>
      </c>
      <c r="D411" s="265" t="str">
        <f t="shared" si="6"/>
        <v>PPL Rank: 502       
Kiester                                           
Watermain - Distribution Improvements</v>
      </c>
      <c r="E411" s="247" t="str">
        <f>VLOOKUP($A411,'[2]Project Data'!$C$6:$BU$990,11,FALSE)</f>
        <v>Brooksbank</v>
      </c>
      <c r="F411" s="247">
        <f>VLOOKUP($A411,'[2]Project Data'!$C$6:$BY$990,75,FALSE)</f>
        <v>9</v>
      </c>
      <c r="G411" s="273">
        <f>VLOOKUP($A411,'[2]Project Data'!$C$6:$BY$990,46,FALSE)</f>
        <v>0</v>
      </c>
      <c r="H411" s="247" t="str">
        <f>VLOOKUP($A411,'[2]Project Data'!$C$6:$BY$990,16,FALSE)</f>
        <v>Reg</v>
      </c>
      <c r="I411" s="247" t="str">
        <f>VLOOKUP($A411,'[2]Project Data'!$C$6:$BY$990,6,FALSE)</f>
        <v/>
      </c>
      <c r="J411" s="247" t="str">
        <f>VLOOKUP($A411,'[2]Project Data'!$C$6:$BY$990,7,FALSE)</f>
        <v/>
      </c>
      <c r="K411" s="280">
        <f>VLOOKUP($A411,'[2]Project Data'!$C$6:$BY$990,15,FALSE)</f>
        <v>549</v>
      </c>
      <c r="L411" s="284">
        <f>VLOOKUP($A411,'[2]Project Data'!$C$6:$BY$990,30,FALSE)</f>
        <v>5231330</v>
      </c>
      <c r="M411" s="284">
        <f>VLOOKUP($A411,'[2]Project Data'!$C$6:$BY$990,53,FALSE)</f>
        <v>0</v>
      </c>
      <c r="N411" s="266" t="str">
        <f>VLOOKUP($A411,'[2]Project Data'!$C$6:$BU$862,8,FALSE)</f>
        <v/>
      </c>
    </row>
    <row r="412" spans="1:14" s="244" customFormat="1" ht="50.25" customHeight="1" x14ac:dyDescent="0.25">
      <c r="A412" s="264">
        <v>503</v>
      </c>
      <c r="B412" s="264" t="s">
        <v>619</v>
      </c>
      <c r="C412" s="264" t="s">
        <v>696</v>
      </c>
      <c r="D412" s="265" t="str">
        <f t="shared" si="6"/>
        <v>PPL Rank: 503       
Kiester                                           
Storage - Tank Improvements</v>
      </c>
      <c r="E412" s="247" t="str">
        <f>VLOOKUP($A412,'[2]Project Data'!$C$6:$BU$990,11,FALSE)</f>
        <v>Brooksbank</v>
      </c>
      <c r="F412" s="247">
        <f>VLOOKUP($A412,'[2]Project Data'!$C$6:$BY$990,75,FALSE)</f>
        <v>9</v>
      </c>
      <c r="G412" s="273">
        <f>VLOOKUP($A412,'[2]Project Data'!$C$6:$BY$990,46,FALSE)</f>
        <v>0</v>
      </c>
      <c r="H412" s="247" t="str">
        <f>VLOOKUP($A412,'[2]Project Data'!$C$6:$BY$990,16,FALSE)</f>
        <v>Reg</v>
      </c>
      <c r="I412" s="247" t="str">
        <f>VLOOKUP($A412,'[2]Project Data'!$C$6:$BY$990,6,FALSE)</f>
        <v/>
      </c>
      <c r="J412" s="247" t="str">
        <f>VLOOKUP($A412,'[2]Project Data'!$C$6:$BY$990,7,FALSE)</f>
        <v/>
      </c>
      <c r="K412" s="280">
        <f>VLOOKUP($A412,'[2]Project Data'!$C$6:$BY$990,15,FALSE)</f>
        <v>549</v>
      </c>
      <c r="L412" s="284">
        <f>VLOOKUP($A412,'[2]Project Data'!$C$6:$BY$990,30,FALSE)</f>
        <v>585000</v>
      </c>
      <c r="M412" s="284">
        <f>VLOOKUP($A412,'[2]Project Data'!$C$6:$BY$990,53,FALSE)</f>
        <v>0</v>
      </c>
      <c r="N412" s="266" t="str">
        <f>VLOOKUP($A412,'[2]Project Data'!$C$6:$BU$862,8,FALSE)</f>
        <v/>
      </c>
    </row>
    <row r="413" spans="1:14" s="244" customFormat="1" ht="50.25" customHeight="1" x14ac:dyDescent="0.25">
      <c r="A413" s="264">
        <v>504</v>
      </c>
      <c r="B413" s="264" t="s">
        <v>619</v>
      </c>
      <c r="C413" s="264" t="s">
        <v>565</v>
      </c>
      <c r="D413" s="265" t="str">
        <f t="shared" si="6"/>
        <v>PPL Rank: 504       
Kiester                                           
Treatment - Plant Improvements</v>
      </c>
      <c r="E413" s="247" t="str">
        <f>VLOOKUP($A413,'[2]Project Data'!$C$6:$BU$990,11,FALSE)</f>
        <v>Brooksbank</v>
      </c>
      <c r="F413" s="247">
        <f>VLOOKUP($A413,'[2]Project Data'!$C$6:$BY$990,75,FALSE)</f>
        <v>9</v>
      </c>
      <c r="G413" s="273">
        <f>VLOOKUP($A413,'[2]Project Data'!$C$6:$BY$990,46,FALSE)</f>
        <v>0</v>
      </c>
      <c r="H413" s="247" t="str">
        <f>VLOOKUP($A413,'[2]Project Data'!$C$6:$BY$990,16,FALSE)</f>
        <v>Reg</v>
      </c>
      <c r="I413" s="247" t="str">
        <f>VLOOKUP($A413,'[2]Project Data'!$C$6:$BY$990,6,FALSE)</f>
        <v/>
      </c>
      <c r="J413" s="247" t="str">
        <f>VLOOKUP($A413,'[2]Project Data'!$C$6:$BY$990,7,FALSE)</f>
        <v/>
      </c>
      <c r="K413" s="280">
        <f>VLOOKUP($A413,'[2]Project Data'!$C$6:$BY$990,15,FALSE)</f>
        <v>549</v>
      </c>
      <c r="L413" s="284">
        <f>VLOOKUP($A413,'[2]Project Data'!$C$6:$BY$990,30,FALSE)</f>
        <v>6102330</v>
      </c>
      <c r="M413" s="284">
        <f>VLOOKUP($A413,'[2]Project Data'!$C$6:$BY$990,53,FALSE)</f>
        <v>0</v>
      </c>
      <c r="N413" s="266" t="str">
        <f>VLOOKUP($A413,'[2]Project Data'!$C$6:$BU$862,8,FALSE)</f>
        <v/>
      </c>
    </row>
    <row r="414" spans="1:14" s="244" customFormat="1" ht="50.25" customHeight="1" x14ac:dyDescent="0.25">
      <c r="A414" s="264">
        <v>205</v>
      </c>
      <c r="B414" s="264" t="s">
        <v>652</v>
      </c>
      <c r="C414" s="264" t="s">
        <v>315</v>
      </c>
      <c r="D414" s="265" t="str">
        <f t="shared" si="6"/>
        <v>PPL Rank: 205       
Kilkenny                                          
Source - New Well &amp; Wellhouse</v>
      </c>
      <c r="E414" s="247" t="str">
        <f>VLOOKUP($A414,'[2]Project Data'!$C$6:$BU$990,11,FALSE)</f>
        <v>Brooksbank</v>
      </c>
      <c r="F414" s="247">
        <f>VLOOKUP($A414,'[2]Project Data'!$C$6:$BY$990,75,FALSE)</f>
        <v>9</v>
      </c>
      <c r="G414" s="273">
        <f>VLOOKUP($A414,'[2]Project Data'!$C$6:$BY$990,46,FALSE)</f>
        <v>0</v>
      </c>
      <c r="H414" s="247" t="str">
        <f>VLOOKUP($A414,'[2]Project Data'!$C$6:$BY$990,16,FALSE)</f>
        <v>Reg</v>
      </c>
      <c r="I414" s="247" t="str">
        <f>VLOOKUP($A414,'[2]Project Data'!$C$6:$BY$990,6,FALSE)</f>
        <v/>
      </c>
      <c r="J414" s="247" t="str">
        <f>VLOOKUP($A414,'[2]Project Data'!$C$6:$BY$990,7,FALSE)</f>
        <v/>
      </c>
      <c r="K414" s="280">
        <f>VLOOKUP($A414,'[2]Project Data'!$C$6:$BY$990,15,FALSE)</f>
        <v>119</v>
      </c>
      <c r="L414" s="284">
        <f>VLOOKUP($A414,'[2]Project Data'!$C$6:$BY$990,30,FALSE)</f>
        <v>2206000</v>
      </c>
      <c r="M414" s="284">
        <f>VLOOKUP($A414,'[2]Project Data'!$C$6:$BY$990,53,FALSE)</f>
        <v>0</v>
      </c>
      <c r="N414" s="266" t="str">
        <f>VLOOKUP($A414,'[2]Project Data'!$C$6:$BU$862,8,FALSE)</f>
        <v/>
      </c>
    </row>
    <row r="415" spans="1:14" s="244" customFormat="1" ht="50.25" customHeight="1" x14ac:dyDescent="0.25">
      <c r="A415" s="264">
        <v>253</v>
      </c>
      <c r="B415" s="264" t="s">
        <v>1101</v>
      </c>
      <c r="C415" s="264" t="s">
        <v>1102</v>
      </c>
      <c r="D415" s="265" t="str">
        <f t="shared" si="6"/>
        <v>PPL Rank: 253       
Kinney                                            
Treatment - New Facility</v>
      </c>
      <c r="E415" s="247" t="str">
        <f>VLOOKUP($A415,'[2]Project Data'!$C$6:$BU$990,11,FALSE)</f>
        <v>Bradshaw</v>
      </c>
      <c r="F415" s="247" t="str">
        <f>VLOOKUP($A415,'[2]Project Data'!$C$6:$BY$990,75,FALSE)</f>
        <v>3c</v>
      </c>
      <c r="G415" s="273">
        <f>VLOOKUP($A415,'[2]Project Data'!$C$6:$BY$990,46,FALSE)</f>
        <v>0</v>
      </c>
      <c r="H415" s="247" t="str">
        <f>VLOOKUP($A415,'[2]Project Data'!$C$6:$BY$990,16,FALSE)</f>
        <v>Reg</v>
      </c>
      <c r="I415" s="247" t="str">
        <f>VLOOKUP($A415,'[2]Project Data'!$C$6:$BY$990,6,FALSE)</f>
        <v/>
      </c>
      <c r="J415" s="247" t="str">
        <f>VLOOKUP($A415,'[2]Project Data'!$C$6:$BY$990,7,FALSE)</f>
        <v/>
      </c>
      <c r="K415" s="280">
        <f>VLOOKUP($A415,'[2]Project Data'!$C$6:$BY$990,15,FALSE)</f>
        <v>176</v>
      </c>
      <c r="L415" s="284">
        <f>VLOOKUP($A415,'[2]Project Data'!$C$6:$BY$990,30,FALSE)</f>
        <v>2439600</v>
      </c>
      <c r="M415" s="284">
        <f>VLOOKUP($A415,'[2]Project Data'!$C$6:$BY$990,53,FALSE)</f>
        <v>0</v>
      </c>
      <c r="N415" s="266" t="str">
        <f>VLOOKUP($A415,'[2]Project Data'!$C$6:$BU$862,8,FALSE)</f>
        <v/>
      </c>
    </row>
    <row r="416" spans="1:14" s="244" customFormat="1" ht="50.25" customHeight="1" x14ac:dyDescent="0.25">
      <c r="A416" s="264">
        <v>166</v>
      </c>
      <c r="B416" s="264" t="s">
        <v>653</v>
      </c>
      <c r="C416" s="264" t="s">
        <v>424</v>
      </c>
      <c r="D416" s="265" t="str">
        <f t="shared" si="6"/>
        <v>PPL Rank: 166       
La Salle                                          
Source - Connect to Red Rock RWS</v>
      </c>
      <c r="E416" s="247" t="str">
        <f>VLOOKUP($A416,'[2]Project Data'!$C$6:$BU$990,11,FALSE)</f>
        <v>Brooksbank</v>
      </c>
      <c r="F416" s="247">
        <f>VLOOKUP($A416,'[2]Project Data'!$C$6:$BY$990,75,FALSE)</f>
        <v>9</v>
      </c>
      <c r="G416" s="273">
        <f>VLOOKUP($A416,'[2]Project Data'!$C$6:$BY$990,46,FALSE)</f>
        <v>0</v>
      </c>
      <c r="H416" s="247" t="str">
        <f>VLOOKUP($A416,'[2]Project Data'!$C$6:$BY$990,16,FALSE)</f>
        <v>Reg</v>
      </c>
      <c r="I416" s="247" t="str">
        <f>VLOOKUP($A416,'[2]Project Data'!$C$6:$BY$990,6,FALSE)</f>
        <v/>
      </c>
      <c r="J416" s="247" t="str">
        <f>VLOOKUP($A416,'[2]Project Data'!$C$6:$BY$990,7,FALSE)</f>
        <v/>
      </c>
      <c r="K416" s="280">
        <f>VLOOKUP($A416,'[2]Project Data'!$C$6:$BY$990,15,FALSE)</f>
        <v>90</v>
      </c>
      <c r="L416" s="284">
        <f>VLOOKUP($A416,'[2]Project Data'!$C$6:$BY$990,30,FALSE)</f>
        <v>576943</v>
      </c>
      <c r="M416" s="284">
        <f>VLOOKUP($A416,'[2]Project Data'!$C$6:$BY$990,53,FALSE)</f>
        <v>0</v>
      </c>
      <c r="N416" s="266" t="str">
        <f>VLOOKUP($A416,'[2]Project Data'!$C$6:$BU$862,8,FALSE)</f>
        <v/>
      </c>
    </row>
    <row r="417" spans="1:14" s="244" customFormat="1" ht="50.25" customHeight="1" x14ac:dyDescent="0.25">
      <c r="A417" s="264">
        <v>246</v>
      </c>
      <c r="B417" s="264" t="s">
        <v>653</v>
      </c>
      <c r="C417" s="264" t="s">
        <v>340</v>
      </c>
      <c r="D417" s="265" t="str">
        <f t="shared" si="6"/>
        <v>PPL Rank: 246       
La Salle                                          
Watermain - Looping</v>
      </c>
      <c r="E417" s="247" t="str">
        <f>VLOOKUP($A417,'[2]Project Data'!$C$6:$BU$990,11,FALSE)</f>
        <v>Brooksbank</v>
      </c>
      <c r="F417" s="247">
        <f>VLOOKUP($A417,'[2]Project Data'!$C$6:$BY$990,75,FALSE)</f>
        <v>9</v>
      </c>
      <c r="G417" s="273">
        <f>VLOOKUP($A417,'[2]Project Data'!$C$6:$BY$990,46,FALSE)</f>
        <v>0</v>
      </c>
      <c r="H417" s="247" t="str">
        <f>VLOOKUP($A417,'[2]Project Data'!$C$6:$BY$990,16,FALSE)</f>
        <v>Reg</v>
      </c>
      <c r="I417" s="247" t="str">
        <f>VLOOKUP($A417,'[2]Project Data'!$C$6:$BY$990,6,FALSE)</f>
        <v/>
      </c>
      <c r="J417" s="247" t="str">
        <f>VLOOKUP($A417,'[2]Project Data'!$C$6:$BY$990,7,FALSE)</f>
        <v/>
      </c>
      <c r="K417" s="280">
        <f>VLOOKUP($A417,'[2]Project Data'!$C$6:$BY$990,15,FALSE)</f>
        <v>90</v>
      </c>
      <c r="L417" s="284">
        <f>VLOOKUP($A417,'[2]Project Data'!$C$6:$BY$990,30,FALSE)</f>
        <v>332000</v>
      </c>
      <c r="M417" s="284">
        <f>VLOOKUP($A417,'[2]Project Data'!$C$6:$BY$990,53,FALSE)</f>
        <v>265600</v>
      </c>
      <c r="N417" s="266" t="str">
        <f>VLOOKUP($A417,'[2]Project Data'!$C$6:$BU$862,8,FALSE)</f>
        <v/>
      </c>
    </row>
    <row r="418" spans="1:14" s="244" customFormat="1" ht="50.25" customHeight="1" x14ac:dyDescent="0.25">
      <c r="A418" s="264">
        <v>451</v>
      </c>
      <c r="B418" s="264" t="s">
        <v>653</v>
      </c>
      <c r="C418" s="264" t="s">
        <v>312</v>
      </c>
      <c r="D418" s="265" t="str">
        <f t="shared" si="6"/>
        <v>PPL Rank: 451       
La Salle                                          
Conservation - Repl Meters</v>
      </c>
      <c r="E418" s="247" t="str">
        <f>VLOOKUP($A418,'[2]Project Data'!$C$6:$BU$990,11,FALSE)</f>
        <v>Brooksbank</v>
      </c>
      <c r="F418" s="247">
        <f>VLOOKUP($A418,'[2]Project Data'!$C$6:$BY$990,75,FALSE)</f>
        <v>9</v>
      </c>
      <c r="G418" s="273">
        <f>VLOOKUP($A418,'[2]Project Data'!$C$6:$BY$990,46,FALSE)</f>
        <v>0</v>
      </c>
      <c r="H418" s="247" t="str">
        <f>VLOOKUP($A418,'[2]Project Data'!$C$6:$BY$990,16,FALSE)</f>
        <v>Reg</v>
      </c>
      <c r="I418" s="247" t="str">
        <f>VLOOKUP($A418,'[2]Project Data'!$C$6:$BY$990,6,FALSE)</f>
        <v/>
      </c>
      <c r="J418" s="247" t="str">
        <f>VLOOKUP($A418,'[2]Project Data'!$C$6:$BY$990,7,FALSE)</f>
        <v/>
      </c>
      <c r="K418" s="280">
        <f>VLOOKUP($A418,'[2]Project Data'!$C$6:$BY$990,15,FALSE)</f>
        <v>90</v>
      </c>
      <c r="L418" s="284">
        <f>VLOOKUP($A418,'[2]Project Data'!$C$6:$BY$990,30,FALSE)</f>
        <v>85000</v>
      </c>
      <c r="M418" s="284">
        <f>VLOOKUP($A418,'[2]Project Data'!$C$6:$BY$990,53,FALSE)</f>
        <v>0</v>
      </c>
      <c r="N418" s="266" t="str">
        <f>VLOOKUP($A418,'[2]Project Data'!$C$6:$BU$862,8,FALSE)</f>
        <v/>
      </c>
    </row>
    <row r="419" spans="1:14" s="244" customFormat="1" ht="50.25" customHeight="1" x14ac:dyDescent="0.25">
      <c r="A419" s="264">
        <v>182</v>
      </c>
      <c r="B419" s="264" t="s">
        <v>1103</v>
      </c>
      <c r="C419" s="264" t="s">
        <v>912</v>
      </c>
      <c r="D419" s="265" t="str">
        <f t="shared" si="6"/>
        <v>PPL Rank: 182       
Lafayette                                         
Treatment - Plant Addition</v>
      </c>
      <c r="E419" s="247" t="str">
        <f>VLOOKUP($A419,'[2]Project Data'!$C$6:$BU$990,11,FALSE)</f>
        <v>Brooksbank</v>
      </c>
      <c r="F419" s="247">
        <f>VLOOKUP($A419,'[2]Project Data'!$C$6:$BY$990,75,FALSE)</f>
        <v>9</v>
      </c>
      <c r="G419" s="273">
        <f>VLOOKUP($A419,'[2]Project Data'!$C$6:$BY$990,46,FALSE)</f>
        <v>0</v>
      </c>
      <c r="H419" s="247" t="str">
        <f>VLOOKUP($A419,'[2]Project Data'!$C$6:$BY$990,16,FALSE)</f>
        <v>Reg</v>
      </c>
      <c r="I419" s="247" t="str">
        <f>VLOOKUP($A419,'[2]Project Data'!$C$6:$BY$990,6,FALSE)</f>
        <v/>
      </c>
      <c r="J419" s="247" t="str">
        <f>VLOOKUP($A419,'[2]Project Data'!$C$6:$BY$990,7,FALSE)</f>
        <v/>
      </c>
      <c r="K419" s="280">
        <f>VLOOKUP($A419,'[2]Project Data'!$C$6:$BY$990,15,FALSE)</f>
        <v>545</v>
      </c>
      <c r="L419" s="284">
        <f>VLOOKUP($A419,'[2]Project Data'!$C$6:$BY$990,30,FALSE)</f>
        <v>2779210</v>
      </c>
      <c r="M419" s="284">
        <f>VLOOKUP($A419,'[2]Project Data'!$C$6:$BY$990,53,FALSE)</f>
        <v>1423368</v>
      </c>
      <c r="N419" s="266" t="str">
        <f>VLOOKUP($A419,'[2]Project Data'!$C$6:$BU$862,8,FALSE)</f>
        <v/>
      </c>
    </row>
    <row r="420" spans="1:14" s="244" customFormat="1" ht="50.25" customHeight="1" x14ac:dyDescent="0.25">
      <c r="A420" s="264">
        <v>636</v>
      </c>
      <c r="B420" s="264" t="s">
        <v>199</v>
      </c>
      <c r="C420" s="264" t="s">
        <v>285</v>
      </c>
      <c r="D420" s="265" t="str">
        <f t="shared" si="6"/>
        <v>PPL Rank: 636       
Lake Lillian                                      
Watermain - Repl &amp; Loop</v>
      </c>
      <c r="E420" s="247" t="str">
        <f>VLOOKUP($A420,'[2]Project Data'!$C$6:$BU$990,11,FALSE)</f>
        <v>Barrett</v>
      </c>
      <c r="F420" s="247" t="str">
        <f>VLOOKUP($A420,'[2]Project Data'!$C$6:$BY$990,75,FALSE)</f>
        <v>6E</v>
      </c>
      <c r="G420" s="273">
        <f>VLOOKUP($A420,'[2]Project Data'!$C$6:$BY$990,46,FALSE)</f>
        <v>0</v>
      </c>
      <c r="H420" s="247" t="str">
        <f>VLOOKUP($A420,'[2]Project Data'!$C$6:$BY$990,16,FALSE)</f>
        <v>Reg</v>
      </c>
      <c r="I420" s="247" t="str">
        <f>VLOOKUP($A420,'[2]Project Data'!$C$6:$BY$990,6,FALSE)</f>
        <v/>
      </c>
      <c r="J420" s="247" t="str">
        <f>VLOOKUP($A420,'[2]Project Data'!$C$6:$BY$990,7,FALSE)</f>
        <v/>
      </c>
      <c r="K420" s="280">
        <f>VLOOKUP($A420,'[2]Project Data'!$C$6:$BY$990,15,FALSE)</f>
        <v>258</v>
      </c>
      <c r="L420" s="284">
        <f>VLOOKUP($A420,'[2]Project Data'!$C$6:$BY$990,30,FALSE)</f>
        <v>4467000</v>
      </c>
      <c r="M420" s="284">
        <f>VLOOKUP($A420,'[2]Project Data'!$C$6:$BY$990,53,FALSE)</f>
        <v>0</v>
      </c>
      <c r="N420" s="266" t="str">
        <f>VLOOKUP($A420,'[2]Project Data'!$C$6:$BU$862,8,FALSE)</f>
        <v/>
      </c>
    </row>
    <row r="421" spans="1:14" s="244" customFormat="1" ht="50.25" customHeight="1" x14ac:dyDescent="0.25">
      <c r="A421" s="264">
        <v>637</v>
      </c>
      <c r="B421" s="264" t="s">
        <v>199</v>
      </c>
      <c r="C421" s="264" t="s">
        <v>289</v>
      </c>
      <c r="D421" s="265" t="str">
        <f t="shared" si="6"/>
        <v>PPL Rank: 637       
Lake Lillian                                      
Storage - Tower Rehab</v>
      </c>
      <c r="E421" s="247" t="str">
        <f>VLOOKUP($A421,'[2]Project Data'!$C$6:$BU$990,11,FALSE)</f>
        <v>Barrett</v>
      </c>
      <c r="F421" s="247" t="str">
        <f>VLOOKUP($A421,'[2]Project Data'!$C$6:$BY$990,75,FALSE)</f>
        <v>6E</v>
      </c>
      <c r="G421" s="273">
        <f>VLOOKUP($A421,'[2]Project Data'!$C$6:$BY$990,46,FALSE)</f>
        <v>0</v>
      </c>
      <c r="H421" s="247" t="str">
        <f>VLOOKUP($A421,'[2]Project Data'!$C$6:$BY$990,16,FALSE)</f>
        <v>Reg</v>
      </c>
      <c r="I421" s="247" t="str">
        <f>VLOOKUP($A421,'[2]Project Data'!$C$6:$BY$990,6,FALSE)</f>
        <v/>
      </c>
      <c r="J421" s="247" t="str">
        <f>VLOOKUP($A421,'[2]Project Data'!$C$6:$BY$990,7,FALSE)</f>
        <v/>
      </c>
      <c r="K421" s="280">
        <f>VLOOKUP($A421,'[2]Project Data'!$C$6:$BY$990,15,FALSE)</f>
        <v>258</v>
      </c>
      <c r="L421" s="284">
        <f>VLOOKUP($A421,'[2]Project Data'!$C$6:$BY$990,30,FALSE)</f>
        <v>1076000</v>
      </c>
      <c r="M421" s="284">
        <f>VLOOKUP($A421,'[2]Project Data'!$C$6:$BY$990,53,FALSE)</f>
        <v>0</v>
      </c>
      <c r="N421" s="266" t="str">
        <f>VLOOKUP($A421,'[2]Project Data'!$C$6:$BU$862,8,FALSE)</f>
        <v/>
      </c>
    </row>
    <row r="422" spans="1:14" s="244" customFormat="1" ht="50.25" customHeight="1" x14ac:dyDescent="0.25">
      <c r="A422" s="264">
        <v>480</v>
      </c>
      <c r="B422" s="264" t="s">
        <v>108</v>
      </c>
      <c r="C422" s="264" t="s">
        <v>425</v>
      </c>
      <c r="D422" s="265" t="str">
        <f t="shared" si="6"/>
        <v>PPL Rank: 480       
Lake Park                                         
Watermain - Repl 2nd Street</v>
      </c>
      <c r="E422" s="247" t="str">
        <f>VLOOKUP($A422,'[2]Project Data'!$C$6:$BU$990,11,FALSE)</f>
        <v>Bradshaw</v>
      </c>
      <c r="F422" s="247">
        <f>VLOOKUP($A422,'[2]Project Data'!$C$6:$BY$990,75,FALSE)</f>
        <v>4</v>
      </c>
      <c r="G422" s="273">
        <f>VLOOKUP($A422,'[2]Project Data'!$C$6:$BY$990,46,FALSE)</f>
        <v>0</v>
      </c>
      <c r="H422" s="247" t="str">
        <f>VLOOKUP($A422,'[2]Project Data'!$C$6:$BY$990,16,FALSE)</f>
        <v>Reg</v>
      </c>
      <c r="I422" s="247" t="str">
        <f>VLOOKUP($A422,'[2]Project Data'!$C$6:$BY$990,6,FALSE)</f>
        <v/>
      </c>
      <c r="J422" s="247" t="str">
        <f>VLOOKUP($A422,'[2]Project Data'!$C$6:$BY$990,7,FALSE)</f>
        <v/>
      </c>
      <c r="K422" s="280">
        <f>VLOOKUP($A422,'[2]Project Data'!$C$6:$BY$990,15,FALSE)</f>
        <v>797</v>
      </c>
      <c r="L422" s="284">
        <f>VLOOKUP($A422,'[2]Project Data'!$C$6:$BY$990,30,FALSE)</f>
        <v>812518</v>
      </c>
      <c r="M422" s="284">
        <f>VLOOKUP($A422,'[2]Project Data'!$C$6:$BY$990,53,FALSE)</f>
        <v>0</v>
      </c>
      <c r="N422" s="266" t="str">
        <f>VLOOKUP($A422,'[2]Project Data'!$C$6:$BU$862,8,FALSE)</f>
        <v/>
      </c>
    </row>
    <row r="423" spans="1:14" s="244" customFormat="1" ht="50.25" customHeight="1" x14ac:dyDescent="0.25">
      <c r="A423" s="264">
        <v>481</v>
      </c>
      <c r="B423" s="264" t="s">
        <v>108</v>
      </c>
      <c r="C423" s="264" t="s">
        <v>426</v>
      </c>
      <c r="D423" s="265" t="str">
        <f t="shared" si="6"/>
        <v>PPL Rank: 481       
Lake Park                                         
Conservation - Repl Water Meters</v>
      </c>
      <c r="E423" s="247" t="str">
        <f>VLOOKUP($A423,'[2]Project Data'!$C$6:$BU$990,11,FALSE)</f>
        <v>Bradshaw</v>
      </c>
      <c r="F423" s="247">
        <f>VLOOKUP($A423,'[2]Project Data'!$C$6:$BY$990,75,FALSE)</f>
        <v>4</v>
      </c>
      <c r="G423" s="273">
        <f>VLOOKUP($A423,'[2]Project Data'!$C$6:$BY$990,46,FALSE)</f>
        <v>0</v>
      </c>
      <c r="H423" s="247" t="str">
        <f>VLOOKUP($A423,'[2]Project Data'!$C$6:$BY$990,16,FALSE)</f>
        <v>Reg</v>
      </c>
      <c r="I423" s="247" t="str">
        <f>VLOOKUP($A423,'[2]Project Data'!$C$6:$BY$990,6,FALSE)</f>
        <v/>
      </c>
      <c r="J423" s="247" t="str">
        <f>VLOOKUP($A423,'[2]Project Data'!$C$6:$BY$990,7,FALSE)</f>
        <v/>
      </c>
      <c r="K423" s="280">
        <f>VLOOKUP($A423,'[2]Project Data'!$C$6:$BY$990,15,FALSE)</f>
        <v>797</v>
      </c>
      <c r="L423" s="284">
        <f>VLOOKUP($A423,'[2]Project Data'!$C$6:$BY$990,30,FALSE)</f>
        <v>382049</v>
      </c>
      <c r="M423" s="284">
        <f>VLOOKUP($A423,'[2]Project Data'!$C$6:$BY$990,53,FALSE)</f>
        <v>0</v>
      </c>
      <c r="N423" s="266" t="str">
        <f>VLOOKUP($A423,'[2]Project Data'!$C$6:$BU$862,8,FALSE)</f>
        <v/>
      </c>
    </row>
    <row r="424" spans="1:14" s="244" customFormat="1" ht="50.25" customHeight="1" x14ac:dyDescent="0.25">
      <c r="A424" s="264">
        <v>525</v>
      </c>
      <c r="B424" s="264" t="s">
        <v>654</v>
      </c>
      <c r="C424" s="264" t="s">
        <v>559</v>
      </c>
      <c r="D424" s="265" t="str">
        <f t="shared" si="6"/>
        <v>PPL Rank: 525       
Lake Wilson                                       
Storage - Tank Rehab</v>
      </c>
      <c r="E424" s="247" t="str">
        <f>VLOOKUP($A424,'[2]Project Data'!$C$6:$BU$990,11,FALSE)</f>
        <v>Berrens</v>
      </c>
      <c r="F424" s="247">
        <f>VLOOKUP($A424,'[2]Project Data'!$C$6:$BY$990,75,FALSE)</f>
        <v>8</v>
      </c>
      <c r="G424" s="273">
        <f>VLOOKUP($A424,'[2]Project Data'!$C$6:$BY$990,46,FALSE)</f>
        <v>0</v>
      </c>
      <c r="H424" s="247" t="str">
        <f>VLOOKUP($A424,'[2]Project Data'!$C$6:$BY$990,16,FALSE)</f>
        <v>Reg</v>
      </c>
      <c r="I424" s="247" t="str">
        <f>VLOOKUP($A424,'[2]Project Data'!$C$6:$BY$990,6,FALSE)</f>
        <v/>
      </c>
      <c r="J424" s="247" t="str">
        <f>VLOOKUP($A424,'[2]Project Data'!$C$6:$BY$990,7,FALSE)</f>
        <v/>
      </c>
      <c r="K424" s="280">
        <f>VLOOKUP($A424,'[2]Project Data'!$C$6:$BY$990,15,FALSE)</f>
        <v>222</v>
      </c>
      <c r="L424" s="284">
        <f>VLOOKUP($A424,'[2]Project Data'!$C$6:$BY$990,30,FALSE)</f>
        <v>590000</v>
      </c>
      <c r="M424" s="284">
        <f>VLOOKUP($A424,'[2]Project Data'!$C$6:$BY$990,53,FALSE)</f>
        <v>0</v>
      </c>
      <c r="N424" s="266" t="str">
        <f>VLOOKUP($A424,'[2]Project Data'!$C$6:$BU$862,8,FALSE)</f>
        <v/>
      </c>
    </row>
    <row r="425" spans="1:14" s="244" customFormat="1" ht="50.25" customHeight="1" x14ac:dyDescent="0.25">
      <c r="A425" s="264">
        <v>849</v>
      </c>
      <c r="B425" s="264" t="s">
        <v>110</v>
      </c>
      <c r="C425" s="264" t="s">
        <v>427</v>
      </c>
      <c r="D425" s="265" t="str">
        <f t="shared" si="6"/>
        <v>PPL Rank: 849       
Lakefield                                         
Treatment - Add RO/Plant Rehab</v>
      </c>
      <c r="E425" s="247" t="str">
        <f>VLOOKUP($A425,'[2]Project Data'!$C$6:$BU$990,11,FALSE)</f>
        <v>Berrens</v>
      </c>
      <c r="F425" s="247">
        <f>VLOOKUP($A425,'[2]Project Data'!$C$6:$BY$990,75,FALSE)</f>
        <v>8</v>
      </c>
      <c r="G425" s="273">
        <f>VLOOKUP($A425,'[2]Project Data'!$C$6:$BY$990,46,FALSE)</f>
        <v>0</v>
      </c>
      <c r="H425" s="247" t="str">
        <f>VLOOKUP($A425,'[2]Project Data'!$C$6:$BY$990,16,FALSE)</f>
        <v>Reg</v>
      </c>
      <c r="I425" s="247" t="str">
        <f>VLOOKUP($A425,'[2]Project Data'!$C$6:$BY$990,6,FALSE)</f>
        <v/>
      </c>
      <c r="J425" s="247" t="str">
        <f>VLOOKUP($A425,'[2]Project Data'!$C$6:$BY$990,7,FALSE)</f>
        <v/>
      </c>
      <c r="K425" s="280">
        <f>VLOOKUP($A425,'[2]Project Data'!$C$6:$BY$990,15,FALSE)</f>
        <v>1694</v>
      </c>
      <c r="L425" s="284">
        <f>VLOOKUP($A425,'[2]Project Data'!$C$6:$BY$990,30,FALSE)</f>
        <v>2593137</v>
      </c>
      <c r="M425" s="284">
        <f>VLOOKUP($A425,'[2]Project Data'!$C$6:$BY$990,53,FALSE)</f>
        <v>0</v>
      </c>
      <c r="N425" s="266" t="str">
        <f>VLOOKUP($A425,'[2]Project Data'!$C$6:$BU$862,8,FALSE)</f>
        <v/>
      </c>
    </row>
    <row r="426" spans="1:14" s="244" customFormat="1" ht="50.25" customHeight="1" x14ac:dyDescent="0.25">
      <c r="A426" s="264">
        <v>791</v>
      </c>
      <c r="B426" s="264" t="s">
        <v>428</v>
      </c>
      <c r="C426" s="264" t="s">
        <v>305</v>
      </c>
      <c r="D426" s="265" t="str">
        <f t="shared" si="6"/>
        <v>PPL Rank: 791       
Lamberton                                         
Treatment - New Plant</v>
      </c>
      <c r="E426" s="247" t="str">
        <f>VLOOKUP($A426,'[2]Project Data'!$C$6:$BU$990,11,FALSE)</f>
        <v>Berrens</v>
      </c>
      <c r="F426" s="247">
        <f>VLOOKUP($A426,'[2]Project Data'!$C$6:$BY$990,75,FALSE)</f>
        <v>8</v>
      </c>
      <c r="G426" s="273">
        <f>VLOOKUP($A426,'[2]Project Data'!$C$6:$BY$990,46,FALSE)</f>
        <v>0</v>
      </c>
      <c r="H426" s="247" t="str">
        <f>VLOOKUP($A426,'[2]Project Data'!$C$6:$BY$990,16,FALSE)</f>
        <v>Reg</v>
      </c>
      <c r="I426" s="247" t="str">
        <f>VLOOKUP($A426,'[2]Project Data'!$C$6:$BY$990,6,FALSE)</f>
        <v/>
      </c>
      <c r="J426" s="247" t="str">
        <f>VLOOKUP($A426,'[2]Project Data'!$C$6:$BY$990,7,FALSE)</f>
        <v/>
      </c>
      <c r="K426" s="280">
        <f>VLOOKUP($A426,'[2]Project Data'!$C$6:$BY$990,15,FALSE)</f>
        <v>847</v>
      </c>
      <c r="L426" s="284">
        <f>VLOOKUP($A426,'[2]Project Data'!$C$6:$BY$990,30,FALSE)</f>
        <v>6603000</v>
      </c>
      <c r="M426" s="284">
        <f>VLOOKUP($A426,'[2]Project Data'!$C$6:$BY$990,53,FALSE)</f>
        <v>0</v>
      </c>
      <c r="N426" s="266" t="str">
        <f>VLOOKUP($A426,'[2]Project Data'!$C$6:$BU$862,8,FALSE)</f>
        <v/>
      </c>
    </row>
    <row r="427" spans="1:14" s="244" customFormat="1" ht="50.25" customHeight="1" x14ac:dyDescent="0.25">
      <c r="A427" s="264">
        <v>792</v>
      </c>
      <c r="B427" s="264" t="s">
        <v>428</v>
      </c>
      <c r="C427" s="264" t="s">
        <v>329</v>
      </c>
      <c r="D427" s="265" t="str">
        <f t="shared" si="6"/>
        <v>PPL Rank: 792       
Lamberton                                         
Watermain - Replace &amp; Loop</v>
      </c>
      <c r="E427" s="247" t="str">
        <f>VLOOKUP($A427,'[2]Project Data'!$C$6:$BU$990,11,FALSE)</f>
        <v>Berrens</v>
      </c>
      <c r="F427" s="247">
        <f>VLOOKUP($A427,'[2]Project Data'!$C$6:$BY$990,75,FALSE)</f>
        <v>8</v>
      </c>
      <c r="G427" s="273">
        <f>VLOOKUP($A427,'[2]Project Data'!$C$6:$BY$990,46,FALSE)</f>
        <v>0</v>
      </c>
      <c r="H427" s="247" t="str">
        <f>VLOOKUP($A427,'[2]Project Data'!$C$6:$BY$990,16,FALSE)</f>
        <v>Reg</v>
      </c>
      <c r="I427" s="247" t="str">
        <f>VLOOKUP($A427,'[2]Project Data'!$C$6:$BY$990,6,FALSE)</f>
        <v/>
      </c>
      <c r="J427" s="247" t="str">
        <f>VLOOKUP($A427,'[2]Project Data'!$C$6:$BY$990,7,FALSE)</f>
        <v>Yes</v>
      </c>
      <c r="K427" s="280">
        <f>VLOOKUP($A427,'[2]Project Data'!$C$6:$BY$990,15,FALSE)</f>
        <v>847</v>
      </c>
      <c r="L427" s="284">
        <f>VLOOKUP($A427,'[2]Project Data'!$C$6:$BY$990,30,FALSE)</f>
        <v>630000</v>
      </c>
      <c r="M427" s="284">
        <f>VLOOKUP($A427,'[2]Project Data'!$C$6:$BY$990,53,FALSE)</f>
        <v>0</v>
      </c>
      <c r="N427" s="266" t="str">
        <f>VLOOKUP($A427,'[2]Project Data'!$C$6:$BU$862,8,FALSE)</f>
        <v/>
      </c>
    </row>
    <row r="428" spans="1:14" s="244" customFormat="1" ht="50.25" customHeight="1" x14ac:dyDescent="0.25">
      <c r="A428" s="264">
        <v>793</v>
      </c>
      <c r="B428" s="264" t="s">
        <v>428</v>
      </c>
      <c r="C428" s="264" t="s">
        <v>430</v>
      </c>
      <c r="D428" s="265" t="str">
        <f t="shared" si="6"/>
        <v>PPL Rank: 793       
Lamberton                                         
Source - New Well, Rehab Well 1</v>
      </c>
      <c r="E428" s="247" t="str">
        <f>VLOOKUP($A428,'[2]Project Data'!$C$6:$BU$990,11,FALSE)</f>
        <v>Berrens</v>
      </c>
      <c r="F428" s="247">
        <f>VLOOKUP($A428,'[2]Project Data'!$C$6:$BY$990,75,FALSE)</f>
        <v>8</v>
      </c>
      <c r="G428" s="273">
        <f>VLOOKUP($A428,'[2]Project Data'!$C$6:$BY$990,46,FALSE)</f>
        <v>0</v>
      </c>
      <c r="H428" s="247" t="str">
        <f>VLOOKUP($A428,'[2]Project Data'!$C$6:$BY$990,16,FALSE)</f>
        <v>Reg</v>
      </c>
      <c r="I428" s="247" t="str">
        <f>VLOOKUP($A428,'[2]Project Data'!$C$6:$BY$990,6,FALSE)</f>
        <v/>
      </c>
      <c r="J428" s="247" t="str">
        <f>VLOOKUP($A428,'[2]Project Data'!$C$6:$BY$990,7,FALSE)</f>
        <v/>
      </c>
      <c r="K428" s="280">
        <f>VLOOKUP($A428,'[2]Project Data'!$C$6:$BY$990,15,FALSE)</f>
        <v>847</v>
      </c>
      <c r="L428" s="284">
        <f>VLOOKUP($A428,'[2]Project Data'!$C$6:$BY$990,30,FALSE)</f>
        <v>1690000</v>
      </c>
      <c r="M428" s="284">
        <f>VLOOKUP($A428,'[2]Project Data'!$C$6:$BY$990,53,FALSE)</f>
        <v>0</v>
      </c>
      <c r="N428" s="266" t="str">
        <f>VLOOKUP($A428,'[2]Project Data'!$C$6:$BU$862,8,FALSE)</f>
        <v/>
      </c>
    </row>
    <row r="429" spans="1:14" s="244" customFormat="1" ht="50.25" customHeight="1" x14ac:dyDescent="0.25">
      <c r="A429" s="264">
        <v>885</v>
      </c>
      <c r="B429" s="264" t="s">
        <v>428</v>
      </c>
      <c r="C429" s="264" t="s">
        <v>429</v>
      </c>
      <c r="D429" s="265" t="str">
        <f t="shared" si="6"/>
        <v>PPL Rank: 885       
Lamberton                                         
Storage - Ground Storage Rehab</v>
      </c>
      <c r="E429" s="247" t="str">
        <f>VLOOKUP($A429,'[2]Project Data'!$C$6:$BU$990,11,FALSE)</f>
        <v>Berrens</v>
      </c>
      <c r="F429" s="247">
        <f>VLOOKUP($A429,'[2]Project Data'!$C$6:$BY$990,75,FALSE)</f>
        <v>8</v>
      </c>
      <c r="G429" s="273">
        <f>VLOOKUP($A429,'[2]Project Data'!$C$6:$BY$990,46,FALSE)</f>
        <v>0</v>
      </c>
      <c r="H429" s="247" t="str">
        <f>VLOOKUP($A429,'[2]Project Data'!$C$6:$BY$990,16,FALSE)</f>
        <v>Reg</v>
      </c>
      <c r="I429" s="247" t="str">
        <f>VLOOKUP($A429,'[2]Project Data'!$C$6:$BY$990,6,FALSE)</f>
        <v/>
      </c>
      <c r="J429" s="247" t="str">
        <f>VLOOKUP($A429,'[2]Project Data'!$C$6:$BY$990,7,FALSE)</f>
        <v/>
      </c>
      <c r="K429" s="280">
        <f>VLOOKUP($A429,'[2]Project Data'!$C$6:$BY$990,15,FALSE)</f>
        <v>847</v>
      </c>
      <c r="L429" s="284">
        <f>VLOOKUP($A429,'[2]Project Data'!$C$6:$BY$990,30,FALSE)</f>
        <v>796000</v>
      </c>
      <c r="M429" s="284">
        <f>VLOOKUP($A429,'[2]Project Data'!$C$6:$BY$990,53,FALSE)</f>
        <v>0</v>
      </c>
      <c r="N429" s="266" t="str">
        <f>VLOOKUP($A429,'[2]Project Data'!$C$6:$BU$862,8,FALSE)</f>
        <v/>
      </c>
    </row>
    <row r="430" spans="1:14" s="244" customFormat="1" ht="50.25" customHeight="1" x14ac:dyDescent="0.25">
      <c r="A430" s="264">
        <v>457</v>
      </c>
      <c r="B430" s="264" t="s">
        <v>221</v>
      </c>
      <c r="C430" s="264" t="s">
        <v>431</v>
      </c>
      <c r="D430" s="265" t="str">
        <f t="shared" si="6"/>
        <v>PPL Rank: 457       
Lanesboro                                         
Watermain - Repl TH250</v>
      </c>
      <c r="E430" s="247" t="str">
        <f>VLOOKUP($A430,'[2]Project Data'!$C$6:$BU$990,11,FALSE)</f>
        <v>Brooksbank</v>
      </c>
      <c r="F430" s="247">
        <f>VLOOKUP($A430,'[2]Project Data'!$C$6:$BY$990,75,FALSE)</f>
        <v>10</v>
      </c>
      <c r="G430" s="273">
        <f>VLOOKUP($A430,'[2]Project Data'!$C$6:$BY$990,46,FALSE)</f>
        <v>0</v>
      </c>
      <c r="H430" s="247" t="str">
        <f>VLOOKUP($A430,'[2]Project Data'!$C$6:$BY$990,16,FALSE)</f>
        <v>Reg</v>
      </c>
      <c r="I430" s="247" t="str">
        <f>VLOOKUP($A430,'[2]Project Data'!$C$6:$BY$990,6,FALSE)</f>
        <v/>
      </c>
      <c r="J430" s="247" t="str">
        <f>VLOOKUP($A430,'[2]Project Data'!$C$6:$BY$990,7,FALSE)</f>
        <v/>
      </c>
      <c r="K430" s="280">
        <f>VLOOKUP($A430,'[2]Project Data'!$C$6:$BY$990,15,FALSE)</f>
        <v>788</v>
      </c>
      <c r="L430" s="284">
        <f>VLOOKUP($A430,'[2]Project Data'!$C$6:$BY$990,30,FALSE)</f>
        <v>1261898</v>
      </c>
      <c r="M430" s="284">
        <f>VLOOKUP($A430,'[2]Project Data'!$C$6:$BY$990,53,FALSE)</f>
        <v>0</v>
      </c>
      <c r="N430" s="266" t="str">
        <f>VLOOKUP($A430,'[2]Project Data'!$C$6:$BU$862,8,FALSE)</f>
        <v/>
      </c>
    </row>
    <row r="431" spans="1:14" s="244" customFormat="1" ht="50.25" customHeight="1" x14ac:dyDescent="0.25">
      <c r="A431" s="264">
        <v>297</v>
      </c>
      <c r="B431" s="264" t="s">
        <v>655</v>
      </c>
      <c r="C431" s="264" t="s">
        <v>300</v>
      </c>
      <c r="D431" s="265" t="str">
        <f t="shared" si="6"/>
        <v>PPL Rank: 297       
Le Sueur                                          
Treatment - Plant Rehab</v>
      </c>
      <c r="E431" s="247" t="str">
        <f>VLOOKUP($A431,'[2]Project Data'!$C$6:$BU$990,11,FALSE)</f>
        <v>Brooksbank</v>
      </c>
      <c r="F431" s="247">
        <f>VLOOKUP($A431,'[2]Project Data'!$C$6:$BY$990,75,FALSE)</f>
        <v>9</v>
      </c>
      <c r="G431" s="273">
        <f>VLOOKUP($A431,'[2]Project Data'!$C$6:$BY$990,46,FALSE)</f>
        <v>0</v>
      </c>
      <c r="H431" s="247" t="str">
        <f>VLOOKUP($A431,'[2]Project Data'!$C$6:$BY$990,16,FALSE)</f>
        <v>Reg</v>
      </c>
      <c r="I431" s="247" t="str">
        <f>VLOOKUP($A431,'[2]Project Data'!$C$6:$BY$990,6,FALSE)</f>
        <v/>
      </c>
      <c r="J431" s="247" t="str">
        <f>VLOOKUP($A431,'[2]Project Data'!$C$6:$BY$990,7,FALSE)</f>
        <v>Yes</v>
      </c>
      <c r="K431" s="280">
        <f>VLOOKUP($A431,'[2]Project Data'!$C$6:$BY$990,15,FALSE)</f>
        <v>4174</v>
      </c>
      <c r="L431" s="284">
        <f>VLOOKUP($A431,'[2]Project Data'!$C$6:$BY$990,30,FALSE)</f>
        <v>4000000</v>
      </c>
      <c r="M431" s="284">
        <f>VLOOKUP($A431,'[2]Project Data'!$C$6:$BY$990,53,FALSE)</f>
        <v>0</v>
      </c>
      <c r="N431" s="266" t="str">
        <f>VLOOKUP($A431,'[2]Project Data'!$C$6:$BU$862,8,FALSE)</f>
        <v/>
      </c>
    </row>
    <row r="432" spans="1:14" s="244" customFormat="1" ht="50.25" customHeight="1" x14ac:dyDescent="0.25">
      <c r="A432" s="264">
        <v>298</v>
      </c>
      <c r="B432" s="264" t="s">
        <v>655</v>
      </c>
      <c r="C432" s="264" t="s">
        <v>697</v>
      </c>
      <c r="D432" s="265" t="str">
        <f t="shared" si="6"/>
        <v>PPL Rank: 298       
Le Sueur                                          
Watermain - New Booster Station &amp; Wtrmn</v>
      </c>
      <c r="E432" s="247" t="str">
        <f>VLOOKUP($A432,'[2]Project Data'!$C$6:$BU$990,11,FALSE)</f>
        <v>Brooksbank</v>
      </c>
      <c r="F432" s="247">
        <f>VLOOKUP($A432,'[2]Project Data'!$C$6:$BY$990,75,FALSE)</f>
        <v>9</v>
      </c>
      <c r="G432" s="273">
        <f>VLOOKUP($A432,'[2]Project Data'!$C$6:$BY$990,46,FALSE)</f>
        <v>0</v>
      </c>
      <c r="H432" s="247" t="str">
        <f>VLOOKUP($A432,'[2]Project Data'!$C$6:$BY$990,16,FALSE)</f>
        <v>Reg</v>
      </c>
      <c r="I432" s="247" t="str">
        <f>VLOOKUP($A432,'[2]Project Data'!$C$6:$BY$990,6,FALSE)</f>
        <v>Yes</v>
      </c>
      <c r="J432" s="247" t="str">
        <f>VLOOKUP($A432,'[2]Project Data'!$C$6:$BY$990,7,FALSE)</f>
        <v/>
      </c>
      <c r="K432" s="280">
        <f>VLOOKUP($A432,'[2]Project Data'!$C$6:$BY$990,15,FALSE)</f>
        <v>4174</v>
      </c>
      <c r="L432" s="284">
        <f>VLOOKUP($A432,'[2]Project Data'!$C$6:$BY$990,30,FALSE)</f>
        <v>2200000</v>
      </c>
      <c r="M432" s="284">
        <f>VLOOKUP($A432,'[2]Project Data'!$C$6:$BY$990,53,FALSE)</f>
        <v>0</v>
      </c>
      <c r="N432" s="266" t="str">
        <f>VLOOKUP($A432,'[2]Project Data'!$C$6:$BU$862,8,FALSE)</f>
        <v>Yes</v>
      </c>
    </row>
    <row r="433" spans="1:14" s="244" customFormat="1" ht="50.25" customHeight="1" x14ac:dyDescent="0.25">
      <c r="A433" s="264">
        <v>645</v>
      </c>
      <c r="B433" s="264" t="s">
        <v>655</v>
      </c>
      <c r="C433" s="264" t="s">
        <v>1104</v>
      </c>
      <c r="D433" s="265" t="str">
        <f t="shared" si="6"/>
        <v>PPL Rank: 645       
Le Sueur                                          
Other - SCADA upgrade</v>
      </c>
      <c r="E433" s="247" t="str">
        <f>VLOOKUP($A433,'[2]Project Data'!$C$6:$BU$990,11,FALSE)</f>
        <v>Brooksbank</v>
      </c>
      <c r="F433" s="247">
        <f>VLOOKUP($A433,'[2]Project Data'!$C$6:$BY$990,75,FALSE)</f>
        <v>9</v>
      </c>
      <c r="G433" s="273">
        <f>VLOOKUP($A433,'[2]Project Data'!$C$6:$BY$990,46,FALSE)</f>
        <v>0</v>
      </c>
      <c r="H433" s="247" t="str">
        <f>VLOOKUP($A433,'[2]Project Data'!$C$6:$BY$990,16,FALSE)</f>
        <v>Reg</v>
      </c>
      <c r="I433" s="247" t="str">
        <f>VLOOKUP($A433,'[2]Project Data'!$C$6:$BY$990,6,FALSE)</f>
        <v/>
      </c>
      <c r="J433" s="247" t="str">
        <f>VLOOKUP($A433,'[2]Project Data'!$C$6:$BY$990,7,FALSE)</f>
        <v>Yes</v>
      </c>
      <c r="K433" s="280">
        <f>VLOOKUP($A433,'[2]Project Data'!$C$6:$BY$990,15,FALSE)</f>
        <v>4050</v>
      </c>
      <c r="L433" s="284">
        <f>VLOOKUP($A433,'[2]Project Data'!$C$6:$BY$990,30,FALSE)</f>
        <v>1500000</v>
      </c>
      <c r="M433" s="284">
        <f>VLOOKUP($A433,'[2]Project Data'!$C$6:$BY$990,53,FALSE)</f>
        <v>0</v>
      </c>
      <c r="N433" s="266" t="str">
        <f>VLOOKUP($A433,'[2]Project Data'!$C$6:$BU$862,8,FALSE)</f>
        <v/>
      </c>
    </row>
    <row r="434" spans="1:14" s="244" customFormat="1" ht="50.25" customHeight="1" x14ac:dyDescent="0.25">
      <c r="A434" s="264">
        <v>723</v>
      </c>
      <c r="B434" s="264" t="s">
        <v>655</v>
      </c>
      <c r="C434" s="264" t="s">
        <v>1346</v>
      </c>
      <c r="D434" s="265" t="str">
        <f t="shared" si="6"/>
        <v>PPL Rank: 723       
Le Sueur                                          
Watermain - 4th St Improvements</v>
      </c>
      <c r="E434" s="247" t="str">
        <f>VLOOKUP($A434,'[2]Project Data'!$C$6:$BU$990,11,FALSE)</f>
        <v>Brooksbank</v>
      </c>
      <c r="F434" s="247">
        <f>VLOOKUP($A434,'[2]Project Data'!$C$6:$BY$990,75,FALSE)</f>
        <v>9</v>
      </c>
      <c r="G434" s="273">
        <f>VLOOKUP($A434,'[2]Project Data'!$C$6:$BY$990,46,FALSE)</f>
        <v>0</v>
      </c>
      <c r="H434" s="247" t="str">
        <f>VLOOKUP($A434,'[2]Project Data'!$C$6:$BY$990,16,FALSE)</f>
        <v>Reg</v>
      </c>
      <c r="I434" s="247" t="str">
        <f>VLOOKUP($A434,'[2]Project Data'!$C$6:$BY$990,6,FALSE)</f>
        <v/>
      </c>
      <c r="J434" s="247" t="str">
        <f>VLOOKUP($A434,'[2]Project Data'!$C$6:$BY$990,7,FALSE)</f>
        <v>Yes</v>
      </c>
      <c r="K434" s="280">
        <f>VLOOKUP($A434,'[2]Project Data'!$C$6:$BY$990,15,FALSE)</f>
        <v>4210</v>
      </c>
      <c r="L434" s="284">
        <f>VLOOKUP($A434,'[2]Project Data'!$C$6:$BY$990,30,FALSE)</f>
        <v>2044047</v>
      </c>
      <c r="M434" s="284">
        <f>VLOOKUP($A434,'[2]Project Data'!$C$6:$BY$990,53,FALSE)</f>
        <v>0</v>
      </c>
      <c r="N434" s="266">
        <f>VLOOKUP($A434,'[2]Project Data'!$C$6:$BU$862,8,FALSE)</f>
        <v>0</v>
      </c>
    </row>
    <row r="435" spans="1:14" s="244" customFormat="1" ht="50.25" customHeight="1" x14ac:dyDescent="0.25">
      <c r="A435" s="264">
        <v>786</v>
      </c>
      <c r="B435" s="264" t="s">
        <v>432</v>
      </c>
      <c r="C435" s="264" t="s">
        <v>433</v>
      </c>
      <c r="D435" s="265" t="str">
        <f t="shared" si="6"/>
        <v>PPL Rank: 786       
LeRoy                                             
Source - Backup Well</v>
      </c>
      <c r="E435" s="247" t="str">
        <f>VLOOKUP($A435,'[2]Project Data'!$C$6:$BU$990,11,FALSE)</f>
        <v>Brooksbank</v>
      </c>
      <c r="F435" s="247">
        <f>VLOOKUP($A435,'[2]Project Data'!$C$6:$BY$990,75,FALSE)</f>
        <v>9</v>
      </c>
      <c r="G435" s="273">
        <f>VLOOKUP($A435,'[2]Project Data'!$C$6:$BY$990,46,FALSE)</f>
        <v>0</v>
      </c>
      <c r="H435" s="247" t="str">
        <f>VLOOKUP($A435,'[2]Project Data'!$C$6:$BY$990,16,FALSE)</f>
        <v>Reg</v>
      </c>
      <c r="I435" s="247" t="str">
        <f>VLOOKUP($A435,'[2]Project Data'!$C$6:$BY$990,6,FALSE)</f>
        <v/>
      </c>
      <c r="J435" s="247" t="str">
        <f>VLOOKUP($A435,'[2]Project Data'!$C$6:$BY$990,7,FALSE)</f>
        <v/>
      </c>
      <c r="K435" s="280">
        <f>VLOOKUP($A435,'[2]Project Data'!$C$6:$BY$990,15,FALSE)</f>
        <v>900</v>
      </c>
      <c r="L435" s="284">
        <f>VLOOKUP($A435,'[2]Project Data'!$C$6:$BY$990,30,FALSE)</f>
        <v>775056</v>
      </c>
      <c r="M435" s="284">
        <f>VLOOKUP($A435,'[2]Project Data'!$C$6:$BY$990,53,FALSE)</f>
        <v>0</v>
      </c>
      <c r="N435" s="266" t="str">
        <f>VLOOKUP($A435,'[2]Project Data'!$C$6:$BU$862,8,FALSE)</f>
        <v/>
      </c>
    </row>
    <row r="436" spans="1:14" s="244" customFormat="1" ht="50.25" customHeight="1" x14ac:dyDescent="0.25">
      <c r="A436" s="264">
        <v>880</v>
      </c>
      <c r="B436" s="264" t="s">
        <v>432</v>
      </c>
      <c r="C436" s="264" t="s">
        <v>434</v>
      </c>
      <c r="D436" s="265" t="str">
        <f t="shared" si="6"/>
        <v>PPL Rank: 880       
LeRoy                                             
Storage - Repl with 120,000 Gallon Tower</v>
      </c>
      <c r="E436" s="247" t="str">
        <f>VLOOKUP($A436,'[2]Project Data'!$C$6:$BU$990,11,FALSE)</f>
        <v>Brooksbank</v>
      </c>
      <c r="F436" s="247">
        <f>VLOOKUP($A436,'[2]Project Data'!$C$6:$BY$990,75,FALSE)</f>
        <v>10</v>
      </c>
      <c r="G436" s="273">
        <f>VLOOKUP($A436,'[2]Project Data'!$C$6:$BY$990,46,FALSE)</f>
        <v>0</v>
      </c>
      <c r="H436" s="247" t="str">
        <f>VLOOKUP($A436,'[2]Project Data'!$C$6:$BY$990,16,FALSE)</f>
        <v>Reg</v>
      </c>
      <c r="I436" s="247" t="str">
        <f>VLOOKUP($A436,'[2]Project Data'!$C$6:$BY$990,6,FALSE)</f>
        <v/>
      </c>
      <c r="J436" s="247" t="str">
        <f>VLOOKUP($A436,'[2]Project Data'!$C$6:$BY$990,7,FALSE)</f>
        <v/>
      </c>
      <c r="K436" s="280">
        <f>VLOOKUP($A436,'[2]Project Data'!$C$6:$BY$990,15,FALSE)</f>
        <v>900</v>
      </c>
      <c r="L436" s="284">
        <f>VLOOKUP($A436,'[2]Project Data'!$C$6:$BY$990,30,FALSE)</f>
        <v>811589</v>
      </c>
      <c r="M436" s="284">
        <f>VLOOKUP($A436,'[2]Project Data'!$C$6:$BY$990,53,FALSE)</f>
        <v>0</v>
      </c>
      <c r="N436" s="266" t="str">
        <f>VLOOKUP($A436,'[2]Project Data'!$C$6:$BU$862,8,FALSE)</f>
        <v/>
      </c>
    </row>
    <row r="437" spans="1:14" s="244" customFormat="1" ht="50.25" customHeight="1" x14ac:dyDescent="0.25">
      <c r="A437" s="264">
        <v>881</v>
      </c>
      <c r="B437" s="264" t="s">
        <v>432</v>
      </c>
      <c r="C437" s="264" t="s">
        <v>435</v>
      </c>
      <c r="D437" s="265" t="str">
        <f t="shared" si="6"/>
        <v>PPL Rank: 881       
LeRoy                                             
Watermain - Replace for East County Rd.</v>
      </c>
      <c r="E437" s="247" t="str">
        <f>VLOOKUP($A437,'[2]Project Data'!$C$6:$BU$990,11,FALSE)</f>
        <v>Brooksbank</v>
      </c>
      <c r="F437" s="247">
        <f>VLOOKUP($A437,'[2]Project Data'!$C$6:$BY$990,75,FALSE)</f>
        <v>10</v>
      </c>
      <c r="G437" s="273">
        <f>VLOOKUP($A437,'[2]Project Data'!$C$6:$BY$990,46,FALSE)</f>
        <v>0</v>
      </c>
      <c r="H437" s="247" t="str">
        <f>VLOOKUP($A437,'[2]Project Data'!$C$6:$BY$990,16,FALSE)</f>
        <v>Reg</v>
      </c>
      <c r="I437" s="247" t="str">
        <f>VLOOKUP($A437,'[2]Project Data'!$C$6:$BY$990,6,FALSE)</f>
        <v/>
      </c>
      <c r="J437" s="247" t="str">
        <f>VLOOKUP($A437,'[2]Project Data'!$C$6:$BY$990,7,FALSE)</f>
        <v/>
      </c>
      <c r="K437" s="280">
        <f>VLOOKUP($A437,'[2]Project Data'!$C$6:$BY$990,15,FALSE)</f>
        <v>900</v>
      </c>
      <c r="L437" s="284">
        <f>VLOOKUP($A437,'[2]Project Data'!$C$6:$BY$990,30,FALSE)</f>
        <v>560232</v>
      </c>
      <c r="M437" s="284">
        <f>VLOOKUP($A437,'[2]Project Data'!$C$6:$BY$990,53,FALSE)</f>
        <v>0</v>
      </c>
      <c r="N437" s="266" t="str">
        <f>VLOOKUP($A437,'[2]Project Data'!$C$6:$BU$862,8,FALSE)</f>
        <v/>
      </c>
    </row>
    <row r="438" spans="1:14" s="244" customFormat="1" ht="50.25" customHeight="1" x14ac:dyDescent="0.25">
      <c r="A438" s="264">
        <v>882</v>
      </c>
      <c r="B438" s="264" t="s">
        <v>432</v>
      </c>
      <c r="C438" s="264" t="s">
        <v>436</v>
      </c>
      <c r="D438" s="265" t="str">
        <f t="shared" si="6"/>
        <v>PPL Rank: 882       
LeRoy                                             
Treatment - Rehab Filter</v>
      </c>
      <c r="E438" s="247" t="str">
        <f>VLOOKUP($A438,'[2]Project Data'!$C$6:$BU$990,11,FALSE)</f>
        <v>Brooksbank</v>
      </c>
      <c r="F438" s="247">
        <f>VLOOKUP($A438,'[2]Project Data'!$C$6:$BY$990,75,FALSE)</f>
        <v>10</v>
      </c>
      <c r="G438" s="273">
        <f>VLOOKUP($A438,'[2]Project Data'!$C$6:$BY$990,46,FALSE)</f>
        <v>0</v>
      </c>
      <c r="H438" s="247" t="str">
        <f>VLOOKUP($A438,'[2]Project Data'!$C$6:$BY$990,16,FALSE)</f>
        <v>Reg</v>
      </c>
      <c r="I438" s="247" t="str">
        <f>VLOOKUP($A438,'[2]Project Data'!$C$6:$BY$990,6,FALSE)</f>
        <v/>
      </c>
      <c r="J438" s="247" t="str">
        <f>VLOOKUP($A438,'[2]Project Data'!$C$6:$BY$990,7,FALSE)</f>
        <v/>
      </c>
      <c r="K438" s="280">
        <f>VLOOKUP($A438,'[2]Project Data'!$C$6:$BY$990,15,FALSE)</f>
        <v>900</v>
      </c>
      <c r="L438" s="284">
        <f>VLOOKUP($A438,'[2]Project Data'!$C$6:$BY$990,30,FALSE)</f>
        <v>373001</v>
      </c>
      <c r="M438" s="284">
        <f>VLOOKUP($A438,'[2]Project Data'!$C$6:$BY$990,53,FALSE)</f>
        <v>0</v>
      </c>
      <c r="N438" s="266" t="str">
        <f>VLOOKUP($A438,'[2]Project Data'!$C$6:$BU$862,8,FALSE)</f>
        <v/>
      </c>
    </row>
    <row r="439" spans="1:14" s="244" customFormat="1" ht="50.25" customHeight="1" x14ac:dyDescent="0.25">
      <c r="A439" s="264">
        <v>811</v>
      </c>
      <c r="B439" s="264" t="s">
        <v>437</v>
      </c>
      <c r="C439" s="264" t="s">
        <v>438</v>
      </c>
      <c r="D439" s="265" t="str">
        <f t="shared" si="6"/>
        <v>PPL Rank: 811       
Lewiston                                          
Watermain - TH 14 Loop</v>
      </c>
      <c r="E439" s="247" t="str">
        <f>VLOOKUP($A439,'[2]Project Data'!$C$6:$BU$990,11,FALSE)</f>
        <v>Brooksbank</v>
      </c>
      <c r="F439" s="247">
        <f>VLOOKUP($A439,'[2]Project Data'!$C$6:$BY$990,75,FALSE)</f>
        <v>10</v>
      </c>
      <c r="G439" s="273">
        <f>VLOOKUP($A439,'[2]Project Data'!$C$6:$BY$990,46,FALSE)</f>
        <v>0</v>
      </c>
      <c r="H439" s="247" t="str">
        <f>VLOOKUP($A439,'[2]Project Data'!$C$6:$BY$990,16,FALSE)</f>
        <v>Reg</v>
      </c>
      <c r="I439" s="247" t="str">
        <f>VLOOKUP($A439,'[2]Project Data'!$C$6:$BY$990,6,FALSE)</f>
        <v/>
      </c>
      <c r="J439" s="247" t="str">
        <f>VLOOKUP($A439,'[2]Project Data'!$C$6:$BY$990,7,FALSE)</f>
        <v/>
      </c>
      <c r="K439" s="280">
        <f>VLOOKUP($A439,'[2]Project Data'!$C$6:$BY$990,15,FALSE)</f>
        <v>1620</v>
      </c>
      <c r="L439" s="284">
        <f>VLOOKUP($A439,'[2]Project Data'!$C$6:$BY$990,30,FALSE)</f>
        <v>385000</v>
      </c>
      <c r="M439" s="284">
        <f>VLOOKUP($A439,'[2]Project Data'!$C$6:$BY$990,53,FALSE)</f>
        <v>0</v>
      </c>
      <c r="N439" s="266" t="str">
        <f>VLOOKUP($A439,'[2]Project Data'!$C$6:$BU$862,8,FALSE)</f>
        <v/>
      </c>
    </row>
    <row r="440" spans="1:14" s="244" customFormat="1" ht="50.25" customHeight="1" x14ac:dyDescent="0.25">
      <c r="A440" s="264">
        <v>933</v>
      </c>
      <c r="B440" s="264" t="s">
        <v>437</v>
      </c>
      <c r="C440" s="264" t="s">
        <v>913</v>
      </c>
      <c r="D440" s="265" t="str">
        <f t="shared" si="6"/>
        <v>PPL Rank: 933       
Lewiston                                          
Source - Construct Well #6</v>
      </c>
      <c r="E440" s="247" t="str">
        <f>VLOOKUP($A440,'[2]Project Data'!$C$6:$BU$990,11,FALSE)</f>
        <v>Brooksbank</v>
      </c>
      <c r="F440" s="247">
        <f>VLOOKUP($A440,'[2]Project Data'!$C$6:$BY$990,75,FALSE)</f>
        <v>10</v>
      </c>
      <c r="G440" s="273">
        <f>VLOOKUP($A440,'[2]Project Data'!$C$6:$BY$990,46,FALSE)</f>
        <v>0</v>
      </c>
      <c r="H440" s="247" t="str">
        <f>VLOOKUP($A440,'[2]Project Data'!$C$6:$BY$990,16,FALSE)</f>
        <v>Reg</v>
      </c>
      <c r="I440" s="247" t="str">
        <f>VLOOKUP($A440,'[2]Project Data'!$C$6:$BY$990,6,FALSE)</f>
        <v/>
      </c>
      <c r="J440" s="247" t="str">
        <f>VLOOKUP($A440,'[2]Project Data'!$C$6:$BY$990,7,FALSE)</f>
        <v/>
      </c>
      <c r="K440" s="280">
        <f>VLOOKUP($A440,'[2]Project Data'!$C$6:$BY$990,15,FALSE)</f>
        <v>1828</v>
      </c>
      <c r="L440" s="284">
        <f>VLOOKUP($A440,'[2]Project Data'!$C$6:$BY$990,30,FALSE)</f>
        <v>800000</v>
      </c>
      <c r="M440" s="284">
        <f>VLOOKUP($A440,'[2]Project Data'!$C$6:$BY$990,53,FALSE)</f>
        <v>0</v>
      </c>
      <c r="N440" s="266" t="str">
        <f>VLOOKUP($A440,'[2]Project Data'!$C$6:$BU$862,8,FALSE)</f>
        <v/>
      </c>
    </row>
    <row r="441" spans="1:14" s="244" customFormat="1" ht="50.25" customHeight="1" x14ac:dyDescent="0.25">
      <c r="A441" s="264">
        <v>934</v>
      </c>
      <c r="B441" s="264" t="s">
        <v>437</v>
      </c>
      <c r="C441" s="264" t="s">
        <v>914</v>
      </c>
      <c r="D441" s="265" t="str">
        <f t="shared" si="6"/>
        <v>PPL Rank: 934       
Lewiston                                          
Treatment - RO for Softening</v>
      </c>
      <c r="E441" s="247" t="str">
        <f>VLOOKUP($A441,'[2]Project Data'!$C$6:$BU$990,11,FALSE)</f>
        <v>Brooksbank</v>
      </c>
      <c r="F441" s="247">
        <f>VLOOKUP($A441,'[2]Project Data'!$C$6:$BY$990,75,FALSE)</f>
        <v>10</v>
      </c>
      <c r="G441" s="273">
        <f>VLOOKUP($A441,'[2]Project Data'!$C$6:$BY$990,46,FALSE)</f>
        <v>0</v>
      </c>
      <c r="H441" s="247" t="str">
        <f>VLOOKUP($A441,'[2]Project Data'!$C$6:$BY$990,16,FALSE)</f>
        <v>Reg</v>
      </c>
      <c r="I441" s="247" t="str">
        <f>VLOOKUP($A441,'[2]Project Data'!$C$6:$BY$990,6,FALSE)</f>
        <v/>
      </c>
      <c r="J441" s="247" t="str">
        <f>VLOOKUP($A441,'[2]Project Data'!$C$6:$BY$990,7,FALSE)</f>
        <v/>
      </c>
      <c r="K441" s="280">
        <f>VLOOKUP($A441,'[2]Project Data'!$C$6:$BY$990,15,FALSE)</f>
        <v>1828</v>
      </c>
      <c r="L441" s="284">
        <f>VLOOKUP($A441,'[2]Project Data'!$C$6:$BY$990,30,FALSE)</f>
        <v>6715000</v>
      </c>
      <c r="M441" s="284">
        <f>VLOOKUP($A441,'[2]Project Data'!$C$6:$BY$990,53,FALSE)</f>
        <v>0</v>
      </c>
      <c r="N441" s="266" t="str">
        <f>VLOOKUP($A441,'[2]Project Data'!$C$6:$BU$862,8,FALSE)</f>
        <v/>
      </c>
    </row>
    <row r="442" spans="1:14" s="244" customFormat="1" ht="50.25" customHeight="1" x14ac:dyDescent="0.25">
      <c r="A442" s="264">
        <v>935</v>
      </c>
      <c r="B442" s="264" t="s">
        <v>437</v>
      </c>
      <c r="C442" s="264" t="s">
        <v>915</v>
      </c>
      <c r="D442" s="265" t="str">
        <f t="shared" si="6"/>
        <v>PPL Rank: 935       
Lewiston                                          
Storage - Replacement Tower</v>
      </c>
      <c r="E442" s="247" t="str">
        <f>VLOOKUP($A442,'[2]Project Data'!$C$6:$BU$990,11,FALSE)</f>
        <v>Brooksbank</v>
      </c>
      <c r="F442" s="247">
        <f>VLOOKUP($A442,'[2]Project Data'!$C$6:$BY$990,75,FALSE)</f>
        <v>10</v>
      </c>
      <c r="G442" s="273">
        <f>VLOOKUP($A442,'[2]Project Data'!$C$6:$BY$990,46,FALSE)</f>
        <v>0</v>
      </c>
      <c r="H442" s="247" t="str">
        <f>VLOOKUP($A442,'[2]Project Data'!$C$6:$BY$990,16,FALSE)</f>
        <v>Reg</v>
      </c>
      <c r="I442" s="247" t="str">
        <f>VLOOKUP($A442,'[2]Project Data'!$C$6:$BY$990,6,FALSE)</f>
        <v/>
      </c>
      <c r="J442" s="247" t="str">
        <f>VLOOKUP($A442,'[2]Project Data'!$C$6:$BY$990,7,FALSE)</f>
        <v/>
      </c>
      <c r="K442" s="280">
        <f>VLOOKUP($A442,'[2]Project Data'!$C$6:$BY$990,15,FALSE)</f>
        <v>1828</v>
      </c>
      <c r="L442" s="284">
        <f>VLOOKUP($A442,'[2]Project Data'!$C$6:$BY$990,30,FALSE)</f>
        <v>1950000</v>
      </c>
      <c r="M442" s="284">
        <f>VLOOKUP($A442,'[2]Project Data'!$C$6:$BY$990,53,FALSE)</f>
        <v>0</v>
      </c>
      <c r="N442" s="266" t="str">
        <f>VLOOKUP($A442,'[2]Project Data'!$C$6:$BU$862,8,FALSE)</f>
        <v/>
      </c>
    </row>
    <row r="443" spans="1:14" s="244" customFormat="1" ht="50.25" customHeight="1" x14ac:dyDescent="0.25">
      <c r="A443" s="264">
        <v>936</v>
      </c>
      <c r="B443" s="264" t="s">
        <v>437</v>
      </c>
      <c r="C443" s="264" t="s">
        <v>286</v>
      </c>
      <c r="D443" s="265" t="str">
        <f t="shared" si="6"/>
        <v>PPL Rank: 936       
Lewiston                                          
Conservation - Replace Meters</v>
      </c>
      <c r="E443" s="247" t="str">
        <f>VLOOKUP($A443,'[2]Project Data'!$C$6:$BU$990,11,FALSE)</f>
        <v>Brooksbank</v>
      </c>
      <c r="F443" s="247">
        <f>VLOOKUP($A443,'[2]Project Data'!$C$6:$BY$990,75,FALSE)</f>
        <v>10</v>
      </c>
      <c r="G443" s="273">
        <f>VLOOKUP($A443,'[2]Project Data'!$C$6:$BY$990,46,FALSE)</f>
        <v>0</v>
      </c>
      <c r="H443" s="247" t="str">
        <f>VLOOKUP($A443,'[2]Project Data'!$C$6:$BY$990,16,FALSE)</f>
        <v>Reg</v>
      </c>
      <c r="I443" s="247" t="str">
        <f>VLOOKUP($A443,'[2]Project Data'!$C$6:$BY$990,6,FALSE)</f>
        <v/>
      </c>
      <c r="J443" s="247" t="str">
        <f>VLOOKUP($A443,'[2]Project Data'!$C$6:$BY$990,7,FALSE)</f>
        <v/>
      </c>
      <c r="K443" s="280">
        <f>VLOOKUP($A443,'[2]Project Data'!$C$6:$BY$990,15,FALSE)</f>
        <v>1507</v>
      </c>
      <c r="L443" s="284">
        <f>VLOOKUP($A443,'[2]Project Data'!$C$6:$BY$990,30,FALSE)</f>
        <v>204000</v>
      </c>
      <c r="M443" s="284">
        <f>VLOOKUP($A443,'[2]Project Data'!$C$6:$BY$990,53,FALSE)</f>
        <v>0</v>
      </c>
      <c r="N443" s="266" t="str">
        <f>VLOOKUP($A443,'[2]Project Data'!$C$6:$BU$862,8,FALSE)</f>
        <v/>
      </c>
    </row>
    <row r="444" spans="1:14" s="244" customFormat="1" ht="50.25" customHeight="1" x14ac:dyDescent="0.25">
      <c r="A444" s="264">
        <v>937</v>
      </c>
      <c r="B444" s="264" t="s">
        <v>437</v>
      </c>
      <c r="C444" s="264" t="s">
        <v>289</v>
      </c>
      <c r="D444" s="265" t="str">
        <f t="shared" si="6"/>
        <v>PPL Rank: 937       
Lewiston                                          
Storage - Tower Rehab</v>
      </c>
      <c r="E444" s="247" t="str">
        <f>VLOOKUP($A444,'[2]Project Data'!$C$6:$BU$990,11,FALSE)</f>
        <v>Brooksbank</v>
      </c>
      <c r="F444" s="247">
        <f>VLOOKUP($A444,'[2]Project Data'!$C$6:$BY$990,75,FALSE)</f>
        <v>10</v>
      </c>
      <c r="G444" s="273">
        <f>VLOOKUP($A444,'[2]Project Data'!$C$6:$BY$990,46,FALSE)</f>
        <v>0</v>
      </c>
      <c r="H444" s="247" t="str">
        <f>VLOOKUP($A444,'[2]Project Data'!$C$6:$BY$990,16,FALSE)</f>
        <v>Reg</v>
      </c>
      <c r="I444" s="247" t="str">
        <f>VLOOKUP($A444,'[2]Project Data'!$C$6:$BY$990,6,FALSE)</f>
        <v/>
      </c>
      <c r="J444" s="247" t="str">
        <f>VLOOKUP($A444,'[2]Project Data'!$C$6:$BY$990,7,FALSE)</f>
        <v/>
      </c>
      <c r="K444" s="280">
        <f>VLOOKUP($A444,'[2]Project Data'!$C$6:$BY$990,15,FALSE)</f>
        <v>1620</v>
      </c>
      <c r="L444" s="284">
        <f>VLOOKUP($A444,'[2]Project Data'!$C$6:$BY$990,30,FALSE)</f>
        <v>436710</v>
      </c>
      <c r="M444" s="284">
        <f>VLOOKUP($A444,'[2]Project Data'!$C$6:$BY$990,53,FALSE)</f>
        <v>0</v>
      </c>
      <c r="N444" s="266" t="str">
        <f>VLOOKUP($A444,'[2]Project Data'!$C$6:$BU$862,8,FALSE)</f>
        <v/>
      </c>
    </row>
    <row r="445" spans="1:14" s="244" customFormat="1" ht="50.25" customHeight="1" x14ac:dyDescent="0.25">
      <c r="A445" s="264">
        <v>938</v>
      </c>
      <c r="B445" s="264" t="s">
        <v>437</v>
      </c>
      <c r="C445" s="264" t="s">
        <v>916</v>
      </c>
      <c r="D445" s="265" t="str">
        <f t="shared" si="6"/>
        <v>PPL Rank: 938       
Lewiston                                          
Watermain - Watermain Reconstruction</v>
      </c>
      <c r="E445" s="247" t="str">
        <f>VLOOKUP($A445,'[2]Project Data'!$C$6:$BU$990,11,FALSE)</f>
        <v>Brooksbank</v>
      </c>
      <c r="F445" s="247">
        <f>VLOOKUP($A445,'[2]Project Data'!$C$6:$BY$990,75,FALSE)</f>
        <v>10</v>
      </c>
      <c r="G445" s="273">
        <f>VLOOKUP($A445,'[2]Project Data'!$C$6:$BY$990,46,FALSE)</f>
        <v>0</v>
      </c>
      <c r="H445" s="247" t="str">
        <f>VLOOKUP($A445,'[2]Project Data'!$C$6:$BY$990,16,FALSE)</f>
        <v>Reg</v>
      </c>
      <c r="I445" s="247" t="str">
        <f>VLOOKUP($A445,'[2]Project Data'!$C$6:$BY$990,6,FALSE)</f>
        <v/>
      </c>
      <c r="J445" s="247" t="str">
        <f>VLOOKUP($A445,'[2]Project Data'!$C$6:$BY$990,7,FALSE)</f>
        <v/>
      </c>
      <c r="K445" s="280">
        <f>VLOOKUP($A445,'[2]Project Data'!$C$6:$BY$990,15,FALSE)</f>
        <v>1828</v>
      </c>
      <c r="L445" s="284">
        <f>VLOOKUP($A445,'[2]Project Data'!$C$6:$BY$990,30,FALSE)</f>
        <v>255000</v>
      </c>
      <c r="M445" s="284">
        <f>VLOOKUP($A445,'[2]Project Data'!$C$6:$BY$990,53,FALSE)</f>
        <v>0</v>
      </c>
      <c r="N445" s="266" t="str">
        <f>VLOOKUP($A445,'[2]Project Data'!$C$6:$BU$862,8,FALSE)</f>
        <v/>
      </c>
    </row>
    <row r="446" spans="1:14" s="244" customFormat="1" ht="50.25" customHeight="1" x14ac:dyDescent="0.25">
      <c r="A446" s="264">
        <v>541</v>
      </c>
      <c r="B446" s="264" t="s">
        <v>762</v>
      </c>
      <c r="C446" s="264" t="s">
        <v>917</v>
      </c>
      <c r="D446" s="265" t="str">
        <f t="shared" si="6"/>
        <v>PPL Rank: 541       
Lewisville                                        
Watermain - Replace Cast Iron WMs</v>
      </c>
      <c r="E446" s="247" t="str">
        <f>VLOOKUP($A446,'[2]Project Data'!$C$6:$BU$990,11,FALSE)</f>
        <v>Brooksbank</v>
      </c>
      <c r="F446" s="247">
        <f>VLOOKUP($A446,'[2]Project Data'!$C$6:$BY$990,75,FALSE)</f>
        <v>9</v>
      </c>
      <c r="G446" s="273">
        <f>VLOOKUP($A446,'[2]Project Data'!$C$6:$BY$990,46,FALSE)</f>
        <v>0</v>
      </c>
      <c r="H446" s="247" t="str">
        <f>VLOOKUP($A446,'[2]Project Data'!$C$6:$BY$990,16,FALSE)</f>
        <v>Reg</v>
      </c>
      <c r="I446" s="247" t="str">
        <f>VLOOKUP($A446,'[2]Project Data'!$C$6:$BY$990,6,FALSE)</f>
        <v/>
      </c>
      <c r="J446" s="247" t="str">
        <f>VLOOKUP($A446,'[2]Project Data'!$C$6:$BY$990,7,FALSE)</f>
        <v/>
      </c>
      <c r="K446" s="280">
        <f>VLOOKUP($A446,'[2]Project Data'!$C$6:$BY$990,15,FALSE)</f>
        <v>333</v>
      </c>
      <c r="L446" s="284">
        <f>VLOOKUP($A446,'[2]Project Data'!$C$6:$BY$990,30,FALSE)</f>
        <v>5009000</v>
      </c>
      <c r="M446" s="284">
        <f>VLOOKUP($A446,'[2]Project Data'!$C$6:$BY$990,53,FALSE)</f>
        <v>2680000</v>
      </c>
      <c r="N446" s="266" t="str">
        <f>VLOOKUP($A446,'[2]Project Data'!$C$6:$BU$862,8,FALSE)</f>
        <v/>
      </c>
    </row>
    <row r="447" spans="1:14" s="244" customFormat="1" ht="50.25" customHeight="1" x14ac:dyDescent="0.25">
      <c r="A447" s="264">
        <v>542</v>
      </c>
      <c r="B447" s="264" t="s">
        <v>762</v>
      </c>
      <c r="C447" s="264" t="s">
        <v>306</v>
      </c>
      <c r="D447" s="265" t="str">
        <f t="shared" si="6"/>
        <v>PPL Rank: 542       
Lewisville                                        
Storage - Replace Tower</v>
      </c>
      <c r="E447" s="247" t="str">
        <f>VLOOKUP($A447,'[2]Project Data'!$C$6:$BU$990,11,FALSE)</f>
        <v>Brooksbank</v>
      </c>
      <c r="F447" s="247">
        <f>VLOOKUP($A447,'[2]Project Data'!$C$6:$BY$990,75,FALSE)</f>
        <v>9</v>
      </c>
      <c r="G447" s="273">
        <f>VLOOKUP($A447,'[2]Project Data'!$C$6:$BY$990,46,FALSE)</f>
        <v>0</v>
      </c>
      <c r="H447" s="247" t="str">
        <f>VLOOKUP($A447,'[2]Project Data'!$C$6:$BY$990,16,FALSE)</f>
        <v>Reg</v>
      </c>
      <c r="I447" s="247" t="str">
        <f>VLOOKUP($A447,'[2]Project Data'!$C$6:$BY$990,6,FALSE)</f>
        <v/>
      </c>
      <c r="J447" s="247" t="str">
        <f>VLOOKUP($A447,'[2]Project Data'!$C$6:$BY$990,7,FALSE)</f>
        <v/>
      </c>
      <c r="K447" s="280">
        <f>VLOOKUP($A447,'[2]Project Data'!$C$6:$BY$990,15,FALSE)</f>
        <v>333</v>
      </c>
      <c r="L447" s="284">
        <f>VLOOKUP($A447,'[2]Project Data'!$C$6:$BY$990,30,FALSE)</f>
        <v>1015000</v>
      </c>
      <c r="M447" s="284">
        <f>VLOOKUP($A447,'[2]Project Data'!$C$6:$BY$990,53,FALSE)</f>
        <v>0</v>
      </c>
      <c r="N447" s="266" t="str">
        <f>VLOOKUP($A447,'[2]Project Data'!$C$6:$BU$862,8,FALSE)</f>
        <v/>
      </c>
    </row>
    <row r="448" spans="1:14" s="244" customFormat="1" ht="50.25" customHeight="1" x14ac:dyDescent="0.25">
      <c r="A448" s="264">
        <v>7</v>
      </c>
      <c r="B448" s="264" t="s">
        <v>844</v>
      </c>
      <c r="C448" s="264" t="s">
        <v>918</v>
      </c>
      <c r="D448" s="265" t="str">
        <f t="shared" si="6"/>
        <v>PPL Rank: 7         
Lexington                                         
Treatment - Radium TP &amp; Booster Station</v>
      </c>
      <c r="E448" s="247" t="str">
        <f>VLOOKUP($A448,'[2]Project Data'!$C$6:$BU$990,11,FALSE)</f>
        <v>Montoya</v>
      </c>
      <c r="F448" s="247">
        <f>VLOOKUP($A448,'[2]Project Data'!$C$6:$BY$990,75,FALSE)</f>
        <v>11</v>
      </c>
      <c r="G448" s="273">
        <f>VLOOKUP($A448,'[2]Project Data'!$C$6:$BY$990,46,FALSE)</f>
        <v>0</v>
      </c>
      <c r="H448" s="247" t="str">
        <f>VLOOKUP($A448,'[2]Project Data'!$C$6:$BY$990,16,FALSE)</f>
        <v>Reg</v>
      </c>
      <c r="I448" s="247" t="str">
        <f>VLOOKUP($A448,'[2]Project Data'!$C$6:$BY$990,6,FALSE)</f>
        <v/>
      </c>
      <c r="J448" s="247" t="str">
        <f>VLOOKUP($A448,'[2]Project Data'!$C$6:$BY$990,7,FALSE)</f>
        <v/>
      </c>
      <c r="K448" s="280">
        <f>VLOOKUP($A448,'[2]Project Data'!$C$6:$BY$990,15,FALSE)</f>
        <v>2071</v>
      </c>
      <c r="L448" s="284">
        <f>VLOOKUP($A448,'[2]Project Data'!$C$6:$BY$990,30,FALSE)</f>
        <v>5000000</v>
      </c>
      <c r="M448" s="284">
        <f>VLOOKUP($A448,'[2]Project Data'!$C$6:$BY$990,53,FALSE)</f>
        <v>0</v>
      </c>
      <c r="N448" s="266" t="str">
        <f>VLOOKUP($A448,'[2]Project Data'!$C$6:$BU$862,8,FALSE)</f>
        <v/>
      </c>
    </row>
    <row r="449" spans="1:14" s="244" customFormat="1" ht="50.25" customHeight="1" x14ac:dyDescent="0.25">
      <c r="A449" s="264">
        <v>724</v>
      </c>
      <c r="B449" s="264" t="s">
        <v>844</v>
      </c>
      <c r="C449" s="264" t="s">
        <v>279</v>
      </c>
      <c r="D449" s="265" t="str">
        <f t="shared" si="6"/>
        <v>PPL Rank: 724       
Lexington                                         
Source - New Well</v>
      </c>
      <c r="E449" s="247" t="str">
        <f>VLOOKUP($A449,'[2]Project Data'!$C$6:$BU$990,11,FALSE)</f>
        <v>Montoya</v>
      </c>
      <c r="F449" s="247">
        <f>VLOOKUP($A449,'[2]Project Data'!$C$6:$BY$990,75,FALSE)</f>
        <v>11</v>
      </c>
      <c r="G449" s="273">
        <f>VLOOKUP($A449,'[2]Project Data'!$C$6:$BY$990,46,FALSE)</f>
        <v>0</v>
      </c>
      <c r="H449" s="247" t="str">
        <f>VLOOKUP($A449,'[2]Project Data'!$C$6:$BY$990,16,FALSE)</f>
        <v>Reg</v>
      </c>
      <c r="I449" s="247" t="str">
        <f>VLOOKUP($A449,'[2]Project Data'!$C$6:$BY$990,6,FALSE)</f>
        <v/>
      </c>
      <c r="J449" s="247" t="str">
        <f>VLOOKUP($A449,'[2]Project Data'!$C$6:$BY$990,7,FALSE)</f>
        <v/>
      </c>
      <c r="K449" s="280">
        <f>VLOOKUP($A449,'[2]Project Data'!$C$6:$BY$990,15,FALSE)</f>
        <v>2071</v>
      </c>
      <c r="L449" s="284">
        <f>VLOOKUP($A449,'[2]Project Data'!$C$6:$BY$990,30,FALSE)</f>
        <v>1500000</v>
      </c>
      <c r="M449" s="284">
        <f>VLOOKUP($A449,'[2]Project Data'!$C$6:$BY$990,53,FALSE)</f>
        <v>0</v>
      </c>
      <c r="N449" s="266" t="str">
        <f>VLOOKUP($A449,'[2]Project Data'!$C$6:$BU$862,8,FALSE)</f>
        <v/>
      </c>
    </row>
    <row r="450" spans="1:14" s="244" customFormat="1" ht="50.25" customHeight="1" x14ac:dyDescent="0.25">
      <c r="A450" s="264">
        <v>725</v>
      </c>
      <c r="B450" s="264" t="s">
        <v>844</v>
      </c>
      <c r="C450" s="264" t="s">
        <v>586</v>
      </c>
      <c r="D450" s="265" t="str">
        <f t="shared" si="6"/>
        <v>PPL Rank: 725       
Lexington                                         
Storage - New Tower</v>
      </c>
      <c r="E450" s="247" t="str">
        <f>VLOOKUP($A450,'[2]Project Data'!$C$6:$BU$990,11,FALSE)</f>
        <v>Montoya</v>
      </c>
      <c r="F450" s="247">
        <f>VLOOKUP($A450,'[2]Project Data'!$C$6:$BY$990,75,FALSE)</f>
        <v>11</v>
      </c>
      <c r="G450" s="273">
        <f>VLOOKUP($A450,'[2]Project Data'!$C$6:$BY$990,46,FALSE)</f>
        <v>0</v>
      </c>
      <c r="H450" s="247" t="str">
        <f>VLOOKUP($A450,'[2]Project Data'!$C$6:$BY$990,16,FALSE)</f>
        <v>Reg</v>
      </c>
      <c r="I450" s="247" t="str">
        <f>VLOOKUP($A450,'[2]Project Data'!$C$6:$BY$990,6,FALSE)</f>
        <v/>
      </c>
      <c r="J450" s="247" t="str">
        <f>VLOOKUP($A450,'[2]Project Data'!$C$6:$BY$990,7,FALSE)</f>
        <v/>
      </c>
      <c r="K450" s="280">
        <f>VLOOKUP($A450,'[2]Project Data'!$C$6:$BY$990,15,FALSE)</f>
        <v>2071</v>
      </c>
      <c r="L450" s="284">
        <f>VLOOKUP($A450,'[2]Project Data'!$C$6:$BY$990,30,FALSE)</f>
        <v>1550000</v>
      </c>
      <c r="M450" s="284">
        <f>VLOOKUP($A450,'[2]Project Data'!$C$6:$BY$990,53,FALSE)</f>
        <v>0</v>
      </c>
      <c r="N450" s="266" t="str">
        <f>VLOOKUP($A450,'[2]Project Data'!$C$6:$BU$862,8,FALSE)</f>
        <v/>
      </c>
    </row>
    <row r="451" spans="1:14" s="244" customFormat="1" ht="50.25" customHeight="1" x14ac:dyDescent="0.25">
      <c r="A451" s="264">
        <v>726</v>
      </c>
      <c r="B451" s="264" t="s">
        <v>844</v>
      </c>
      <c r="C451" s="264" t="s">
        <v>919</v>
      </c>
      <c r="D451" s="265" t="str">
        <f t="shared" si="6"/>
        <v>PPL Rank: 726       
Lexington                                         
Watermain - New Watermain &amp; Looping</v>
      </c>
      <c r="E451" s="247" t="str">
        <f>VLOOKUP($A451,'[2]Project Data'!$C$6:$BU$990,11,FALSE)</f>
        <v>Montoya</v>
      </c>
      <c r="F451" s="247">
        <f>VLOOKUP($A451,'[2]Project Data'!$C$6:$BY$990,75,FALSE)</f>
        <v>11</v>
      </c>
      <c r="G451" s="273">
        <f>VLOOKUP($A451,'[2]Project Data'!$C$6:$BY$990,46,FALSE)</f>
        <v>0</v>
      </c>
      <c r="H451" s="247" t="str">
        <f>VLOOKUP($A451,'[2]Project Data'!$C$6:$BY$990,16,FALSE)</f>
        <v>Reg</v>
      </c>
      <c r="I451" s="247" t="str">
        <f>VLOOKUP($A451,'[2]Project Data'!$C$6:$BY$990,6,FALSE)</f>
        <v/>
      </c>
      <c r="J451" s="247" t="str">
        <f>VLOOKUP($A451,'[2]Project Data'!$C$6:$BY$990,7,FALSE)</f>
        <v/>
      </c>
      <c r="K451" s="280">
        <f>VLOOKUP($A451,'[2]Project Data'!$C$6:$BY$990,15,FALSE)</f>
        <v>2071</v>
      </c>
      <c r="L451" s="284">
        <f>VLOOKUP($A451,'[2]Project Data'!$C$6:$BY$990,30,FALSE)</f>
        <v>1800000</v>
      </c>
      <c r="M451" s="284">
        <f>VLOOKUP($A451,'[2]Project Data'!$C$6:$BY$990,53,FALSE)</f>
        <v>0</v>
      </c>
      <c r="N451" s="266" t="str">
        <f>VLOOKUP($A451,'[2]Project Data'!$C$6:$BU$862,8,FALSE)</f>
        <v/>
      </c>
    </row>
    <row r="452" spans="1:14" s="244" customFormat="1" ht="50.25" customHeight="1" x14ac:dyDescent="0.25">
      <c r="A452" s="264">
        <v>640</v>
      </c>
      <c r="B452" s="264" t="s">
        <v>1105</v>
      </c>
      <c r="C452" s="264" t="s">
        <v>920</v>
      </c>
      <c r="D452" s="265" t="str">
        <f t="shared" si="6"/>
        <v>PPL Rank: 640       
Lincoln-Pipestone Rural Water System              
Treatment - New Dawson-Boyd WTP &amp; Wells</v>
      </c>
      <c r="E452" s="247" t="str">
        <f>VLOOKUP($A452,'[2]Project Data'!$C$6:$BU$990,11,FALSE)</f>
        <v>Berrens</v>
      </c>
      <c r="F452" s="247">
        <f>VLOOKUP($A452,'[2]Project Data'!$C$6:$BY$990,75,FALSE)</f>
        <v>8</v>
      </c>
      <c r="G452" s="273">
        <f>VLOOKUP($A452,'[2]Project Data'!$C$6:$BY$990,46,FALSE)</f>
        <v>45604</v>
      </c>
      <c r="H452" s="247" t="str">
        <f>VLOOKUP($A452,'[2]Project Data'!$C$6:$BY$990,16,FALSE)</f>
        <v>Reg</v>
      </c>
      <c r="I452" s="247" t="str">
        <f>VLOOKUP($A452,'[2]Project Data'!$C$6:$BY$990,6,FALSE)</f>
        <v/>
      </c>
      <c r="J452" s="247" t="str">
        <f>VLOOKUP($A452,'[2]Project Data'!$C$6:$BY$990,7,FALSE)</f>
        <v/>
      </c>
      <c r="K452" s="280">
        <f>VLOOKUP($A452,'[2]Project Data'!$C$6:$BY$990,15,FALSE)</f>
        <v>24500</v>
      </c>
      <c r="L452" s="284">
        <f>VLOOKUP($A452,'[2]Project Data'!$C$6:$BY$990,30,FALSE)</f>
        <v>34076000</v>
      </c>
      <c r="M452" s="284">
        <f>VLOOKUP($A452,'[2]Project Data'!$C$6:$BY$990,53,FALSE)</f>
        <v>0</v>
      </c>
      <c r="N452" s="266" t="str">
        <f>VLOOKUP($A452,'[2]Project Data'!$C$6:$BU$862,8,FALSE)</f>
        <v/>
      </c>
    </row>
    <row r="453" spans="1:14" s="244" customFormat="1" ht="50.25" customHeight="1" x14ac:dyDescent="0.25">
      <c r="A453" s="264">
        <v>641</v>
      </c>
      <c r="B453" s="264" t="s">
        <v>1105</v>
      </c>
      <c r="C453" s="264" t="s">
        <v>921</v>
      </c>
      <c r="D453" s="265" t="str">
        <f t="shared" si="6"/>
        <v>PPL Rank: 641       
Lincoln-Pipestone Rural Water System              
Storage - New Burr Reservoir</v>
      </c>
      <c r="E453" s="247" t="str">
        <f>VLOOKUP($A453,'[2]Project Data'!$C$6:$BU$990,11,FALSE)</f>
        <v>Berrens</v>
      </c>
      <c r="F453" s="247">
        <f>VLOOKUP($A453,'[2]Project Data'!$C$6:$BY$990,75,FALSE)</f>
        <v>8</v>
      </c>
      <c r="G453" s="273">
        <f>VLOOKUP($A453,'[2]Project Data'!$C$6:$BY$990,46,FALSE)</f>
        <v>0</v>
      </c>
      <c r="H453" s="247" t="str">
        <f>VLOOKUP($A453,'[2]Project Data'!$C$6:$BY$990,16,FALSE)</f>
        <v>Reg</v>
      </c>
      <c r="I453" s="247" t="str">
        <f>VLOOKUP($A453,'[2]Project Data'!$C$6:$BY$990,6,FALSE)</f>
        <v/>
      </c>
      <c r="J453" s="247" t="str">
        <f>VLOOKUP($A453,'[2]Project Data'!$C$6:$BY$990,7,FALSE)</f>
        <v/>
      </c>
      <c r="K453" s="280">
        <f>VLOOKUP($A453,'[2]Project Data'!$C$6:$BY$990,15,FALSE)</f>
        <v>24500</v>
      </c>
      <c r="L453" s="284">
        <f>VLOOKUP($A453,'[2]Project Data'!$C$6:$BY$990,30,FALSE)</f>
        <v>1025000</v>
      </c>
      <c r="M453" s="284">
        <f>VLOOKUP($A453,'[2]Project Data'!$C$6:$BY$990,53,FALSE)</f>
        <v>0</v>
      </c>
      <c r="N453" s="266" t="str">
        <f>VLOOKUP($A453,'[2]Project Data'!$C$6:$BU$862,8,FALSE)</f>
        <v/>
      </c>
    </row>
    <row r="454" spans="1:14" s="244" customFormat="1" ht="50.25" customHeight="1" x14ac:dyDescent="0.25">
      <c r="A454" s="264">
        <v>642</v>
      </c>
      <c r="B454" s="264" t="s">
        <v>1105</v>
      </c>
      <c r="C454" s="264" t="s">
        <v>922</v>
      </c>
      <c r="D454" s="265" t="str">
        <f t="shared" si="6"/>
        <v>PPL Rank: 642       
Lincoln-Pipestone Rural Water System              
Treatment - New Burr Contact Basin</v>
      </c>
      <c r="E454" s="247" t="str">
        <f>VLOOKUP($A454,'[2]Project Data'!$C$6:$BU$990,11,FALSE)</f>
        <v>Berrens</v>
      </c>
      <c r="F454" s="247">
        <f>VLOOKUP($A454,'[2]Project Data'!$C$6:$BY$990,75,FALSE)</f>
        <v>8</v>
      </c>
      <c r="G454" s="273">
        <f>VLOOKUP($A454,'[2]Project Data'!$C$6:$BY$990,46,FALSE)</f>
        <v>0</v>
      </c>
      <c r="H454" s="247" t="str">
        <f>VLOOKUP($A454,'[2]Project Data'!$C$6:$BY$990,16,FALSE)</f>
        <v>Reg</v>
      </c>
      <c r="I454" s="247" t="str">
        <f>VLOOKUP($A454,'[2]Project Data'!$C$6:$BY$990,6,FALSE)</f>
        <v/>
      </c>
      <c r="J454" s="247" t="str">
        <f>VLOOKUP($A454,'[2]Project Data'!$C$6:$BY$990,7,FALSE)</f>
        <v/>
      </c>
      <c r="K454" s="280">
        <f>VLOOKUP($A454,'[2]Project Data'!$C$6:$BY$990,15,FALSE)</f>
        <v>24500</v>
      </c>
      <c r="L454" s="284">
        <f>VLOOKUP($A454,'[2]Project Data'!$C$6:$BY$990,30,FALSE)</f>
        <v>2895000</v>
      </c>
      <c r="M454" s="284">
        <f>VLOOKUP($A454,'[2]Project Data'!$C$6:$BY$990,53,FALSE)</f>
        <v>0</v>
      </c>
      <c r="N454" s="266" t="str">
        <f>VLOOKUP($A454,'[2]Project Data'!$C$6:$BU$862,8,FALSE)</f>
        <v/>
      </c>
    </row>
    <row r="455" spans="1:14" s="244" customFormat="1" ht="50.25" customHeight="1" x14ac:dyDescent="0.25">
      <c r="A455" s="264">
        <v>689</v>
      </c>
      <c r="B455" s="264" t="s">
        <v>1105</v>
      </c>
      <c r="C455" s="264" t="s">
        <v>1106</v>
      </c>
      <c r="D455" s="265" t="str">
        <f t="shared" si="6"/>
        <v>PPL Rank: 689       
Lincoln-Pipestone Rural Water System              
Treatment - Holland WTP biotta addition</v>
      </c>
      <c r="E455" s="247" t="str">
        <f>VLOOKUP($A455,'[2]Project Data'!$C$6:$BU$990,11,FALSE)</f>
        <v>Berrens</v>
      </c>
      <c r="F455" s="247">
        <f>VLOOKUP($A455,'[2]Project Data'!$C$6:$BY$990,75,FALSE)</f>
        <v>8</v>
      </c>
      <c r="G455" s="273">
        <f>VLOOKUP($A455,'[2]Project Data'!$C$6:$BY$990,46,FALSE)</f>
        <v>0</v>
      </c>
      <c r="H455" s="247" t="str">
        <f>VLOOKUP($A455,'[2]Project Data'!$C$6:$BY$990,16,FALSE)</f>
        <v>Reg</v>
      </c>
      <c r="I455" s="247" t="str">
        <f>VLOOKUP($A455,'[2]Project Data'!$C$6:$BY$990,6,FALSE)</f>
        <v/>
      </c>
      <c r="J455" s="247" t="str">
        <f>VLOOKUP($A455,'[2]Project Data'!$C$6:$BY$990,7,FALSE)</f>
        <v/>
      </c>
      <c r="K455" s="280">
        <f>VLOOKUP($A455,'[2]Project Data'!$C$6:$BY$990,15,FALSE)</f>
        <v>13644</v>
      </c>
      <c r="L455" s="284">
        <f>VLOOKUP($A455,'[2]Project Data'!$C$6:$BY$990,30,FALSE)</f>
        <v>9905000</v>
      </c>
      <c r="M455" s="284">
        <f>VLOOKUP($A455,'[2]Project Data'!$C$6:$BY$990,53,FALSE)</f>
        <v>0</v>
      </c>
      <c r="N455" s="266" t="str">
        <f>VLOOKUP($A455,'[2]Project Data'!$C$6:$BU$862,8,FALSE)</f>
        <v/>
      </c>
    </row>
    <row r="456" spans="1:14" s="244" customFormat="1" ht="50.25" customHeight="1" x14ac:dyDescent="0.25">
      <c r="A456" s="264">
        <v>829</v>
      </c>
      <c r="B456" s="264" t="s">
        <v>845</v>
      </c>
      <c r="C456" s="264" t="s">
        <v>305</v>
      </c>
      <c r="D456" s="265" t="str">
        <f t="shared" si="6"/>
        <v>PPL Rank: 829       
Lindstrom                                         
Treatment - New Plant</v>
      </c>
      <c r="E456" s="247" t="str">
        <f>VLOOKUP($A456,'[2]Project Data'!$C$6:$BU$990,11,FALSE)</f>
        <v>Montoya</v>
      </c>
      <c r="F456" s="247" t="str">
        <f>VLOOKUP($A456,'[2]Project Data'!$C$6:$BY$990,75,FALSE)</f>
        <v>7E</v>
      </c>
      <c r="G456" s="273">
        <f>VLOOKUP($A456,'[2]Project Data'!$C$6:$BY$990,46,FALSE)</f>
        <v>0</v>
      </c>
      <c r="H456" s="247" t="str">
        <f>VLOOKUP($A456,'[2]Project Data'!$C$6:$BY$990,16,FALSE)</f>
        <v>Reg</v>
      </c>
      <c r="I456" s="247" t="str">
        <f>VLOOKUP($A456,'[2]Project Data'!$C$6:$BY$990,6,FALSE)</f>
        <v/>
      </c>
      <c r="J456" s="247" t="str">
        <f>VLOOKUP($A456,'[2]Project Data'!$C$6:$BY$990,7,FALSE)</f>
        <v/>
      </c>
      <c r="K456" s="280">
        <f>VLOOKUP($A456,'[2]Project Data'!$C$6:$BY$990,15,FALSE)</f>
        <v>4662</v>
      </c>
      <c r="L456" s="284">
        <f>VLOOKUP($A456,'[2]Project Data'!$C$6:$BY$990,30,FALSE)</f>
        <v>3544000</v>
      </c>
      <c r="M456" s="284">
        <f>VLOOKUP($A456,'[2]Project Data'!$C$6:$BY$990,53,FALSE)</f>
        <v>0</v>
      </c>
      <c r="N456" s="266" t="str">
        <f>VLOOKUP($A456,'[2]Project Data'!$C$6:$BU$862,8,FALSE)</f>
        <v/>
      </c>
    </row>
    <row r="457" spans="1:14" s="244" customFormat="1" ht="50.25" customHeight="1" x14ac:dyDescent="0.25">
      <c r="A457" s="264">
        <v>966</v>
      </c>
      <c r="B457" s="264" t="s">
        <v>845</v>
      </c>
      <c r="C457" s="264" t="s">
        <v>279</v>
      </c>
      <c r="D457" s="265" t="str">
        <f t="shared" ref="D457:D520" si="7">"PPL Rank: "&amp;A457&amp;REPT(" ",10-LEN(A457))&amp;CHAR(10)&amp;B457&amp;REPT(" ",50-LEN(B457))&amp;CHAR(10)&amp;C457</f>
        <v>PPL Rank: 966       
Lindstrom                                         
Source - New Well</v>
      </c>
      <c r="E457" s="247" t="str">
        <f>VLOOKUP($A457,'[2]Project Data'!$C$6:$BU$990,11,FALSE)</f>
        <v>Montoya</v>
      </c>
      <c r="F457" s="247" t="str">
        <f>VLOOKUP($A457,'[2]Project Data'!$C$6:$BY$990,75,FALSE)</f>
        <v>7E</v>
      </c>
      <c r="G457" s="273">
        <f>VLOOKUP($A457,'[2]Project Data'!$C$6:$BY$990,46,FALSE)</f>
        <v>0</v>
      </c>
      <c r="H457" s="247" t="str">
        <f>VLOOKUP($A457,'[2]Project Data'!$C$6:$BY$990,16,FALSE)</f>
        <v>Reg</v>
      </c>
      <c r="I457" s="247" t="str">
        <f>VLOOKUP($A457,'[2]Project Data'!$C$6:$BY$990,6,FALSE)</f>
        <v/>
      </c>
      <c r="J457" s="247" t="str">
        <f>VLOOKUP($A457,'[2]Project Data'!$C$6:$BY$990,7,FALSE)</f>
        <v/>
      </c>
      <c r="K457" s="280">
        <f>VLOOKUP($A457,'[2]Project Data'!$C$6:$BY$990,15,FALSE)</f>
        <v>4662</v>
      </c>
      <c r="L457" s="284">
        <f>VLOOKUP($A457,'[2]Project Data'!$C$6:$BY$990,30,FALSE)</f>
        <v>2039000</v>
      </c>
      <c r="M457" s="284">
        <f>VLOOKUP($A457,'[2]Project Data'!$C$6:$BY$990,53,FALSE)</f>
        <v>0</v>
      </c>
      <c r="N457" s="266" t="str">
        <f>VLOOKUP($A457,'[2]Project Data'!$C$6:$BU$862,8,FALSE)</f>
        <v/>
      </c>
    </row>
    <row r="458" spans="1:14" s="244" customFormat="1" ht="50.25" customHeight="1" x14ac:dyDescent="0.25">
      <c r="A458" s="264">
        <v>197</v>
      </c>
      <c r="B458" s="264" t="s">
        <v>439</v>
      </c>
      <c r="C458" s="264" t="s">
        <v>875</v>
      </c>
      <c r="D458" s="265" t="str">
        <f t="shared" si="7"/>
        <v>PPL Rank: 197       
Lino Lakes                                        
Treatment - Manganese Treatment Plant</v>
      </c>
      <c r="E458" s="247" t="str">
        <f>VLOOKUP($A458,'[2]Project Data'!$C$6:$BU$990,11,FALSE)</f>
        <v>Montoya</v>
      </c>
      <c r="F458" s="247">
        <f>VLOOKUP($A458,'[2]Project Data'!$C$6:$BY$990,75,FALSE)</f>
        <v>11</v>
      </c>
      <c r="G458" s="273">
        <f>VLOOKUP($A458,'[2]Project Data'!$C$6:$BY$990,46,FALSE)</f>
        <v>45518</v>
      </c>
      <c r="H458" s="247" t="str">
        <f>VLOOKUP($A458,'[2]Project Data'!$C$6:$BY$990,16,FALSE)</f>
        <v>EC</v>
      </c>
      <c r="I458" s="247" t="str">
        <f>VLOOKUP($A458,'[2]Project Data'!$C$6:$BY$990,6,FALSE)</f>
        <v>Yes</v>
      </c>
      <c r="J458" s="247" t="str">
        <f>VLOOKUP($A458,'[2]Project Data'!$C$6:$BY$990,7,FALSE)</f>
        <v/>
      </c>
      <c r="K458" s="280">
        <f>VLOOKUP($A458,'[2]Project Data'!$C$6:$BY$990,15,FALSE)</f>
        <v>21180</v>
      </c>
      <c r="L458" s="284">
        <f>VLOOKUP($A458,'[2]Project Data'!$C$6:$BY$990,30,FALSE)</f>
        <v>32496190</v>
      </c>
      <c r="M458" s="284">
        <f>VLOOKUP($A458,'[2]Project Data'!$C$6:$BY$990,53,FALSE)</f>
        <v>0</v>
      </c>
      <c r="N458" s="266" t="str">
        <f>VLOOKUP($A458,'[2]Project Data'!$C$6:$BU$862,8,FALSE)</f>
        <v/>
      </c>
    </row>
    <row r="459" spans="1:14" s="244" customFormat="1" ht="50.25" customHeight="1" x14ac:dyDescent="0.25">
      <c r="A459" s="264">
        <v>247</v>
      </c>
      <c r="B459" s="264" t="s">
        <v>111</v>
      </c>
      <c r="C459" s="264" t="s">
        <v>1347</v>
      </c>
      <c r="D459" s="265" t="str">
        <f t="shared" si="7"/>
        <v>PPL Rank: 247       
Little Falls                                      
Watermain - River Crossings</v>
      </c>
      <c r="E459" s="247" t="str">
        <f>VLOOKUP($A459,'[2]Project Data'!$C$6:$BU$990,11,FALSE)</f>
        <v>Schultz</v>
      </c>
      <c r="F459" s="247">
        <f>VLOOKUP($A459,'[2]Project Data'!$C$6:$BY$990,75,FALSE)</f>
        <v>5</v>
      </c>
      <c r="G459" s="273">
        <f>VLOOKUP($A459,'[2]Project Data'!$C$6:$BY$990,46,FALSE)</f>
        <v>0</v>
      </c>
      <c r="H459" s="247" t="str">
        <f>VLOOKUP($A459,'[2]Project Data'!$C$6:$BY$990,16,FALSE)</f>
        <v>Reg</v>
      </c>
      <c r="I459" s="247" t="str">
        <f>VLOOKUP($A459,'[2]Project Data'!$C$6:$BY$990,6,FALSE)</f>
        <v/>
      </c>
      <c r="J459" s="247" t="str">
        <f>VLOOKUP($A459,'[2]Project Data'!$C$6:$BY$990,7,FALSE)</f>
        <v>Yes</v>
      </c>
      <c r="K459" s="280">
        <f>VLOOKUP($A459,'[2]Project Data'!$C$6:$BY$990,15,FALSE)</f>
        <v>9084</v>
      </c>
      <c r="L459" s="284">
        <f>VLOOKUP($A459,'[2]Project Data'!$C$6:$BY$990,30,FALSE)</f>
        <v>2187500</v>
      </c>
      <c r="M459" s="284">
        <f>VLOOKUP($A459,'[2]Project Data'!$C$6:$BY$990,53,FALSE)</f>
        <v>0</v>
      </c>
      <c r="N459" s="266">
        <f>VLOOKUP($A459,'[2]Project Data'!$C$6:$BU$862,8,FALSE)</f>
        <v>0</v>
      </c>
    </row>
    <row r="460" spans="1:14" s="244" customFormat="1" ht="50.25" customHeight="1" x14ac:dyDescent="0.25">
      <c r="A460" s="264">
        <v>421</v>
      </c>
      <c r="B460" s="264" t="s">
        <v>111</v>
      </c>
      <c r="C460" s="264" t="s">
        <v>442</v>
      </c>
      <c r="D460" s="265" t="str">
        <f t="shared" si="7"/>
        <v>PPL Rank: 421       
Little Falls                                      
Treatment - Phase 1- Filter Rehab</v>
      </c>
      <c r="E460" s="247" t="str">
        <f>VLOOKUP($A460,'[2]Project Data'!$C$6:$BU$990,11,FALSE)</f>
        <v>Schultz</v>
      </c>
      <c r="F460" s="247">
        <f>VLOOKUP($A460,'[2]Project Data'!$C$6:$BY$990,75,FALSE)</f>
        <v>5</v>
      </c>
      <c r="G460" s="273">
        <f>VLOOKUP($A460,'[2]Project Data'!$C$6:$BY$990,46,FALSE)</f>
        <v>0</v>
      </c>
      <c r="H460" s="247" t="str">
        <f>VLOOKUP($A460,'[2]Project Data'!$C$6:$BY$990,16,FALSE)</f>
        <v>Reg</v>
      </c>
      <c r="I460" s="247" t="str">
        <f>VLOOKUP($A460,'[2]Project Data'!$C$6:$BY$990,6,FALSE)</f>
        <v/>
      </c>
      <c r="J460" s="247" t="str">
        <f>VLOOKUP($A460,'[2]Project Data'!$C$6:$BY$990,7,FALSE)</f>
        <v/>
      </c>
      <c r="K460" s="280">
        <f>VLOOKUP($A460,'[2]Project Data'!$C$6:$BY$990,15,FALSE)</f>
        <v>8797</v>
      </c>
      <c r="L460" s="284">
        <f>VLOOKUP($A460,'[2]Project Data'!$C$6:$BY$990,30,FALSE)</f>
        <v>1400000</v>
      </c>
      <c r="M460" s="284">
        <f>VLOOKUP($A460,'[2]Project Data'!$C$6:$BY$990,53,FALSE)</f>
        <v>0</v>
      </c>
      <c r="N460" s="266" t="str">
        <f>VLOOKUP($A460,'[2]Project Data'!$C$6:$BU$862,8,FALSE)</f>
        <v/>
      </c>
    </row>
    <row r="461" spans="1:14" s="244" customFormat="1" ht="50.25" customHeight="1" x14ac:dyDescent="0.25">
      <c r="A461" s="264">
        <v>422</v>
      </c>
      <c r="B461" s="264" t="s">
        <v>111</v>
      </c>
      <c r="C461" s="264" t="s">
        <v>443</v>
      </c>
      <c r="D461" s="265" t="str">
        <f t="shared" si="7"/>
        <v>PPL Rank: 422       
Little Falls                                      
Treatment - Phase 2 - Reclaim Tank Rehab</v>
      </c>
      <c r="E461" s="247" t="str">
        <f>VLOOKUP($A461,'[2]Project Data'!$C$6:$BU$990,11,FALSE)</f>
        <v>Schultz</v>
      </c>
      <c r="F461" s="247">
        <f>VLOOKUP($A461,'[2]Project Data'!$C$6:$BY$990,75,FALSE)</f>
        <v>5</v>
      </c>
      <c r="G461" s="273">
        <f>VLOOKUP($A461,'[2]Project Data'!$C$6:$BY$990,46,FALSE)</f>
        <v>0</v>
      </c>
      <c r="H461" s="247" t="str">
        <f>VLOOKUP($A461,'[2]Project Data'!$C$6:$BY$990,16,FALSE)</f>
        <v>Reg</v>
      </c>
      <c r="I461" s="247" t="str">
        <f>VLOOKUP($A461,'[2]Project Data'!$C$6:$BY$990,6,FALSE)</f>
        <v/>
      </c>
      <c r="J461" s="247" t="str">
        <f>VLOOKUP($A461,'[2]Project Data'!$C$6:$BY$990,7,FALSE)</f>
        <v/>
      </c>
      <c r="K461" s="280">
        <f>VLOOKUP($A461,'[2]Project Data'!$C$6:$BY$990,15,FALSE)</f>
        <v>8797</v>
      </c>
      <c r="L461" s="284">
        <f>VLOOKUP($A461,'[2]Project Data'!$C$6:$BY$990,30,FALSE)</f>
        <v>1300000</v>
      </c>
      <c r="M461" s="284">
        <f>VLOOKUP($A461,'[2]Project Data'!$C$6:$BY$990,53,FALSE)</f>
        <v>0</v>
      </c>
      <c r="N461" s="266" t="str">
        <f>VLOOKUP($A461,'[2]Project Data'!$C$6:$BU$862,8,FALSE)</f>
        <v/>
      </c>
    </row>
    <row r="462" spans="1:14" s="244" customFormat="1" ht="50.25" customHeight="1" x14ac:dyDescent="0.25">
      <c r="A462" s="264">
        <v>423</v>
      </c>
      <c r="B462" s="264" t="s">
        <v>111</v>
      </c>
      <c r="C462" s="264" t="s">
        <v>444</v>
      </c>
      <c r="D462" s="265" t="str">
        <f t="shared" si="7"/>
        <v>PPL Rank: 423       
Little Falls                                      
Treatment - Phase 3 - Plant Rehab</v>
      </c>
      <c r="E462" s="247" t="str">
        <f>VLOOKUP($A462,'[2]Project Data'!$C$6:$BU$990,11,FALSE)</f>
        <v>Schultz</v>
      </c>
      <c r="F462" s="247">
        <f>VLOOKUP($A462,'[2]Project Data'!$C$6:$BY$990,75,FALSE)</f>
        <v>5</v>
      </c>
      <c r="G462" s="273">
        <f>VLOOKUP($A462,'[2]Project Data'!$C$6:$BY$990,46,FALSE)</f>
        <v>0</v>
      </c>
      <c r="H462" s="247" t="str">
        <f>VLOOKUP($A462,'[2]Project Data'!$C$6:$BY$990,16,FALSE)</f>
        <v>Reg</v>
      </c>
      <c r="I462" s="247" t="str">
        <f>VLOOKUP($A462,'[2]Project Data'!$C$6:$BY$990,6,FALSE)</f>
        <v/>
      </c>
      <c r="J462" s="247" t="str">
        <f>VLOOKUP($A462,'[2]Project Data'!$C$6:$BY$990,7,FALSE)</f>
        <v/>
      </c>
      <c r="K462" s="280">
        <f>VLOOKUP($A462,'[2]Project Data'!$C$6:$BY$990,15,FALSE)</f>
        <v>8797</v>
      </c>
      <c r="L462" s="284">
        <f>VLOOKUP($A462,'[2]Project Data'!$C$6:$BY$990,30,FALSE)</f>
        <v>280500</v>
      </c>
      <c r="M462" s="284">
        <f>VLOOKUP($A462,'[2]Project Data'!$C$6:$BY$990,53,FALSE)</f>
        <v>0</v>
      </c>
      <c r="N462" s="266" t="str">
        <f>VLOOKUP($A462,'[2]Project Data'!$C$6:$BU$862,8,FALSE)</f>
        <v/>
      </c>
    </row>
    <row r="463" spans="1:14" s="244" customFormat="1" ht="50.25" customHeight="1" x14ac:dyDescent="0.25">
      <c r="A463" s="264">
        <v>447</v>
      </c>
      <c r="B463" s="264" t="s">
        <v>111</v>
      </c>
      <c r="C463" s="264" t="s">
        <v>1107</v>
      </c>
      <c r="D463" s="265" t="str">
        <f t="shared" si="7"/>
        <v>PPL Rank: 447       
Little Falls                                      
Watermain - 4th Street Improvements</v>
      </c>
      <c r="E463" s="247" t="str">
        <f>VLOOKUP($A463,'[2]Project Data'!$C$6:$BU$990,11,FALSE)</f>
        <v>Schultz</v>
      </c>
      <c r="F463" s="247">
        <f>VLOOKUP($A463,'[2]Project Data'!$C$6:$BY$990,75,FALSE)</f>
        <v>5</v>
      </c>
      <c r="G463" s="273">
        <f>VLOOKUP($A463,'[2]Project Data'!$C$6:$BY$990,46,FALSE)</f>
        <v>45573</v>
      </c>
      <c r="H463" s="247" t="str">
        <f>VLOOKUP($A463,'[2]Project Data'!$C$6:$BY$990,16,FALSE)</f>
        <v>Reg</v>
      </c>
      <c r="I463" s="247" t="str">
        <f>VLOOKUP($A463,'[2]Project Data'!$C$6:$BY$990,6,FALSE)</f>
        <v>Yes</v>
      </c>
      <c r="J463" s="247" t="str">
        <f>VLOOKUP($A463,'[2]Project Data'!$C$6:$BY$990,7,FALSE)</f>
        <v/>
      </c>
      <c r="K463" s="280">
        <f>VLOOKUP($A463,'[2]Project Data'!$C$6:$BY$990,15,FALSE)</f>
        <v>9049</v>
      </c>
      <c r="L463" s="284">
        <f>VLOOKUP($A463,'[2]Project Data'!$C$6:$BY$990,30,FALSE)</f>
        <v>1745520</v>
      </c>
      <c r="M463" s="284">
        <f>VLOOKUP($A463,'[2]Project Data'!$C$6:$BY$990,53,FALSE)</f>
        <v>0</v>
      </c>
      <c r="N463" s="266" t="str">
        <f>VLOOKUP($A463,'[2]Project Data'!$C$6:$BU$862,8,FALSE)</f>
        <v/>
      </c>
    </row>
    <row r="464" spans="1:14" s="244" customFormat="1" ht="50.25" customHeight="1" x14ac:dyDescent="0.25">
      <c r="A464" s="264">
        <v>448</v>
      </c>
      <c r="B464" s="264" t="s">
        <v>111</v>
      </c>
      <c r="C464" s="264" t="s">
        <v>1108</v>
      </c>
      <c r="D464" s="265" t="str">
        <f t="shared" si="7"/>
        <v>PPL Rank: 448       
Little Falls                                      
Watermain - 1st Street Improvements</v>
      </c>
      <c r="E464" s="247" t="str">
        <f>VLOOKUP($A464,'[2]Project Data'!$C$6:$BU$990,11,FALSE)</f>
        <v>Schultz</v>
      </c>
      <c r="F464" s="247">
        <f>VLOOKUP($A464,'[2]Project Data'!$C$6:$BY$990,75,FALSE)</f>
        <v>5</v>
      </c>
      <c r="G464" s="273">
        <f>VLOOKUP($A464,'[2]Project Data'!$C$6:$BY$990,46,FALSE)</f>
        <v>0</v>
      </c>
      <c r="H464" s="247" t="str">
        <f>VLOOKUP($A464,'[2]Project Data'!$C$6:$BY$990,16,FALSE)</f>
        <v>Reg</v>
      </c>
      <c r="I464" s="247" t="str">
        <f>VLOOKUP($A464,'[2]Project Data'!$C$6:$BY$990,6,FALSE)</f>
        <v/>
      </c>
      <c r="J464" s="247" t="str">
        <f>VLOOKUP($A464,'[2]Project Data'!$C$6:$BY$990,7,FALSE)</f>
        <v/>
      </c>
      <c r="K464" s="280">
        <f>VLOOKUP($A464,'[2]Project Data'!$C$6:$BY$990,15,FALSE)</f>
        <v>9049</v>
      </c>
      <c r="L464" s="284">
        <f>VLOOKUP($A464,'[2]Project Data'!$C$6:$BY$990,30,FALSE)</f>
        <v>3030900</v>
      </c>
      <c r="M464" s="284">
        <f>VLOOKUP($A464,'[2]Project Data'!$C$6:$BY$990,53,FALSE)</f>
        <v>0</v>
      </c>
      <c r="N464" s="266" t="str">
        <f>VLOOKUP($A464,'[2]Project Data'!$C$6:$BU$862,8,FALSE)</f>
        <v/>
      </c>
    </row>
    <row r="465" spans="1:14" s="244" customFormat="1" ht="50.25" customHeight="1" x14ac:dyDescent="0.25">
      <c r="A465" s="264">
        <v>913</v>
      </c>
      <c r="B465" s="264" t="s">
        <v>445</v>
      </c>
      <c r="C465" s="264" t="s">
        <v>446</v>
      </c>
      <c r="D465" s="265" t="str">
        <f t="shared" si="7"/>
        <v>PPL Rank: 913       
Lonsdale                                          
Watermain - Repl Cast Iron Main - Area 5</v>
      </c>
      <c r="E465" s="247" t="str">
        <f>VLOOKUP($A465,'[2]Project Data'!$C$6:$BU$990,11,FALSE)</f>
        <v>Brooksbank</v>
      </c>
      <c r="F465" s="247">
        <f>VLOOKUP($A465,'[2]Project Data'!$C$6:$BY$990,75,FALSE)</f>
        <v>10</v>
      </c>
      <c r="G465" s="273">
        <f>VLOOKUP($A465,'[2]Project Data'!$C$6:$BY$990,46,FALSE)</f>
        <v>0</v>
      </c>
      <c r="H465" s="247" t="str">
        <f>VLOOKUP($A465,'[2]Project Data'!$C$6:$BY$990,16,FALSE)</f>
        <v>Reg</v>
      </c>
      <c r="I465" s="247" t="str">
        <f>VLOOKUP($A465,'[2]Project Data'!$C$6:$BY$990,6,FALSE)</f>
        <v/>
      </c>
      <c r="J465" s="247" t="str">
        <f>VLOOKUP($A465,'[2]Project Data'!$C$6:$BY$990,7,FALSE)</f>
        <v/>
      </c>
      <c r="K465" s="280">
        <f>VLOOKUP($A465,'[2]Project Data'!$C$6:$BY$990,15,FALSE)</f>
        <v>3800</v>
      </c>
      <c r="L465" s="284">
        <f>VLOOKUP($A465,'[2]Project Data'!$C$6:$BY$990,30,FALSE)</f>
        <v>1752300</v>
      </c>
      <c r="M465" s="284">
        <f>VLOOKUP($A465,'[2]Project Data'!$C$6:$BY$990,53,FALSE)</f>
        <v>0</v>
      </c>
      <c r="N465" s="266" t="str">
        <f>VLOOKUP($A465,'[2]Project Data'!$C$6:$BU$862,8,FALSE)</f>
        <v/>
      </c>
    </row>
    <row r="466" spans="1:14" s="244" customFormat="1" ht="50.25" customHeight="1" x14ac:dyDescent="0.25">
      <c r="A466" s="264">
        <v>824</v>
      </c>
      <c r="B466" s="264" t="s">
        <v>114</v>
      </c>
      <c r="C466" s="264" t="s">
        <v>277</v>
      </c>
      <c r="D466" s="265" t="str">
        <f t="shared" si="7"/>
        <v>PPL Rank: 824       
Loretto                                           
Treatment - New Fe/Mn Plant</v>
      </c>
      <c r="E466" s="247" t="str">
        <f>VLOOKUP($A466,'[2]Project Data'!$C$6:$BU$990,11,FALSE)</f>
        <v>Montoya</v>
      </c>
      <c r="F466" s="247">
        <f>VLOOKUP($A466,'[2]Project Data'!$C$6:$BY$990,75,FALSE)</f>
        <v>11</v>
      </c>
      <c r="G466" s="273">
        <f>VLOOKUP($A466,'[2]Project Data'!$C$6:$BY$990,46,FALSE)</f>
        <v>0</v>
      </c>
      <c r="H466" s="247" t="str">
        <f>VLOOKUP($A466,'[2]Project Data'!$C$6:$BY$990,16,FALSE)</f>
        <v>Reg</v>
      </c>
      <c r="I466" s="247" t="str">
        <f>VLOOKUP($A466,'[2]Project Data'!$C$6:$BY$990,6,FALSE)</f>
        <v/>
      </c>
      <c r="J466" s="247" t="str">
        <f>VLOOKUP($A466,'[2]Project Data'!$C$6:$BY$990,7,FALSE)</f>
        <v/>
      </c>
      <c r="K466" s="280">
        <f>VLOOKUP($A466,'[2]Project Data'!$C$6:$BY$990,15,FALSE)</f>
        <v>727</v>
      </c>
      <c r="L466" s="284">
        <f>VLOOKUP($A466,'[2]Project Data'!$C$6:$BY$990,30,FALSE)</f>
        <v>4380000</v>
      </c>
      <c r="M466" s="284">
        <f>VLOOKUP($A466,'[2]Project Data'!$C$6:$BY$990,53,FALSE)</f>
        <v>0</v>
      </c>
      <c r="N466" s="266" t="str">
        <f>VLOOKUP($A466,'[2]Project Data'!$C$6:$BU$862,8,FALSE)</f>
        <v/>
      </c>
    </row>
    <row r="467" spans="1:14" s="244" customFormat="1" ht="50.25" customHeight="1" x14ac:dyDescent="0.25">
      <c r="A467" s="264">
        <v>770</v>
      </c>
      <c r="B467" s="264" t="s">
        <v>447</v>
      </c>
      <c r="C467" s="264" t="s">
        <v>681</v>
      </c>
      <c r="D467" s="265" t="str">
        <f t="shared" si="7"/>
        <v>PPL Rank: 770       
Lowry                                             
Source - New Wells</v>
      </c>
      <c r="E467" s="247" t="str">
        <f>VLOOKUP($A467,'[2]Project Data'!$C$6:$BU$990,11,FALSE)</f>
        <v>Bradshaw</v>
      </c>
      <c r="F467" s="247">
        <f>VLOOKUP($A467,'[2]Project Data'!$C$6:$BY$990,75,FALSE)</f>
        <v>4</v>
      </c>
      <c r="G467" s="273">
        <f>VLOOKUP($A467,'[2]Project Data'!$C$6:$BY$990,46,FALSE)</f>
        <v>0</v>
      </c>
      <c r="H467" s="247" t="str">
        <f>VLOOKUP($A467,'[2]Project Data'!$C$6:$BY$990,16,FALSE)</f>
        <v>Reg</v>
      </c>
      <c r="I467" s="247" t="str">
        <f>VLOOKUP($A467,'[2]Project Data'!$C$6:$BY$990,6,FALSE)</f>
        <v/>
      </c>
      <c r="J467" s="247" t="str">
        <f>VLOOKUP($A467,'[2]Project Data'!$C$6:$BY$990,7,FALSE)</f>
        <v>Yes</v>
      </c>
      <c r="K467" s="280">
        <f>VLOOKUP($A467,'[2]Project Data'!$C$6:$BY$990,15,FALSE)</f>
        <v>345</v>
      </c>
      <c r="L467" s="284">
        <f>VLOOKUP($A467,'[2]Project Data'!$C$6:$BY$990,30,FALSE)</f>
        <v>396200</v>
      </c>
      <c r="M467" s="284">
        <f>VLOOKUP($A467,'[2]Project Data'!$C$6:$BY$990,53,FALSE)</f>
        <v>0</v>
      </c>
      <c r="N467" s="266" t="str">
        <f>VLOOKUP($A467,'[2]Project Data'!$C$6:$BU$862,8,FALSE)</f>
        <v/>
      </c>
    </row>
    <row r="468" spans="1:14" s="244" customFormat="1" ht="50.25" customHeight="1" x14ac:dyDescent="0.25">
      <c r="A468" s="264">
        <v>808</v>
      </c>
      <c r="B468" s="264" t="s">
        <v>447</v>
      </c>
      <c r="C468" s="264" t="s">
        <v>565</v>
      </c>
      <c r="D468" s="265" t="str">
        <f t="shared" si="7"/>
        <v>PPL Rank: 808       
Lowry                                             
Treatment - Plant Improvements</v>
      </c>
      <c r="E468" s="247" t="str">
        <f>VLOOKUP($A468,'[2]Project Data'!$C$6:$BU$990,11,FALSE)</f>
        <v>Bradshaw</v>
      </c>
      <c r="F468" s="247">
        <f>VLOOKUP($A468,'[2]Project Data'!$C$6:$BY$990,75,FALSE)</f>
        <v>4</v>
      </c>
      <c r="G468" s="273">
        <f>VLOOKUP($A468,'[2]Project Data'!$C$6:$BY$990,46,FALSE)</f>
        <v>0</v>
      </c>
      <c r="H468" s="247" t="str">
        <f>VLOOKUP($A468,'[2]Project Data'!$C$6:$BY$990,16,FALSE)</f>
        <v>Reg</v>
      </c>
      <c r="I468" s="247" t="str">
        <f>VLOOKUP($A468,'[2]Project Data'!$C$6:$BY$990,6,FALSE)</f>
        <v/>
      </c>
      <c r="J468" s="247" t="str">
        <f>VLOOKUP($A468,'[2]Project Data'!$C$6:$BY$990,7,FALSE)</f>
        <v>Yes</v>
      </c>
      <c r="K468" s="280">
        <f>VLOOKUP($A468,'[2]Project Data'!$C$6:$BY$990,15,FALSE)</f>
        <v>345</v>
      </c>
      <c r="L468" s="284">
        <f>VLOOKUP($A468,'[2]Project Data'!$C$6:$BY$990,30,FALSE)</f>
        <v>150000</v>
      </c>
      <c r="M468" s="284">
        <f>VLOOKUP($A468,'[2]Project Data'!$C$6:$BY$990,53,FALSE)</f>
        <v>0</v>
      </c>
      <c r="N468" s="266" t="str">
        <f>VLOOKUP($A468,'[2]Project Data'!$C$6:$BU$862,8,FALSE)</f>
        <v/>
      </c>
    </row>
    <row r="469" spans="1:14" s="244" customFormat="1" ht="50.25" customHeight="1" x14ac:dyDescent="0.25">
      <c r="A469" s="264">
        <v>809.1</v>
      </c>
      <c r="B469" s="264" t="s">
        <v>447</v>
      </c>
      <c r="C469" s="264" t="s">
        <v>1109</v>
      </c>
      <c r="D469" s="265" t="str">
        <f t="shared" si="7"/>
        <v>PPL Rank: 809.1     
Lowry                                             
Watermain - Replace &amp; Loop, Ph 1</v>
      </c>
      <c r="E469" s="247" t="str">
        <f>VLOOKUP($A469,'[2]Project Data'!$C$6:$BU$990,11,FALSE)</f>
        <v>Bradshaw</v>
      </c>
      <c r="F469" s="247">
        <f>VLOOKUP($A469,'[2]Project Data'!$C$6:$BY$990,75,FALSE)</f>
        <v>4</v>
      </c>
      <c r="G469" s="273">
        <f>VLOOKUP($A469,'[2]Project Data'!$C$6:$BY$990,46,FALSE)</f>
        <v>45519</v>
      </c>
      <c r="H469" s="247" t="str">
        <f>VLOOKUP($A469,'[2]Project Data'!$C$6:$BY$990,16,FALSE)</f>
        <v>Reg</v>
      </c>
      <c r="I469" s="247" t="str">
        <f>VLOOKUP($A469,'[2]Project Data'!$C$6:$BY$990,6,FALSE)</f>
        <v>Yes</v>
      </c>
      <c r="J469" s="247" t="str">
        <f>VLOOKUP($A469,'[2]Project Data'!$C$6:$BY$990,7,FALSE)</f>
        <v/>
      </c>
      <c r="K469" s="280">
        <f>VLOOKUP($A469,'[2]Project Data'!$C$6:$BY$990,15,FALSE)</f>
        <v>345</v>
      </c>
      <c r="L469" s="284">
        <f>VLOOKUP($A469,'[2]Project Data'!$C$6:$BY$990,30,FALSE)</f>
        <v>306700</v>
      </c>
      <c r="M469" s="284">
        <f>VLOOKUP($A469,'[2]Project Data'!$C$6:$BY$990,53,FALSE)</f>
        <v>244889.59774070868</v>
      </c>
      <c r="N469" s="266" t="str">
        <f>VLOOKUP($A469,'[2]Project Data'!$C$6:$BU$862,8,FALSE)</f>
        <v/>
      </c>
    </row>
    <row r="470" spans="1:14" s="244" customFormat="1" ht="50.25" customHeight="1" x14ac:dyDescent="0.25">
      <c r="A470" s="264">
        <v>809.2</v>
      </c>
      <c r="B470" s="264" t="s">
        <v>447</v>
      </c>
      <c r="C470" s="264" t="s">
        <v>1110</v>
      </c>
      <c r="D470" s="265" t="str">
        <f t="shared" si="7"/>
        <v>PPL Rank: 809.2     
Lowry                                             
Watermain - Replace &amp; Loop, Ph 2</v>
      </c>
      <c r="E470" s="247" t="str">
        <f>VLOOKUP($A470,'[2]Project Data'!$C$6:$BU$990,11,FALSE)</f>
        <v>Bradshaw</v>
      </c>
      <c r="F470" s="247">
        <f>VLOOKUP($A470,'[2]Project Data'!$C$6:$BY$990,75,FALSE)</f>
        <v>4</v>
      </c>
      <c r="G470" s="273">
        <f>VLOOKUP($A470,'[2]Project Data'!$C$6:$BY$990,46,FALSE)</f>
        <v>0</v>
      </c>
      <c r="H470" s="247" t="str">
        <f>VLOOKUP($A470,'[2]Project Data'!$C$6:$BY$990,16,FALSE)</f>
        <v>Reg</v>
      </c>
      <c r="I470" s="247" t="str">
        <f>VLOOKUP($A470,'[2]Project Data'!$C$6:$BY$990,6,FALSE)</f>
        <v/>
      </c>
      <c r="J470" s="247" t="str">
        <f>VLOOKUP($A470,'[2]Project Data'!$C$6:$BY$990,7,FALSE)</f>
        <v>Yes</v>
      </c>
      <c r="K470" s="280">
        <f>VLOOKUP($A470,'[2]Project Data'!$C$6:$BY$990,15,FALSE)</f>
        <v>345</v>
      </c>
      <c r="L470" s="284">
        <f>VLOOKUP($A470,'[2]Project Data'!$C$6:$BY$990,30,FALSE)</f>
        <v>2805800</v>
      </c>
      <c r="M470" s="284">
        <f>VLOOKUP($A470,'[2]Project Data'!$C$6:$BY$990,53,FALSE)</f>
        <v>1823850.4789935499</v>
      </c>
      <c r="N470" s="266" t="str">
        <f>VLOOKUP($A470,'[2]Project Data'!$C$6:$BU$862,8,FALSE)</f>
        <v/>
      </c>
    </row>
    <row r="471" spans="1:14" s="244" customFormat="1" ht="50.25" customHeight="1" x14ac:dyDescent="0.25">
      <c r="A471" s="264">
        <v>925</v>
      </c>
      <c r="B471" s="264" t="s">
        <v>447</v>
      </c>
      <c r="C471" s="264" t="s">
        <v>923</v>
      </c>
      <c r="D471" s="265" t="str">
        <f t="shared" si="7"/>
        <v>PPL Rank: 925       
Lowry                                             
Other - Meter Replacement</v>
      </c>
      <c r="E471" s="247" t="str">
        <f>VLOOKUP($A471,'[2]Project Data'!$C$6:$BU$990,11,FALSE)</f>
        <v>Bradshaw</v>
      </c>
      <c r="F471" s="247">
        <f>VLOOKUP($A471,'[2]Project Data'!$C$6:$BY$990,75,FALSE)</f>
        <v>4</v>
      </c>
      <c r="G471" s="273">
        <f>VLOOKUP($A471,'[2]Project Data'!$C$6:$BY$990,46,FALSE)</f>
        <v>0</v>
      </c>
      <c r="H471" s="247" t="str">
        <f>VLOOKUP($A471,'[2]Project Data'!$C$6:$BY$990,16,FALSE)</f>
        <v>Reg</v>
      </c>
      <c r="I471" s="247" t="str">
        <f>VLOOKUP($A471,'[2]Project Data'!$C$6:$BY$990,6,FALSE)</f>
        <v/>
      </c>
      <c r="J471" s="247" t="str">
        <f>VLOOKUP($A471,'[2]Project Data'!$C$6:$BY$990,7,FALSE)</f>
        <v/>
      </c>
      <c r="K471" s="280">
        <f>VLOOKUP($A471,'[2]Project Data'!$C$6:$BY$990,15,FALSE)</f>
        <v>345</v>
      </c>
      <c r="L471" s="284">
        <f>VLOOKUP($A471,'[2]Project Data'!$C$6:$BY$990,30,FALSE)</f>
        <v>231800</v>
      </c>
      <c r="M471" s="284">
        <f>VLOOKUP($A471,'[2]Project Data'!$C$6:$BY$990,53,FALSE)</f>
        <v>0</v>
      </c>
      <c r="N471" s="266" t="str">
        <f>VLOOKUP($A471,'[2]Project Data'!$C$6:$BU$862,8,FALSE)</f>
        <v/>
      </c>
    </row>
    <row r="472" spans="1:14" s="244" customFormat="1" ht="50.25" customHeight="1" x14ac:dyDescent="0.25">
      <c r="A472" s="264">
        <v>286</v>
      </c>
      <c r="B472" s="264" t="s">
        <v>656</v>
      </c>
      <c r="C472" s="264" t="s">
        <v>698</v>
      </c>
      <c r="D472" s="265" t="str">
        <f t="shared" si="7"/>
        <v>PPL Rank: 286       
Luverne                                           
Watermain - Lewis &amp; Clark 2nd Connection</v>
      </c>
      <c r="E472" s="247" t="str">
        <f>VLOOKUP($A472,'[2]Project Data'!$C$6:$BU$990,11,FALSE)</f>
        <v>Berrens</v>
      </c>
      <c r="F472" s="247">
        <f>VLOOKUP($A472,'[2]Project Data'!$C$6:$BY$990,75,FALSE)</f>
        <v>8</v>
      </c>
      <c r="G472" s="273">
        <f>VLOOKUP($A472,'[2]Project Data'!$C$6:$BY$990,46,FALSE)</f>
        <v>0</v>
      </c>
      <c r="H472" s="247" t="str">
        <f>VLOOKUP($A472,'[2]Project Data'!$C$6:$BY$990,16,FALSE)</f>
        <v>Reg</v>
      </c>
      <c r="I472" s="247" t="str">
        <f>VLOOKUP($A472,'[2]Project Data'!$C$6:$BY$990,6,FALSE)</f>
        <v/>
      </c>
      <c r="J472" s="247" t="str">
        <f>VLOOKUP($A472,'[2]Project Data'!$C$6:$BY$990,7,FALSE)</f>
        <v/>
      </c>
      <c r="K472" s="280">
        <f>VLOOKUP($A472,'[2]Project Data'!$C$6:$BY$990,15,FALSE)</f>
        <v>4564</v>
      </c>
      <c r="L472" s="284">
        <f>VLOOKUP($A472,'[2]Project Data'!$C$6:$BY$990,30,FALSE)</f>
        <v>3000000</v>
      </c>
      <c r="M472" s="284">
        <f>VLOOKUP($A472,'[2]Project Data'!$C$6:$BY$990,53,FALSE)</f>
        <v>0</v>
      </c>
      <c r="N472" s="266" t="str">
        <f>VLOOKUP($A472,'[2]Project Data'!$C$6:$BU$862,8,FALSE)</f>
        <v/>
      </c>
    </row>
    <row r="473" spans="1:14" s="244" customFormat="1" ht="50.25" customHeight="1" x14ac:dyDescent="0.25">
      <c r="A473" s="264">
        <v>764</v>
      </c>
      <c r="B473" s="264" t="s">
        <v>656</v>
      </c>
      <c r="C473" s="264" t="s">
        <v>1348</v>
      </c>
      <c r="D473" s="265" t="str">
        <f t="shared" si="7"/>
        <v>PPL Rank: 764       
Luverne                                           
Watermain - TH 75 Reconstruction</v>
      </c>
      <c r="E473" s="247" t="str">
        <f>VLOOKUP($A473,'[2]Project Data'!$C$6:$BU$990,11,FALSE)</f>
        <v>Berrens</v>
      </c>
      <c r="F473" s="247">
        <f>VLOOKUP($A473,'[2]Project Data'!$C$6:$BY$990,75,FALSE)</f>
        <v>8</v>
      </c>
      <c r="G473" s="273">
        <f>VLOOKUP($A473,'[2]Project Data'!$C$6:$BY$990,46,FALSE)</f>
        <v>0</v>
      </c>
      <c r="H473" s="247" t="str">
        <f>VLOOKUP($A473,'[2]Project Data'!$C$6:$BY$990,16,FALSE)</f>
        <v>Reg</v>
      </c>
      <c r="I473" s="247" t="str">
        <f>VLOOKUP($A473,'[2]Project Data'!$C$6:$BY$990,6,FALSE)</f>
        <v/>
      </c>
      <c r="J473" s="247" t="str">
        <f>VLOOKUP($A473,'[2]Project Data'!$C$6:$BY$990,7,FALSE)</f>
        <v>Yes</v>
      </c>
      <c r="K473" s="280">
        <f>VLOOKUP($A473,'[2]Project Data'!$C$6:$BY$990,15,FALSE)</f>
        <v>4910</v>
      </c>
      <c r="L473" s="284">
        <f>VLOOKUP($A473,'[2]Project Data'!$C$6:$BY$990,30,FALSE)</f>
        <v>1360000</v>
      </c>
      <c r="M473" s="284">
        <f>VLOOKUP($A473,'[2]Project Data'!$C$6:$BY$990,53,FALSE)</f>
        <v>0</v>
      </c>
      <c r="N473" s="266">
        <f>VLOOKUP($A473,'[2]Project Data'!$C$6:$BU$862,8,FALSE)</f>
        <v>0</v>
      </c>
    </row>
    <row r="474" spans="1:14" s="244" customFormat="1" ht="50.25" customHeight="1" x14ac:dyDescent="0.25">
      <c r="A474" s="264">
        <v>430</v>
      </c>
      <c r="B474" s="264" t="s">
        <v>448</v>
      </c>
      <c r="C474" s="264" t="s">
        <v>449</v>
      </c>
      <c r="D474" s="265" t="str">
        <f t="shared" si="7"/>
        <v>PPL Rank: 430       
Mabel                                             
Watermain - Repl Various Street</v>
      </c>
      <c r="E474" s="247" t="str">
        <f>VLOOKUP($A474,'[2]Project Data'!$C$6:$BU$990,11,FALSE)</f>
        <v>Brooksbank</v>
      </c>
      <c r="F474" s="247">
        <f>VLOOKUP($A474,'[2]Project Data'!$C$6:$BY$990,75,FALSE)</f>
        <v>10</v>
      </c>
      <c r="G474" s="273">
        <f>VLOOKUP($A474,'[2]Project Data'!$C$6:$BY$990,46,FALSE)</f>
        <v>0</v>
      </c>
      <c r="H474" s="247" t="str">
        <f>VLOOKUP($A474,'[2]Project Data'!$C$6:$BY$990,16,FALSE)</f>
        <v>Reg</v>
      </c>
      <c r="I474" s="247" t="str">
        <f>VLOOKUP($A474,'[2]Project Data'!$C$6:$BY$990,6,FALSE)</f>
        <v/>
      </c>
      <c r="J474" s="247" t="str">
        <f>VLOOKUP($A474,'[2]Project Data'!$C$6:$BY$990,7,FALSE)</f>
        <v/>
      </c>
      <c r="K474" s="280">
        <f>VLOOKUP($A474,'[2]Project Data'!$C$6:$BY$990,15,FALSE)</f>
        <v>747</v>
      </c>
      <c r="L474" s="284">
        <f>VLOOKUP($A474,'[2]Project Data'!$C$6:$BY$990,30,FALSE)</f>
        <v>2208101</v>
      </c>
      <c r="M474" s="284">
        <f>VLOOKUP($A474,'[2]Project Data'!$C$6:$BY$990,53,FALSE)</f>
        <v>0</v>
      </c>
      <c r="N474" s="266" t="str">
        <f>VLOOKUP($A474,'[2]Project Data'!$C$6:$BU$862,8,FALSE)</f>
        <v/>
      </c>
    </row>
    <row r="475" spans="1:14" s="244" customFormat="1" ht="50.25" customHeight="1" x14ac:dyDescent="0.25">
      <c r="A475" s="264">
        <v>244</v>
      </c>
      <c r="B475" s="264" t="s">
        <v>450</v>
      </c>
      <c r="C475" s="264" t="s">
        <v>340</v>
      </c>
      <c r="D475" s="265" t="str">
        <f t="shared" si="7"/>
        <v>PPL Rank: 244       
Madelia                                           
Watermain - Looping</v>
      </c>
      <c r="E475" s="247" t="str">
        <f>VLOOKUP($A475,'[2]Project Data'!$C$6:$BU$990,11,FALSE)</f>
        <v>Brooksbank</v>
      </c>
      <c r="F475" s="247">
        <f>VLOOKUP($A475,'[2]Project Data'!$C$6:$BY$990,75,FALSE)</f>
        <v>9</v>
      </c>
      <c r="G475" s="273">
        <f>VLOOKUP($A475,'[2]Project Data'!$C$6:$BY$990,46,FALSE)</f>
        <v>0</v>
      </c>
      <c r="H475" s="247" t="str">
        <f>VLOOKUP($A475,'[2]Project Data'!$C$6:$BY$990,16,FALSE)</f>
        <v>Reg</v>
      </c>
      <c r="I475" s="247" t="str">
        <f>VLOOKUP($A475,'[2]Project Data'!$C$6:$BY$990,6,FALSE)</f>
        <v/>
      </c>
      <c r="J475" s="247" t="str">
        <f>VLOOKUP($A475,'[2]Project Data'!$C$6:$BY$990,7,FALSE)</f>
        <v/>
      </c>
      <c r="K475" s="280">
        <f>VLOOKUP($A475,'[2]Project Data'!$C$6:$BY$990,15,FALSE)</f>
        <v>2319</v>
      </c>
      <c r="L475" s="284">
        <f>VLOOKUP($A475,'[2]Project Data'!$C$6:$BY$990,30,FALSE)</f>
        <v>576000</v>
      </c>
      <c r="M475" s="284">
        <f>VLOOKUP($A475,'[2]Project Data'!$C$6:$BY$990,53,FALSE)</f>
        <v>0</v>
      </c>
      <c r="N475" s="266" t="str">
        <f>VLOOKUP($A475,'[2]Project Data'!$C$6:$BU$862,8,FALSE)</f>
        <v/>
      </c>
    </row>
    <row r="476" spans="1:14" s="244" customFormat="1" ht="50.25" customHeight="1" x14ac:dyDescent="0.25">
      <c r="A476" s="264">
        <v>318</v>
      </c>
      <c r="B476" s="264" t="s">
        <v>450</v>
      </c>
      <c r="C476" s="264" t="s">
        <v>377</v>
      </c>
      <c r="D476" s="265" t="str">
        <f t="shared" si="7"/>
        <v>PPL Rank: 318       
Madelia                                           
Storage - New 200,000 Gal Tower</v>
      </c>
      <c r="E476" s="247" t="str">
        <f>VLOOKUP($A476,'[2]Project Data'!$C$6:$BU$990,11,FALSE)</f>
        <v>Brooksbank</v>
      </c>
      <c r="F476" s="247">
        <f>VLOOKUP($A476,'[2]Project Data'!$C$6:$BY$990,75,FALSE)</f>
        <v>9</v>
      </c>
      <c r="G476" s="273">
        <f>VLOOKUP($A476,'[2]Project Data'!$C$6:$BY$990,46,FALSE)</f>
        <v>0</v>
      </c>
      <c r="H476" s="247" t="str">
        <f>VLOOKUP($A476,'[2]Project Data'!$C$6:$BY$990,16,FALSE)</f>
        <v>Reg</v>
      </c>
      <c r="I476" s="247" t="str">
        <f>VLOOKUP($A476,'[2]Project Data'!$C$6:$BY$990,6,FALSE)</f>
        <v/>
      </c>
      <c r="J476" s="247" t="str">
        <f>VLOOKUP($A476,'[2]Project Data'!$C$6:$BY$990,7,FALSE)</f>
        <v/>
      </c>
      <c r="K476" s="280">
        <f>VLOOKUP($A476,'[2]Project Data'!$C$6:$BY$990,15,FALSE)</f>
        <v>2319</v>
      </c>
      <c r="L476" s="284">
        <f>VLOOKUP($A476,'[2]Project Data'!$C$6:$BY$990,30,FALSE)</f>
        <v>1170000</v>
      </c>
      <c r="M476" s="284">
        <f>VLOOKUP($A476,'[2]Project Data'!$C$6:$BY$990,53,FALSE)</f>
        <v>0</v>
      </c>
      <c r="N476" s="266" t="str">
        <f>VLOOKUP($A476,'[2]Project Data'!$C$6:$BU$862,8,FALSE)</f>
        <v/>
      </c>
    </row>
    <row r="477" spans="1:14" s="244" customFormat="1" ht="50.25" customHeight="1" x14ac:dyDescent="0.25">
      <c r="A477" s="264">
        <v>469</v>
      </c>
      <c r="B477" s="264" t="s">
        <v>764</v>
      </c>
      <c r="C477" s="264" t="s">
        <v>300</v>
      </c>
      <c r="D477" s="265" t="str">
        <f t="shared" si="7"/>
        <v>PPL Rank: 469       
Madison                                           
Treatment - Plant Rehab</v>
      </c>
      <c r="E477" s="247" t="str">
        <f>VLOOKUP($A477,'[2]Project Data'!$C$6:$BU$990,11,FALSE)</f>
        <v>Berrens</v>
      </c>
      <c r="F477" s="247" t="str">
        <f>VLOOKUP($A477,'[2]Project Data'!$C$6:$BY$990,75,FALSE)</f>
        <v>6W</v>
      </c>
      <c r="G477" s="273">
        <f>VLOOKUP($A477,'[2]Project Data'!$C$6:$BY$990,46,FALSE)</f>
        <v>0</v>
      </c>
      <c r="H477" s="247" t="str">
        <f>VLOOKUP($A477,'[2]Project Data'!$C$6:$BY$990,16,FALSE)</f>
        <v>Reg</v>
      </c>
      <c r="I477" s="247" t="str">
        <f>VLOOKUP($A477,'[2]Project Data'!$C$6:$BY$990,6,FALSE)</f>
        <v>Yes</v>
      </c>
      <c r="J477" s="247" t="str">
        <f>VLOOKUP($A477,'[2]Project Data'!$C$6:$BY$990,7,FALSE)</f>
        <v/>
      </c>
      <c r="K477" s="280">
        <f>VLOOKUP($A477,'[2]Project Data'!$C$6:$BY$990,15,FALSE)</f>
        <v>1483</v>
      </c>
      <c r="L477" s="284">
        <f>VLOOKUP($A477,'[2]Project Data'!$C$6:$BY$990,30,FALSE)</f>
        <v>5550000</v>
      </c>
      <c r="M477" s="284">
        <f>VLOOKUP($A477,'[2]Project Data'!$C$6:$BY$990,53,FALSE)</f>
        <v>4440000</v>
      </c>
      <c r="N477" s="266" t="str">
        <f>VLOOKUP($A477,'[2]Project Data'!$C$6:$BU$862,8,FALSE)</f>
        <v/>
      </c>
    </row>
    <row r="478" spans="1:14" s="244" customFormat="1" ht="50.25" customHeight="1" x14ac:dyDescent="0.25">
      <c r="A478" s="264">
        <v>827</v>
      </c>
      <c r="B478" s="264" t="s">
        <v>164</v>
      </c>
      <c r="C478" s="264" t="s">
        <v>924</v>
      </c>
      <c r="D478" s="265" t="str">
        <f t="shared" si="7"/>
        <v>PPL Rank: 827       
Madison Lake                                      
Watermain-Repl &amp; Loop Main, 7th &amp; Maple</v>
      </c>
      <c r="E478" s="247" t="str">
        <f>VLOOKUP($A478,'[2]Project Data'!$C$6:$BU$990,11,FALSE)</f>
        <v>Brooksbank</v>
      </c>
      <c r="F478" s="247">
        <f>VLOOKUP($A478,'[2]Project Data'!$C$6:$BY$990,75,FALSE)</f>
        <v>9</v>
      </c>
      <c r="G478" s="273">
        <f>VLOOKUP($A478,'[2]Project Data'!$C$6:$BY$990,46,FALSE)</f>
        <v>0</v>
      </c>
      <c r="H478" s="247" t="str">
        <f>VLOOKUP($A478,'[2]Project Data'!$C$6:$BY$990,16,FALSE)</f>
        <v>Reg</v>
      </c>
      <c r="I478" s="247" t="str">
        <f>VLOOKUP($A478,'[2]Project Data'!$C$6:$BY$990,6,FALSE)</f>
        <v/>
      </c>
      <c r="J478" s="247" t="str">
        <f>VLOOKUP($A478,'[2]Project Data'!$C$6:$BY$990,7,FALSE)</f>
        <v/>
      </c>
      <c r="K478" s="280">
        <f>VLOOKUP($A478,'[2]Project Data'!$C$6:$BY$990,15,FALSE)</f>
        <v>1092</v>
      </c>
      <c r="L478" s="284">
        <f>VLOOKUP($A478,'[2]Project Data'!$C$6:$BY$990,30,FALSE)</f>
        <v>1272550</v>
      </c>
      <c r="M478" s="284">
        <f>VLOOKUP($A478,'[2]Project Data'!$C$6:$BY$990,53,FALSE)</f>
        <v>0</v>
      </c>
      <c r="N478" s="266" t="str">
        <f>VLOOKUP($A478,'[2]Project Data'!$C$6:$BU$862,8,FALSE)</f>
        <v/>
      </c>
    </row>
    <row r="479" spans="1:14" s="244" customFormat="1" ht="50.25" customHeight="1" x14ac:dyDescent="0.25">
      <c r="A479" s="264">
        <v>296</v>
      </c>
      <c r="B479" s="264" t="s">
        <v>1285</v>
      </c>
      <c r="C479" s="264" t="s">
        <v>279</v>
      </c>
      <c r="D479" s="265" t="str">
        <f t="shared" si="7"/>
        <v>PPL Rank: 296       
Manchester                                        
Source - New Well</v>
      </c>
      <c r="E479" s="247" t="str">
        <f>VLOOKUP($A479,'[2]Project Data'!$C$6:$BU$990,11,FALSE)</f>
        <v>Brooksbank</v>
      </c>
      <c r="F479" s="247">
        <f>VLOOKUP($A479,'[2]Project Data'!$C$6:$BY$990,75,FALSE)</f>
        <v>10</v>
      </c>
      <c r="G479" s="273">
        <f>VLOOKUP($A479,'[2]Project Data'!$C$6:$BY$990,46,FALSE)</f>
        <v>0</v>
      </c>
      <c r="H479" s="247" t="str">
        <f>VLOOKUP($A479,'[2]Project Data'!$C$6:$BY$990,16,FALSE)</f>
        <v>Reg</v>
      </c>
      <c r="I479" s="247" t="str">
        <f>VLOOKUP($A479,'[2]Project Data'!$C$6:$BY$990,6,FALSE)</f>
        <v/>
      </c>
      <c r="J479" s="247" t="str">
        <f>VLOOKUP($A479,'[2]Project Data'!$C$6:$BY$990,7,FALSE)</f>
        <v/>
      </c>
      <c r="K479" s="280">
        <f>VLOOKUP($A479,'[2]Project Data'!$C$6:$BY$990,15,FALSE)</f>
        <v>49</v>
      </c>
      <c r="L479" s="284">
        <f>VLOOKUP($A479,'[2]Project Data'!$C$6:$BY$990,30,FALSE)</f>
        <v>1764250</v>
      </c>
      <c r="M479" s="284">
        <f>VLOOKUP($A479,'[2]Project Data'!$C$6:$BY$990,53,FALSE)</f>
        <v>0</v>
      </c>
      <c r="N479" s="266">
        <f>VLOOKUP($A479,'[2]Project Data'!$C$6:$BU$862,8,FALSE)</f>
        <v>0</v>
      </c>
    </row>
    <row r="480" spans="1:14" s="244" customFormat="1" ht="50.25" customHeight="1" x14ac:dyDescent="0.25">
      <c r="A480" s="264">
        <v>684</v>
      </c>
      <c r="B480" s="264" t="s">
        <v>1285</v>
      </c>
      <c r="C480" s="264" t="s">
        <v>1349</v>
      </c>
      <c r="D480" s="265" t="str">
        <f t="shared" si="7"/>
        <v>PPL Rank: 684       
Manchester                                        
Watermain - AC Pipe Replacement</v>
      </c>
      <c r="E480" s="247" t="str">
        <f>VLOOKUP($A480,'[2]Project Data'!$C$6:$BU$990,11,FALSE)</f>
        <v>Brooksbank</v>
      </c>
      <c r="F480" s="247">
        <f>VLOOKUP($A480,'[2]Project Data'!$C$6:$BY$990,75,FALSE)</f>
        <v>10</v>
      </c>
      <c r="G480" s="273">
        <f>VLOOKUP($A480,'[2]Project Data'!$C$6:$BY$990,46,FALSE)</f>
        <v>0</v>
      </c>
      <c r="H480" s="247" t="str">
        <f>VLOOKUP($A480,'[2]Project Data'!$C$6:$BY$990,16,FALSE)</f>
        <v>Reg</v>
      </c>
      <c r="I480" s="247" t="str">
        <f>VLOOKUP($A480,'[2]Project Data'!$C$6:$BY$990,6,FALSE)</f>
        <v/>
      </c>
      <c r="J480" s="247" t="str">
        <f>VLOOKUP($A480,'[2]Project Data'!$C$6:$BY$990,7,FALSE)</f>
        <v/>
      </c>
      <c r="K480" s="280">
        <f>VLOOKUP($A480,'[2]Project Data'!$C$6:$BY$990,15,FALSE)</f>
        <v>49</v>
      </c>
      <c r="L480" s="284">
        <f>VLOOKUP($A480,'[2]Project Data'!$C$6:$BY$990,30,FALSE)</f>
        <v>1209500</v>
      </c>
      <c r="M480" s="284">
        <f>VLOOKUP($A480,'[2]Project Data'!$C$6:$BY$990,53,FALSE)</f>
        <v>0</v>
      </c>
      <c r="N480" s="266">
        <f>VLOOKUP($A480,'[2]Project Data'!$C$6:$BU$862,8,FALSE)</f>
        <v>0</v>
      </c>
    </row>
    <row r="481" spans="1:14" s="244" customFormat="1" ht="50.25" customHeight="1" x14ac:dyDescent="0.25">
      <c r="A481" s="264">
        <v>250</v>
      </c>
      <c r="B481" s="264" t="s">
        <v>186</v>
      </c>
      <c r="C481" s="264" t="s">
        <v>451</v>
      </c>
      <c r="D481" s="265" t="str">
        <f t="shared" si="7"/>
        <v>PPL Rank: 250       
Mankato                                           
Source - New Well #17</v>
      </c>
      <c r="E481" s="247" t="str">
        <f>VLOOKUP($A481,'[2]Project Data'!$C$6:$BU$990,11,FALSE)</f>
        <v>Brooksbank</v>
      </c>
      <c r="F481" s="247">
        <f>VLOOKUP($A481,'[2]Project Data'!$C$6:$BY$990,75,FALSE)</f>
        <v>9</v>
      </c>
      <c r="G481" s="273">
        <f>VLOOKUP($A481,'[2]Project Data'!$C$6:$BY$990,46,FALSE)</f>
        <v>0</v>
      </c>
      <c r="H481" s="247" t="str">
        <f>VLOOKUP($A481,'[2]Project Data'!$C$6:$BY$990,16,FALSE)</f>
        <v>Reg</v>
      </c>
      <c r="I481" s="247" t="str">
        <f>VLOOKUP($A481,'[2]Project Data'!$C$6:$BY$990,6,FALSE)</f>
        <v/>
      </c>
      <c r="J481" s="247" t="str">
        <f>VLOOKUP($A481,'[2]Project Data'!$C$6:$BY$990,7,FALSE)</f>
        <v/>
      </c>
      <c r="K481" s="280">
        <f>VLOOKUP($A481,'[2]Project Data'!$C$6:$BY$990,15,FALSE)</f>
        <v>42803</v>
      </c>
      <c r="L481" s="284">
        <f>VLOOKUP($A481,'[2]Project Data'!$C$6:$BY$990,30,FALSE)</f>
        <v>4760000</v>
      </c>
      <c r="M481" s="284">
        <f>VLOOKUP($A481,'[2]Project Data'!$C$6:$BY$990,53,FALSE)</f>
        <v>0</v>
      </c>
      <c r="N481" s="266" t="str">
        <f>VLOOKUP($A481,'[2]Project Data'!$C$6:$BU$862,8,FALSE)</f>
        <v/>
      </c>
    </row>
    <row r="482" spans="1:14" s="244" customFormat="1" ht="50.25" customHeight="1" x14ac:dyDescent="0.25">
      <c r="A482" s="264">
        <v>472</v>
      </c>
      <c r="B482" s="264" t="s">
        <v>186</v>
      </c>
      <c r="C482" s="264" t="s">
        <v>452</v>
      </c>
      <c r="D482" s="265" t="str">
        <f t="shared" si="7"/>
        <v>PPL Rank: 472       
Mankato                                           
Storage - Repl West Reservoir</v>
      </c>
      <c r="E482" s="247" t="str">
        <f>VLOOKUP($A482,'[2]Project Data'!$C$6:$BU$990,11,FALSE)</f>
        <v>Brooksbank</v>
      </c>
      <c r="F482" s="247">
        <f>VLOOKUP($A482,'[2]Project Data'!$C$6:$BY$990,75,FALSE)</f>
        <v>9</v>
      </c>
      <c r="G482" s="273">
        <f>VLOOKUP($A482,'[2]Project Data'!$C$6:$BY$990,46,FALSE)</f>
        <v>0</v>
      </c>
      <c r="H482" s="247" t="str">
        <f>VLOOKUP($A482,'[2]Project Data'!$C$6:$BY$990,16,FALSE)</f>
        <v>Reg</v>
      </c>
      <c r="I482" s="247" t="str">
        <f>VLOOKUP($A482,'[2]Project Data'!$C$6:$BY$990,6,FALSE)</f>
        <v/>
      </c>
      <c r="J482" s="247" t="str">
        <f>VLOOKUP($A482,'[2]Project Data'!$C$6:$BY$990,7,FALSE)</f>
        <v/>
      </c>
      <c r="K482" s="280">
        <f>VLOOKUP($A482,'[2]Project Data'!$C$6:$BY$990,15,FALSE)</f>
        <v>42803</v>
      </c>
      <c r="L482" s="284">
        <f>VLOOKUP($A482,'[2]Project Data'!$C$6:$BY$990,30,FALSE)</f>
        <v>2770000</v>
      </c>
      <c r="M482" s="284">
        <f>VLOOKUP($A482,'[2]Project Data'!$C$6:$BY$990,53,FALSE)</f>
        <v>0</v>
      </c>
      <c r="N482" s="266" t="str">
        <f>VLOOKUP($A482,'[2]Project Data'!$C$6:$BU$862,8,FALSE)</f>
        <v/>
      </c>
    </row>
    <row r="483" spans="1:14" s="244" customFormat="1" ht="50.25" customHeight="1" x14ac:dyDescent="0.25">
      <c r="A483" s="264">
        <v>214</v>
      </c>
      <c r="B483" s="264" t="s">
        <v>453</v>
      </c>
      <c r="C483" s="264" t="s">
        <v>454</v>
      </c>
      <c r="D483" s="265" t="str">
        <f t="shared" si="7"/>
        <v>PPL Rank: 214       
Maple Plain                                       
Source - New Well #4 &amp; Test Well</v>
      </c>
      <c r="E483" s="247" t="str">
        <f>VLOOKUP($A483,'[2]Project Data'!$C$6:$BU$990,11,FALSE)</f>
        <v>Montoya</v>
      </c>
      <c r="F483" s="247">
        <f>VLOOKUP($A483,'[2]Project Data'!$C$6:$BY$990,75,FALSE)</f>
        <v>11</v>
      </c>
      <c r="G483" s="273">
        <f>VLOOKUP($A483,'[2]Project Data'!$C$6:$BY$990,46,FALSE)</f>
        <v>0</v>
      </c>
      <c r="H483" s="247" t="str">
        <f>VLOOKUP($A483,'[2]Project Data'!$C$6:$BY$990,16,FALSE)</f>
        <v>Reg</v>
      </c>
      <c r="I483" s="247" t="str">
        <f>VLOOKUP($A483,'[2]Project Data'!$C$6:$BY$990,6,FALSE)</f>
        <v/>
      </c>
      <c r="J483" s="247" t="str">
        <f>VLOOKUP($A483,'[2]Project Data'!$C$6:$BY$990,7,FALSE)</f>
        <v/>
      </c>
      <c r="K483" s="280">
        <f>VLOOKUP($A483,'[2]Project Data'!$C$6:$BY$990,15,FALSE)</f>
        <v>1768</v>
      </c>
      <c r="L483" s="284">
        <f>VLOOKUP($A483,'[2]Project Data'!$C$6:$BY$990,30,FALSE)</f>
        <v>585000</v>
      </c>
      <c r="M483" s="284">
        <f>VLOOKUP($A483,'[2]Project Data'!$C$6:$BY$990,53,FALSE)</f>
        <v>0</v>
      </c>
      <c r="N483" s="266" t="str">
        <f>VLOOKUP($A483,'[2]Project Data'!$C$6:$BU$862,8,FALSE)</f>
        <v/>
      </c>
    </row>
    <row r="484" spans="1:14" s="244" customFormat="1" ht="50.25" customHeight="1" x14ac:dyDescent="0.25">
      <c r="A484" s="264">
        <v>735</v>
      </c>
      <c r="B484" s="264" t="s">
        <v>453</v>
      </c>
      <c r="C484" s="264" t="s">
        <v>1111</v>
      </c>
      <c r="D484" s="265" t="str">
        <f t="shared" si="7"/>
        <v>PPL Rank: 735       
Maple Plain                                       
Watermain - Independence St. Replacement</v>
      </c>
      <c r="E484" s="247" t="str">
        <f>VLOOKUP($A484,'[2]Project Data'!$C$6:$BU$990,11,FALSE)</f>
        <v>Montoya</v>
      </c>
      <c r="F484" s="247">
        <f>VLOOKUP($A484,'[2]Project Data'!$C$6:$BY$990,75,FALSE)</f>
        <v>11</v>
      </c>
      <c r="G484" s="273">
        <f>VLOOKUP($A484,'[2]Project Data'!$C$6:$BY$990,46,FALSE)</f>
        <v>0</v>
      </c>
      <c r="H484" s="247" t="str">
        <f>VLOOKUP($A484,'[2]Project Data'!$C$6:$BY$990,16,FALSE)</f>
        <v>Reg</v>
      </c>
      <c r="I484" s="247" t="str">
        <f>VLOOKUP($A484,'[2]Project Data'!$C$6:$BY$990,6,FALSE)</f>
        <v/>
      </c>
      <c r="J484" s="247" t="str">
        <f>VLOOKUP($A484,'[2]Project Data'!$C$6:$BY$990,7,FALSE)</f>
        <v/>
      </c>
      <c r="K484" s="280">
        <f>VLOOKUP($A484,'[2]Project Data'!$C$6:$BY$990,15,FALSE)</f>
        <v>1650</v>
      </c>
      <c r="L484" s="284">
        <f>VLOOKUP($A484,'[2]Project Data'!$C$6:$BY$990,30,FALSE)</f>
        <v>443500</v>
      </c>
      <c r="M484" s="284">
        <f>VLOOKUP($A484,'[2]Project Data'!$C$6:$BY$990,53,FALSE)</f>
        <v>0</v>
      </c>
      <c r="N484" s="266" t="str">
        <f>VLOOKUP($A484,'[2]Project Data'!$C$6:$BU$862,8,FALSE)</f>
        <v/>
      </c>
    </row>
    <row r="485" spans="1:14" s="244" customFormat="1" ht="50.25" customHeight="1" x14ac:dyDescent="0.25">
      <c r="A485" s="264">
        <v>746</v>
      </c>
      <c r="B485" s="264" t="s">
        <v>453</v>
      </c>
      <c r="C485" s="264" t="s">
        <v>1350</v>
      </c>
      <c r="D485" s="265" t="str">
        <f t="shared" si="7"/>
        <v>PPL Rank: 746       
Maple Plain                                       
Watermain - Main St Replacement</v>
      </c>
      <c r="E485" s="247" t="str">
        <f>VLOOKUP($A485,'[2]Project Data'!$C$6:$BU$990,11,FALSE)</f>
        <v>Montoya</v>
      </c>
      <c r="F485" s="247">
        <f>VLOOKUP($A485,'[2]Project Data'!$C$6:$BY$990,75,FALSE)</f>
        <v>11</v>
      </c>
      <c r="G485" s="273">
        <f>VLOOKUP($A485,'[2]Project Data'!$C$6:$BY$990,46,FALSE)</f>
        <v>0</v>
      </c>
      <c r="H485" s="247" t="str">
        <f>VLOOKUP($A485,'[2]Project Data'!$C$6:$BY$990,16,FALSE)</f>
        <v>Reg</v>
      </c>
      <c r="I485" s="247" t="str">
        <f>VLOOKUP($A485,'[2]Project Data'!$C$6:$BY$990,6,FALSE)</f>
        <v/>
      </c>
      <c r="J485" s="247" t="str">
        <f>VLOOKUP($A485,'[2]Project Data'!$C$6:$BY$990,7,FALSE)</f>
        <v/>
      </c>
      <c r="K485" s="280">
        <f>VLOOKUP($A485,'[2]Project Data'!$C$6:$BY$990,15,FALSE)</f>
        <v>1780</v>
      </c>
      <c r="L485" s="284">
        <f>VLOOKUP($A485,'[2]Project Data'!$C$6:$BY$990,30,FALSE)</f>
        <v>331000</v>
      </c>
      <c r="M485" s="284">
        <f>VLOOKUP($A485,'[2]Project Data'!$C$6:$BY$990,53,FALSE)</f>
        <v>0</v>
      </c>
      <c r="N485" s="266">
        <f>VLOOKUP($A485,'[2]Project Data'!$C$6:$BU$862,8,FALSE)</f>
        <v>0</v>
      </c>
    </row>
    <row r="486" spans="1:14" s="244" customFormat="1" ht="50.25" customHeight="1" x14ac:dyDescent="0.25">
      <c r="A486" s="264">
        <v>59</v>
      </c>
      <c r="B486" s="264" t="s">
        <v>455</v>
      </c>
      <c r="C486" s="264" t="s">
        <v>870</v>
      </c>
      <c r="D486" s="265" t="str">
        <f t="shared" si="7"/>
        <v>PPL Rank: 59        
Marble                                            
Treatment - Manganese Plant</v>
      </c>
      <c r="E486" s="247" t="str">
        <f>VLOOKUP($A486,'[2]Project Data'!$C$6:$BU$990,11,FALSE)</f>
        <v>Perez</v>
      </c>
      <c r="F486" s="247" t="str">
        <f>VLOOKUP($A486,'[2]Project Data'!$C$6:$BY$990,75,FALSE)</f>
        <v>3a</v>
      </c>
      <c r="G486" s="273">
        <f>VLOOKUP($A486,'[2]Project Data'!$C$6:$BY$990,46,FALSE)</f>
        <v>0</v>
      </c>
      <c r="H486" s="247" t="str">
        <f>VLOOKUP($A486,'[2]Project Data'!$C$6:$BY$990,16,FALSE)</f>
        <v>EC</v>
      </c>
      <c r="I486" s="247" t="str">
        <f>VLOOKUP($A486,'[2]Project Data'!$C$6:$BY$990,6,FALSE)</f>
        <v/>
      </c>
      <c r="J486" s="247" t="str">
        <f>VLOOKUP($A486,'[2]Project Data'!$C$6:$BY$990,7,FALSE)</f>
        <v>Yes</v>
      </c>
      <c r="K486" s="280">
        <f>VLOOKUP($A486,'[2]Project Data'!$C$6:$BY$990,15,FALSE)</f>
        <v>699</v>
      </c>
      <c r="L486" s="284">
        <f>VLOOKUP($A486,'[2]Project Data'!$C$6:$BY$990,30,FALSE)</f>
        <v>6500000</v>
      </c>
      <c r="M486" s="284">
        <f>VLOOKUP($A486,'[2]Project Data'!$C$6:$BY$990,53,FALSE)</f>
        <v>0</v>
      </c>
      <c r="N486" s="266">
        <f>VLOOKUP($A486,'[2]Project Data'!$C$6:$BU$862,8,FALSE)</f>
        <v>0</v>
      </c>
    </row>
    <row r="487" spans="1:14" s="244" customFormat="1" ht="50.25" customHeight="1" x14ac:dyDescent="0.25">
      <c r="A487" s="264">
        <v>367</v>
      </c>
      <c r="B487" s="264" t="s">
        <v>455</v>
      </c>
      <c r="C487" s="264" t="s">
        <v>925</v>
      </c>
      <c r="D487" s="265" t="str">
        <f t="shared" si="7"/>
        <v>PPL Rank: 367       
Marble                                            
Watermain - Downtown Area</v>
      </c>
      <c r="E487" s="247" t="str">
        <f>VLOOKUP($A487,'[2]Project Data'!$C$6:$BU$990,11,FALSE)</f>
        <v>Perez</v>
      </c>
      <c r="F487" s="247" t="str">
        <f>VLOOKUP($A487,'[2]Project Data'!$C$6:$BY$990,75,FALSE)</f>
        <v>3a</v>
      </c>
      <c r="G487" s="273">
        <f>VLOOKUP($A487,'[2]Project Data'!$C$6:$BY$990,46,FALSE)</f>
        <v>0</v>
      </c>
      <c r="H487" s="247" t="str">
        <f>VLOOKUP($A487,'[2]Project Data'!$C$6:$BY$990,16,FALSE)</f>
        <v>Reg</v>
      </c>
      <c r="I487" s="247" t="str">
        <f>VLOOKUP($A487,'[2]Project Data'!$C$6:$BY$990,6,FALSE)</f>
        <v/>
      </c>
      <c r="J487" s="247" t="str">
        <f>VLOOKUP($A487,'[2]Project Data'!$C$6:$BY$990,7,FALSE)</f>
        <v/>
      </c>
      <c r="K487" s="280">
        <f>VLOOKUP($A487,'[2]Project Data'!$C$6:$BY$990,15,FALSE)</f>
        <v>534</v>
      </c>
      <c r="L487" s="284">
        <f>VLOOKUP($A487,'[2]Project Data'!$C$6:$BY$990,30,FALSE)</f>
        <v>2865000</v>
      </c>
      <c r="M487" s="284">
        <f>VLOOKUP($A487,'[2]Project Data'!$C$6:$BY$990,53,FALSE)</f>
        <v>0</v>
      </c>
      <c r="N487" s="266" t="str">
        <f>VLOOKUP($A487,'[2]Project Data'!$C$6:$BU$862,8,FALSE)</f>
        <v/>
      </c>
    </row>
    <row r="488" spans="1:14" s="244" customFormat="1" ht="50.25" customHeight="1" x14ac:dyDescent="0.25">
      <c r="A488" s="264">
        <v>383</v>
      </c>
      <c r="B488" s="264" t="s">
        <v>455</v>
      </c>
      <c r="C488" s="264" t="s">
        <v>699</v>
      </c>
      <c r="D488" s="265" t="str">
        <f t="shared" si="7"/>
        <v>PPL Rank: 383       
Marble                                            
Storage - Tower Replacement</v>
      </c>
      <c r="E488" s="247" t="str">
        <f>VLOOKUP($A488,'[2]Project Data'!$C$6:$BU$990,11,FALSE)</f>
        <v>Perez</v>
      </c>
      <c r="F488" s="247" t="str">
        <f>VLOOKUP($A488,'[2]Project Data'!$C$6:$BY$990,75,FALSE)</f>
        <v>3a</v>
      </c>
      <c r="G488" s="273">
        <f>VLOOKUP($A488,'[2]Project Data'!$C$6:$BY$990,46,FALSE)</f>
        <v>0</v>
      </c>
      <c r="H488" s="247" t="str">
        <f>VLOOKUP($A488,'[2]Project Data'!$C$6:$BY$990,16,FALSE)</f>
        <v>Reg</v>
      </c>
      <c r="I488" s="247" t="str">
        <f>VLOOKUP($A488,'[2]Project Data'!$C$6:$BY$990,6,FALSE)</f>
        <v/>
      </c>
      <c r="J488" s="247" t="str">
        <f>VLOOKUP($A488,'[2]Project Data'!$C$6:$BY$990,7,FALSE)</f>
        <v/>
      </c>
      <c r="K488" s="280">
        <f>VLOOKUP($A488,'[2]Project Data'!$C$6:$BY$990,15,FALSE)</f>
        <v>550</v>
      </c>
      <c r="L488" s="284">
        <f>VLOOKUP($A488,'[2]Project Data'!$C$6:$BY$990,30,FALSE)</f>
        <v>1731006</v>
      </c>
      <c r="M488" s="284">
        <f>VLOOKUP($A488,'[2]Project Data'!$C$6:$BY$990,53,FALSE)</f>
        <v>0</v>
      </c>
      <c r="N488" s="266" t="str">
        <f>VLOOKUP($A488,'[2]Project Data'!$C$6:$BU$862,8,FALSE)</f>
        <v/>
      </c>
    </row>
    <row r="489" spans="1:14" s="244" customFormat="1" ht="50.25" customHeight="1" x14ac:dyDescent="0.25">
      <c r="A489" s="264">
        <v>384</v>
      </c>
      <c r="B489" s="264" t="s">
        <v>455</v>
      </c>
      <c r="C489" s="264" t="s">
        <v>860</v>
      </c>
      <c r="D489" s="265" t="str">
        <f t="shared" si="7"/>
        <v>PPL Rank: 384       
Marble                                            
Conservation - Meter Replacement</v>
      </c>
      <c r="E489" s="247" t="str">
        <f>VLOOKUP($A489,'[2]Project Data'!$C$6:$BU$990,11,FALSE)</f>
        <v>Perez</v>
      </c>
      <c r="F489" s="247" t="str">
        <f>VLOOKUP($A489,'[2]Project Data'!$C$6:$BY$990,75,FALSE)</f>
        <v>3a</v>
      </c>
      <c r="G489" s="273">
        <f>VLOOKUP($A489,'[2]Project Data'!$C$6:$BY$990,46,FALSE)</f>
        <v>0</v>
      </c>
      <c r="H489" s="247" t="str">
        <f>VLOOKUP($A489,'[2]Project Data'!$C$6:$BY$990,16,FALSE)</f>
        <v>Reg</v>
      </c>
      <c r="I489" s="247" t="str">
        <f>VLOOKUP($A489,'[2]Project Data'!$C$6:$BY$990,6,FALSE)</f>
        <v/>
      </c>
      <c r="J489" s="247" t="str">
        <f>VLOOKUP($A489,'[2]Project Data'!$C$6:$BY$990,7,FALSE)</f>
        <v/>
      </c>
      <c r="K489" s="280">
        <f>VLOOKUP($A489,'[2]Project Data'!$C$6:$BY$990,15,FALSE)</f>
        <v>550</v>
      </c>
      <c r="L489" s="284">
        <f>VLOOKUP($A489,'[2]Project Data'!$C$6:$BY$990,30,FALSE)</f>
        <v>4805465</v>
      </c>
      <c r="M489" s="284">
        <f>VLOOKUP($A489,'[2]Project Data'!$C$6:$BY$990,53,FALSE)</f>
        <v>0</v>
      </c>
      <c r="N489" s="266" t="str">
        <f>VLOOKUP($A489,'[2]Project Data'!$C$6:$BU$862,8,FALSE)</f>
        <v/>
      </c>
    </row>
    <row r="490" spans="1:14" s="244" customFormat="1" ht="50.25" customHeight="1" x14ac:dyDescent="0.25">
      <c r="A490" s="264">
        <v>775</v>
      </c>
      <c r="B490" s="264" t="s">
        <v>455</v>
      </c>
      <c r="C490" s="264" t="s">
        <v>456</v>
      </c>
      <c r="D490" s="265" t="str">
        <f t="shared" si="7"/>
        <v>PPL Rank: 775       
Marble                                            
Watermain - Replace and Loop Main</v>
      </c>
      <c r="E490" s="247" t="str">
        <f>VLOOKUP($A490,'[2]Project Data'!$C$6:$BU$990,11,FALSE)</f>
        <v>Perez</v>
      </c>
      <c r="F490" s="247" t="str">
        <f>VLOOKUP($A490,'[2]Project Data'!$C$6:$BY$990,75,FALSE)</f>
        <v>3a</v>
      </c>
      <c r="G490" s="273">
        <f>VLOOKUP($A490,'[2]Project Data'!$C$6:$BY$990,46,FALSE)</f>
        <v>0</v>
      </c>
      <c r="H490" s="247" t="str">
        <f>VLOOKUP($A490,'[2]Project Data'!$C$6:$BY$990,16,FALSE)</f>
        <v>Reg</v>
      </c>
      <c r="I490" s="247" t="str">
        <f>VLOOKUP($A490,'[2]Project Data'!$C$6:$BY$990,6,FALSE)</f>
        <v/>
      </c>
      <c r="J490" s="247" t="str">
        <f>VLOOKUP($A490,'[2]Project Data'!$C$6:$BY$990,7,FALSE)</f>
        <v/>
      </c>
      <c r="K490" s="280">
        <f>VLOOKUP($A490,'[2]Project Data'!$C$6:$BY$990,15,FALSE)</f>
        <v>626</v>
      </c>
      <c r="L490" s="284">
        <f>VLOOKUP($A490,'[2]Project Data'!$C$6:$BY$990,30,FALSE)</f>
        <v>905000</v>
      </c>
      <c r="M490" s="284">
        <f>VLOOKUP($A490,'[2]Project Data'!$C$6:$BY$990,53,FALSE)</f>
        <v>0</v>
      </c>
      <c r="N490" s="266" t="str">
        <f>VLOOKUP($A490,'[2]Project Data'!$C$6:$BU$862,8,FALSE)</f>
        <v/>
      </c>
    </row>
    <row r="491" spans="1:14" s="244" customFormat="1" ht="50.25" customHeight="1" x14ac:dyDescent="0.25">
      <c r="A491" s="264">
        <v>955</v>
      </c>
      <c r="B491" s="264" t="s">
        <v>457</v>
      </c>
      <c r="C491" s="264" t="s">
        <v>297</v>
      </c>
      <c r="D491" s="265" t="str">
        <f t="shared" si="7"/>
        <v>PPL Rank: 955       
Mayer                                             
Storage - Rehab Tower</v>
      </c>
      <c r="E491" s="247" t="str">
        <f>VLOOKUP($A491,'[2]Project Data'!$C$6:$BU$990,11,FALSE)</f>
        <v>Montoya</v>
      </c>
      <c r="F491" s="247">
        <f>VLOOKUP($A491,'[2]Project Data'!$C$6:$BY$990,75,FALSE)</f>
        <v>11</v>
      </c>
      <c r="G491" s="273">
        <f>VLOOKUP($A491,'[2]Project Data'!$C$6:$BY$990,46,FALSE)</f>
        <v>0</v>
      </c>
      <c r="H491" s="247" t="str">
        <f>VLOOKUP($A491,'[2]Project Data'!$C$6:$BY$990,16,FALSE)</f>
        <v>Reg</v>
      </c>
      <c r="I491" s="247" t="str">
        <f>VLOOKUP($A491,'[2]Project Data'!$C$6:$BY$990,6,FALSE)</f>
        <v/>
      </c>
      <c r="J491" s="247" t="str">
        <f>VLOOKUP($A491,'[2]Project Data'!$C$6:$BY$990,7,FALSE)</f>
        <v/>
      </c>
      <c r="K491" s="280">
        <f>VLOOKUP($A491,'[2]Project Data'!$C$6:$BY$990,15,FALSE)</f>
        <v>1900</v>
      </c>
      <c r="L491" s="284">
        <f>VLOOKUP($A491,'[2]Project Data'!$C$6:$BY$990,30,FALSE)</f>
        <v>410000</v>
      </c>
      <c r="M491" s="284">
        <f>VLOOKUP($A491,'[2]Project Data'!$C$6:$BY$990,53,FALSE)</f>
        <v>0</v>
      </c>
      <c r="N491" s="266" t="str">
        <f>VLOOKUP($A491,'[2]Project Data'!$C$6:$BU$862,8,FALSE)</f>
        <v/>
      </c>
    </row>
    <row r="492" spans="1:14" s="244" customFormat="1" ht="50.25" customHeight="1" x14ac:dyDescent="0.25">
      <c r="A492" s="264">
        <v>945</v>
      </c>
      <c r="B492" s="264" t="s">
        <v>255</v>
      </c>
      <c r="C492" s="264" t="s">
        <v>1112</v>
      </c>
      <c r="D492" s="265" t="str">
        <f t="shared" si="7"/>
        <v>PPL Rank: 945       
Mazeppa                                           
Watermain - Replacement Various Areas</v>
      </c>
      <c r="E492" s="247" t="str">
        <f>VLOOKUP($A492,'[2]Project Data'!$C$6:$BU$990,11,FALSE)</f>
        <v>Brooksbank</v>
      </c>
      <c r="F492" s="247">
        <f>VLOOKUP($A492,'[2]Project Data'!$C$6:$BY$990,75,FALSE)</f>
        <v>10</v>
      </c>
      <c r="G492" s="273">
        <f>VLOOKUP($A492,'[2]Project Data'!$C$6:$BY$990,46,FALSE)</f>
        <v>0</v>
      </c>
      <c r="H492" s="247" t="str">
        <f>VLOOKUP($A492,'[2]Project Data'!$C$6:$BY$990,16,FALSE)</f>
        <v>Reg</v>
      </c>
      <c r="I492" s="247" t="str">
        <f>VLOOKUP($A492,'[2]Project Data'!$C$6:$BY$990,6,FALSE)</f>
        <v/>
      </c>
      <c r="J492" s="247" t="str">
        <f>VLOOKUP($A492,'[2]Project Data'!$C$6:$BY$990,7,FALSE)</f>
        <v/>
      </c>
      <c r="K492" s="280">
        <f>VLOOKUP($A492,'[2]Project Data'!$C$6:$BY$990,15,FALSE)</f>
        <v>956</v>
      </c>
      <c r="L492" s="284">
        <f>VLOOKUP($A492,'[2]Project Data'!$C$6:$BY$990,30,FALSE)</f>
        <v>2749000</v>
      </c>
      <c r="M492" s="284">
        <f>VLOOKUP($A492,'[2]Project Data'!$C$6:$BY$990,53,FALSE)</f>
        <v>0</v>
      </c>
      <c r="N492" s="266" t="str">
        <f>VLOOKUP($A492,'[2]Project Data'!$C$6:$BU$862,8,FALSE)</f>
        <v/>
      </c>
    </row>
    <row r="493" spans="1:14" s="244" customFormat="1" ht="50.25" customHeight="1" x14ac:dyDescent="0.25">
      <c r="A493" s="264">
        <v>231</v>
      </c>
      <c r="B493" s="264" t="s">
        <v>1192</v>
      </c>
      <c r="C493" s="264" t="s">
        <v>493</v>
      </c>
      <c r="D493" s="265" t="str">
        <f t="shared" si="7"/>
        <v>PPL Rank: 231       
McGregor                                          
Treatment - Wellhouse Rehab</v>
      </c>
      <c r="E493" s="247" t="str">
        <f>VLOOKUP($A493,'[2]Project Data'!$C$6:$BU$990,11,FALSE)</f>
        <v>Perez</v>
      </c>
      <c r="F493" s="247" t="str">
        <f>VLOOKUP($A493,'[2]Project Data'!$C$6:$BY$990,75,FALSE)</f>
        <v>3b</v>
      </c>
      <c r="G493" s="273">
        <f>VLOOKUP($A493,'[2]Project Data'!$C$6:$BY$990,46,FALSE)</f>
        <v>0</v>
      </c>
      <c r="H493" s="247" t="str">
        <f>VLOOKUP($A493,'[2]Project Data'!$C$6:$BY$990,16,FALSE)</f>
        <v>Reg</v>
      </c>
      <c r="I493" s="247" t="str">
        <f>VLOOKUP($A493,'[2]Project Data'!$C$6:$BY$990,6,FALSE)</f>
        <v/>
      </c>
      <c r="J493" s="247" t="str">
        <f>VLOOKUP($A493,'[2]Project Data'!$C$6:$BY$990,7,FALSE)</f>
        <v/>
      </c>
      <c r="K493" s="280">
        <f>VLOOKUP($A493,'[2]Project Data'!$C$6:$BY$990,15,FALSE)</f>
        <v>446</v>
      </c>
      <c r="L493" s="284">
        <f>VLOOKUP($A493,'[2]Project Data'!$C$6:$BY$990,30,FALSE)</f>
        <v>1410000</v>
      </c>
      <c r="M493" s="284">
        <f>VLOOKUP($A493,'[2]Project Data'!$C$6:$BY$990,53,FALSE)</f>
        <v>0</v>
      </c>
      <c r="N493" s="266">
        <f>VLOOKUP($A493,'[2]Project Data'!$C$6:$BU$862,8,FALSE)</f>
        <v>0</v>
      </c>
    </row>
    <row r="494" spans="1:14" s="244" customFormat="1" ht="50.25" customHeight="1" x14ac:dyDescent="0.25">
      <c r="A494" s="264">
        <v>232</v>
      </c>
      <c r="B494" s="264" t="s">
        <v>1192</v>
      </c>
      <c r="C494" s="264" t="s">
        <v>340</v>
      </c>
      <c r="D494" s="265" t="str">
        <f t="shared" si="7"/>
        <v>PPL Rank: 232       
McGregor                                          
Watermain - Looping</v>
      </c>
      <c r="E494" s="247" t="str">
        <f>VLOOKUP($A494,'[2]Project Data'!$C$6:$BU$990,11,FALSE)</f>
        <v>Perez</v>
      </c>
      <c r="F494" s="247" t="str">
        <f>VLOOKUP($A494,'[2]Project Data'!$C$6:$BY$990,75,FALSE)</f>
        <v>3b</v>
      </c>
      <c r="G494" s="273">
        <f>VLOOKUP($A494,'[2]Project Data'!$C$6:$BY$990,46,FALSE)</f>
        <v>0</v>
      </c>
      <c r="H494" s="247" t="str">
        <f>VLOOKUP($A494,'[2]Project Data'!$C$6:$BY$990,16,FALSE)</f>
        <v>Reg</v>
      </c>
      <c r="I494" s="247" t="str">
        <f>VLOOKUP($A494,'[2]Project Data'!$C$6:$BY$990,6,FALSE)</f>
        <v/>
      </c>
      <c r="J494" s="247" t="str">
        <f>VLOOKUP($A494,'[2]Project Data'!$C$6:$BY$990,7,FALSE)</f>
        <v/>
      </c>
      <c r="K494" s="280">
        <f>VLOOKUP($A494,'[2]Project Data'!$C$6:$BY$990,15,FALSE)</f>
        <v>446</v>
      </c>
      <c r="L494" s="284">
        <f>VLOOKUP($A494,'[2]Project Data'!$C$6:$BY$990,30,FALSE)</f>
        <v>2348000</v>
      </c>
      <c r="M494" s="284">
        <f>VLOOKUP($A494,'[2]Project Data'!$C$6:$BY$990,53,FALSE)</f>
        <v>0</v>
      </c>
      <c r="N494" s="266">
        <f>VLOOKUP($A494,'[2]Project Data'!$C$6:$BU$862,8,FALSE)</f>
        <v>0</v>
      </c>
    </row>
    <row r="495" spans="1:14" s="244" customFormat="1" ht="50.25" customHeight="1" x14ac:dyDescent="0.25">
      <c r="A495" s="264">
        <v>405</v>
      </c>
      <c r="B495" s="264" t="s">
        <v>1192</v>
      </c>
      <c r="C495" s="264" t="s">
        <v>289</v>
      </c>
      <c r="D495" s="265" t="str">
        <f t="shared" si="7"/>
        <v>PPL Rank: 405       
McGregor                                          
Storage - Tower Rehab</v>
      </c>
      <c r="E495" s="247" t="str">
        <f>VLOOKUP($A495,'[2]Project Data'!$C$6:$BU$990,11,FALSE)</f>
        <v>Perez</v>
      </c>
      <c r="F495" s="247" t="str">
        <f>VLOOKUP($A495,'[2]Project Data'!$C$6:$BY$990,75,FALSE)</f>
        <v>3b</v>
      </c>
      <c r="G495" s="273">
        <f>VLOOKUP($A495,'[2]Project Data'!$C$6:$BY$990,46,FALSE)</f>
        <v>0</v>
      </c>
      <c r="H495" s="247" t="str">
        <f>VLOOKUP($A495,'[2]Project Data'!$C$6:$BY$990,16,FALSE)</f>
        <v>Reg</v>
      </c>
      <c r="I495" s="247" t="str">
        <f>VLOOKUP($A495,'[2]Project Data'!$C$6:$BY$990,6,FALSE)</f>
        <v/>
      </c>
      <c r="J495" s="247" t="str">
        <f>VLOOKUP($A495,'[2]Project Data'!$C$6:$BY$990,7,FALSE)</f>
        <v/>
      </c>
      <c r="K495" s="280">
        <f>VLOOKUP($A495,'[2]Project Data'!$C$6:$BY$990,15,FALSE)</f>
        <v>446</v>
      </c>
      <c r="L495" s="284">
        <f>VLOOKUP($A495,'[2]Project Data'!$C$6:$BY$990,30,FALSE)</f>
        <v>857000</v>
      </c>
      <c r="M495" s="284">
        <f>VLOOKUP($A495,'[2]Project Data'!$C$6:$BY$990,53,FALSE)</f>
        <v>0</v>
      </c>
      <c r="N495" s="266">
        <f>VLOOKUP($A495,'[2]Project Data'!$C$6:$BU$862,8,FALSE)</f>
        <v>0</v>
      </c>
    </row>
    <row r="496" spans="1:14" s="244" customFormat="1" ht="50.25" customHeight="1" x14ac:dyDescent="0.25">
      <c r="A496" s="264">
        <v>406</v>
      </c>
      <c r="B496" s="264" t="s">
        <v>1192</v>
      </c>
      <c r="C496" s="264" t="s">
        <v>860</v>
      </c>
      <c r="D496" s="265" t="str">
        <f t="shared" si="7"/>
        <v>PPL Rank: 406       
McGregor                                          
Conservation - Meter Replacement</v>
      </c>
      <c r="E496" s="247" t="str">
        <f>VLOOKUP($A496,'[2]Project Data'!$C$6:$BU$990,11,FALSE)</f>
        <v>Perez</v>
      </c>
      <c r="F496" s="247" t="str">
        <f>VLOOKUP($A496,'[2]Project Data'!$C$6:$BY$990,75,FALSE)</f>
        <v>3b</v>
      </c>
      <c r="G496" s="273">
        <f>VLOOKUP($A496,'[2]Project Data'!$C$6:$BY$990,46,FALSE)</f>
        <v>0</v>
      </c>
      <c r="H496" s="247" t="str">
        <f>VLOOKUP($A496,'[2]Project Data'!$C$6:$BY$990,16,FALSE)</f>
        <v>Reg</v>
      </c>
      <c r="I496" s="247" t="str">
        <f>VLOOKUP($A496,'[2]Project Data'!$C$6:$BY$990,6,FALSE)</f>
        <v/>
      </c>
      <c r="J496" s="247" t="str">
        <f>VLOOKUP($A496,'[2]Project Data'!$C$6:$BY$990,7,FALSE)</f>
        <v/>
      </c>
      <c r="K496" s="280">
        <f>VLOOKUP($A496,'[2]Project Data'!$C$6:$BY$990,15,FALSE)</f>
        <v>446</v>
      </c>
      <c r="L496" s="284">
        <f>VLOOKUP($A496,'[2]Project Data'!$C$6:$BY$990,30,FALSE)</f>
        <v>314000</v>
      </c>
      <c r="M496" s="284">
        <f>VLOOKUP($A496,'[2]Project Data'!$C$6:$BY$990,53,FALSE)</f>
        <v>0</v>
      </c>
      <c r="N496" s="266">
        <f>VLOOKUP($A496,'[2]Project Data'!$C$6:$BU$862,8,FALSE)</f>
        <v>0</v>
      </c>
    </row>
    <row r="497" spans="1:14" s="244" customFormat="1" ht="50.25" customHeight="1" x14ac:dyDescent="0.25">
      <c r="A497" s="264">
        <v>386</v>
      </c>
      <c r="B497" s="264" t="s">
        <v>188</v>
      </c>
      <c r="C497" s="264" t="s">
        <v>700</v>
      </c>
      <c r="D497" s="265" t="str">
        <f t="shared" si="7"/>
        <v>PPL Rank: 386       
McKinley                                          
Storage - Tower Improvements</v>
      </c>
      <c r="E497" s="247" t="str">
        <f>VLOOKUP($A497,'[2]Project Data'!$C$6:$BU$990,11,FALSE)</f>
        <v>Bradshaw</v>
      </c>
      <c r="F497" s="247" t="str">
        <f>VLOOKUP($A497,'[2]Project Data'!$C$6:$BY$990,75,FALSE)</f>
        <v>3c</v>
      </c>
      <c r="G497" s="273">
        <f>VLOOKUP($A497,'[2]Project Data'!$C$6:$BY$990,46,FALSE)</f>
        <v>0</v>
      </c>
      <c r="H497" s="247" t="str">
        <f>VLOOKUP($A497,'[2]Project Data'!$C$6:$BY$990,16,FALSE)</f>
        <v>Reg</v>
      </c>
      <c r="I497" s="247" t="str">
        <f>VLOOKUP($A497,'[2]Project Data'!$C$6:$BY$990,6,FALSE)</f>
        <v/>
      </c>
      <c r="J497" s="247" t="str">
        <f>VLOOKUP($A497,'[2]Project Data'!$C$6:$BY$990,7,FALSE)</f>
        <v/>
      </c>
      <c r="K497" s="280">
        <f>VLOOKUP($A497,'[2]Project Data'!$C$6:$BY$990,15,FALSE)</f>
        <v>96</v>
      </c>
      <c r="L497" s="284">
        <f>VLOOKUP($A497,'[2]Project Data'!$C$6:$BY$990,30,FALSE)</f>
        <v>438562</v>
      </c>
      <c r="M497" s="284">
        <f>VLOOKUP($A497,'[2]Project Data'!$C$6:$BY$990,53,FALSE)</f>
        <v>0</v>
      </c>
      <c r="N497" s="266" t="str">
        <f>VLOOKUP($A497,'[2]Project Data'!$C$6:$BU$862,8,FALSE)</f>
        <v/>
      </c>
    </row>
    <row r="498" spans="1:14" s="244" customFormat="1" ht="50.25" customHeight="1" x14ac:dyDescent="0.25">
      <c r="A498" s="264">
        <v>474</v>
      </c>
      <c r="B498" s="264" t="s">
        <v>188</v>
      </c>
      <c r="C498" s="264" t="s">
        <v>926</v>
      </c>
      <c r="D498" s="265" t="str">
        <f t="shared" si="7"/>
        <v>PPL Rank: 474       
McKinley                                          
Watermain - Grand Ave. Improvements</v>
      </c>
      <c r="E498" s="247" t="str">
        <f>VLOOKUP($A498,'[2]Project Data'!$C$6:$BU$990,11,FALSE)</f>
        <v>Bradshaw</v>
      </c>
      <c r="F498" s="247" t="str">
        <f>VLOOKUP($A498,'[2]Project Data'!$C$6:$BY$990,75,FALSE)</f>
        <v>3c</v>
      </c>
      <c r="G498" s="273">
        <f>VLOOKUP($A498,'[2]Project Data'!$C$6:$BY$990,46,FALSE)</f>
        <v>0</v>
      </c>
      <c r="H498" s="247" t="str">
        <f>VLOOKUP($A498,'[2]Project Data'!$C$6:$BY$990,16,FALSE)</f>
        <v>Reg</v>
      </c>
      <c r="I498" s="247" t="str">
        <f>VLOOKUP($A498,'[2]Project Data'!$C$6:$BY$990,6,FALSE)</f>
        <v/>
      </c>
      <c r="J498" s="247" t="str">
        <f>VLOOKUP($A498,'[2]Project Data'!$C$6:$BY$990,7,FALSE)</f>
        <v/>
      </c>
      <c r="K498" s="280">
        <f>VLOOKUP($A498,'[2]Project Data'!$C$6:$BY$990,15,FALSE)</f>
        <v>131</v>
      </c>
      <c r="L498" s="284">
        <f>VLOOKUP($A498,'[2]Project Data'!$C$6:$BY$990,30,FALSE)</f>
        <v>2143952</v>
      </c>
      <c r="M498" s="284">
        <f>VLOOKUP($A498,'[2]Project Data'!$C$6:$BY$990,53,FALSE)</f>
        <v>0</v>
      </c>
      <c r="N498" s="266" t="str">
        <f>VLOOKUP($A498,'[2]Project Data'!$C$6:$BU$862,8,FALSE)</f>
        <v/>
      </c>
    </row>
    <row r="499" spans="1:14" s="244" customFormat="1" ht="50.25" customHeight="1" x14ac:dyDescent="0.25">
      <c r="A499" s="264">
        <v>831</v>
      </c>
      <c r="B499" s="264" t="s">
        <v>846</v>
      </c>
      <c r="C499" s="264" t="s">
        <v>927</v>
      </c>
      <c r="D499" s="265" t="str">
        <f t="shared" si="7"/>
        <v>PPL Rank: 831       
Medina                                            
Tretment - Plant Expansion</v>
      </c>
      <c r="E499" s="247" t="str">
        <f>VLOOKUP($A499,'[2]Project Data'!$C$6:$BU$990,11,FALSE)</f>
        <v>Montoya</v>
      </c>
      <c r="F499" s="247">
        <f>VLOOKUP($A499,'[2]Project Data'!$C$6:$BY$990,75,FALSE)</f>
        <v>11</v>
      </c>
      <c r="G499" s="273">
        <f>VLOOKUP($A499,'[2]Project Data'!$C$6:$BY$990,46,FALSE)</f>
        <v>0</v>
      </c>
      <c r="H499" s="247" t="str">
        <f>VLOOKUP($A499,'[2]Project Data'!$C$6:$BY$990,16,FALSE)</f>
        <v>Reg</v>
      </c>
      <c r="I499" s="247" t="str">
        <f>VLOOKUP($A499,'[2]Project Data'!$C$6:$BY$990,6,FALSE)</f>
        <v/>
      </c>
      <c r="J499" s="247" t="str">
        <f>VLOOKUP($A499,'[2]Project Data'!$C$6:$BY$990,7,FALSE)</f>
        <v>Yes</v>
      </c>
      <c r="K499" s="280">
        <f>VLOOKUP($A499,'[2]Project Data'!$C$6:$BY$990,15,FALSE)</f>
        <v>6549</v>
      </c>
      <c r="L499" s="284">
        <f>VLOOKUP($A499,'[2]Project Data'!$C$6:$BY$990,30,FALSE)</f>
        <v>2965000</v>
      </c>
      <c r="M499" s="284">
        <f>VLOOKUP($A499,'[2]Project Data'!$C$6:$BY$990,53,FALSE)</f>
        <v>0</v>
      </c>
      <c r="N499" s="266" t="str">
        <f>VLOOKUP($A499,'[2]Project Data'!$C$6:$BU$862,8,FALSE)</f>
        <v/>
      </c>
    </row>
    <row r="500" spans="1:14" s="244" customFormat="1" ht="50.25" customHeight="1" x14ac:dyDescent="0.25">
      <c r="A500" s="264">
        <v>417</v>
      </c>
      <c r="B500" s="264" t="s">
        <v>458</v>
      </c>
      <c r="C500" s="264" t="s">
        <v>459</v>
      </c>
      <c r="D500" s="265" t="str">
        <f t="shared" si="7"/>
        <v>PPL Rank: 417       
Menahga                                           
Watermain - Main Street East Repl</v>
      </c>
      <c r="E500" s="247" t="str">
        <f>VLOOKUP($A500,'[2]Project Data'!$C$6:$BU$990,11,FALSE)</f>
        <v>Schultz</v>
      </c>
      <c r="F500" s="247">
        <f>VLOOKUP($A500,'[2]Project Data'!$C$6:$BY$990,75,FALSE)</f>
        <v>5</v>
      </c>
      <c r="G500" s="273">
        <f>VLOOKUP($A500,'[2]Project Data'!$C$6:$BY$990,46,FALSE)</f>
        <v>0</v>
      </c>
      <c r="H500" s="247" t="str">
        <f>VLOOKUP($A500,'[2]Project Data'!$C$6:$BY$990,16,FALSE)</f>
        <v>Reg</v>
      </c>
      <c r="I500" s="247" t="str">
        <f>VLOOKUP($A500,'[2]Project Data'!$C$6:$BY$990,6,FALSE)</f>
        <v/>
      </c>
      <c r="J500" s="247" t="str">
        <f>VLOOKUP($A500,'[2]Project Data'!$C$6:$BY$990,7,FALSE)</f>
        <v/>
      </c>
      <c r="K500" s="280">
        <f>VLOOKUP($A500,'[2]Project Data'!$C$6:$BY$990,15,FALSE)</f>
        <v>1228</v>
      </c>
      <c r="L500" s="284">
        <f>VLOOKUP($A500,'[2]Project Data'!$C$6:$BY$990,30,FALSE)</f>
        <v>458430</v>
      </c>
      <c r="M500" s="284">
        <f>VLOOKUP($A500,'[2]Project Data'!$C$6:$BY$990,53,FALSE)</f>
        <v>0</v>
      </c>
      <c r="N500" s="266" t="str">
        <f>VLOOKUP($A500,'[2]Project Data'!$C$6:$BU$862,8,FALSE)</f>
        <v/>
      </c>
    </row>
    <row r="501" spans="1:14" s="244" customFormat="1" ht="50.25" customHeight="1" x14ac:dyDescent="0.25">
      <c r="A501" s="264">
        <v>418</v>
      </c>
      <c r="B501" s="264" t="s">
        <v>458</v>
      </c>
      <c r="C501" s="264" t="s">
        <v>460</v>
      </c>
      <c r="D501" s="265" t="str">
        <f t="shared" si="7"/>
        <v>PPL Rank: 418       
Menahga                                           
Watermain - First Street NW Repl</v>
      </c>
      <c r="E501" s="247" t="str">
        <f>VLOOKUP($A501,'[2]Project Data'!$C$6:$BU$990,11,FALSE)</f>
        <v>Schultz</v>
      </c>
      <c r="F501" s="247">
        <f>VLOOKUP($A501,'[2]Project Data'!$C$6:$BY$990,75,FALSE)</f>
        <v>5</v>
      </c>
      <c r="G501" s="273">
        <f>VLOOKUP($A501,'[2]Project Data'!$C$6:$BY$990,46,FALSE)</f>
        <v>0</v>
      </c>
      <c r="H501" s="247" t="str">
        <f>VLOOKUP($A501,'[2]Project Data'!$C$6:$BY$990,16,FALSE)</f>
        <v>Reg</v>
      </c>
      <c r="I501" s="247" t="str">
        <f>VLOOKUP($A501,'[2]Project Data'!$C$6:$BY$990,6,FALSE)</f>
        <v/>
      </c>
      <c r="J501" s="247" t="str">
        <f>VLOOKUP($A501,'[2]Project Data'!$C$6:$BY$990,7,FALSE)</f>
        <v/>
      </c>
      <c r="K501" s="280">
        <f>VLOOKUP($A501,'[2]Project Data'!$C$6:$BY$990,15,FALSE)</f>
        <v>1228</v>
      </c>
      <c r="L501" s="284">
        <f>VLOOKUP($A501,'[2]Project Data'!$C$6:$BY$990,30,FALSE)</f>
        <v>360378</v>
      </c>
      <c r="M501" s="284">
        <f>VLOOKUP($A501,'[2]Project Data'!$C$6:$BY$990,53,FALSE)</f>
        <v>0</v>
      </c>
      <c r="N501" s="266" t="str">
        <f>VLOOKUP($A501,'[2]Project Data'!$C$6:$BU$862,8,FALSE)</f>
        <v/>
      </c>
    </row>
    <row r="502" spans="1:14" s="244" customFormat="1" ht="50.25" customHeight="1" x14ac:dyDescent="0.25">
      <c r="A502" s="264">
        <v>449</v>
      </c>
      <c r="B502" s="264" t="s">
        <v>458</v>
      </c>
      <c r="C502" s="264" t="s">
        <v>928</v>
      </c>
      <c r="D502" s="265" t="str">
        <f t="shared" si="7"/>
        <v>PPL Rank: 449       
Menahga                                           
Watermain - First St. SW/Second St N</v>
      </c>
      <c r="E502" s="247" t="str">
        <f>VLOOKUP($A502,'[2]Project Data'!$C$6:$BU$990,11,FALSE)</f>
        <v>Schultz</v>
      </c>
      <c r="F502" s="247">
        <f>VLOOKUP($A502,'[2]Project Data'!$C$6:$BY$990,75,FALSE)</f>
        <v>5</v>
      </c>
      <c r="G502" s="273">
        <f>VLOOKUP($A502,'[2]Project Data'!$C$6:$BY$990,46,FALSE)</f>
        <v>0</v>
      </c>
      <c r="H502" s="247" t="str">
        <f>VLOOKUP($A502,'[2]Project Data'!$C$6:$BY$990,16,FALSE)</f>
        <v>Reg</v>
      </c>
      <c r="I502" s="247" t="str">
        <f>VLOOKUP($A502,'[2]Project Data'!$C$6:$BY$990,6,FALSE)</f>
        <v/>
      </c>
      <c r="J502" s="247" t="str">
        <f>VLOOKUP($A502,'[2]Project Data'!$C$6:$BY$990,7,FALSE)</f>
        <v>Yes</v>
      </c>
      <c r="K502" s="280">
        <f>VLOOKUP($A502,'[2]Project Data'!$C$6:$BY$990,15,FALSE)</f>
        <v>1087</v>
      </c>
      <c r="L502" s="284">
        <f>VLOOKUP($A502,'[2]Project Data'!$C$6:$BY$990,30,FALSE)</f>
        <v>1517500</v>
      </c>
      <c r="M502" s="284">
        <f>VLOOKUP($A502,'[2]Project Data'!$C$6:$BY$990,53,FALSE)</f>
        <v>0</v>
      </c>
      <c r="N502" s="266" t="str">
        <f>VLOOKUP($A502,'[2]Project Data'!$C$6:$BU$862,8,FALSE)</f>
        <v/>
      </c>
    </row>
    <row r="503" spans="1:14" s="244" customFormat="1" ht="50.25" customHeight="1" x14ac:dyDescent="0.25">
      <c r="A503" s="264">
        <v>313</v>
      </c>
      <c r="B503" s="264" t="s">
        <v>657</v>
      </c>
      <c r="C503" s="264" t="s">
        <v>701</v>
      </c>
      <c r="D503" s="265" t="str">
        <f t="shared" si="7"/>
        <v>PPL Rank: 313       
Mendota                                           
Watermain - Area 1 Loop</v>
      </c>
      <c r="E503" s="247" t="str">
        <f>VLOOKUP($A503,'[2]Project Data'!$C$6:$BU$990,11,FALSE)</f>
        <v>Montoya</v>
      </c>
      <c r="F503" s="247">
        <f>VLOOKUP($A503,'[2]Project Data'!$C$6:$BY$990,75,FALSE)</f>
        <v>11</v>
      </c>
      <c r="G503" s="273">
        <f>VLOOKUP($A503,'[2]Project Data'!$C$6:$BY$990,46,FALSE)</f>
        <v>0</v>
      </c>
      <c r="H503" s="247" t="str">
        <f>VLOOKUP($A503,'[2]Project Data'!$C$6:$BY$990,16,FALSE)</f>
        <v>Reg</v>
      </c>
      <c r="I503" s="247" t="str">
        <f>VLOOKUP($A503,'[2]Project Data'!$C$6:$BY$990,6,FALSE)</f>
        <v/>
      </c>
      <c r="J503" s="247" t="str">
        <f>VLOOKUP($A503,'[2]Project Data'!$C$6:$BY$990,7,FALSE)</f>
        <v/>
      </c>
      <c r="K503" s="280">
        <f>VLOOKUP($A503,'[2]Project Data'!$C$6:$BY$990,15,FALSE)</f>
        <v>140</v>
      </c>
      <c r="L503" s="284">
        <f>VLOOKUP($A503,'[2]Project Data'!$C$6:$BY$990,30,FALSE)</f>
        <v>1795000</v>
      </c>
      <c r="M503" s="284">
        <f>VLOOKUP($A503,'[2]Project Data'!$C$6:$BY$990,53,FALSE)</f>
        <v>200000</v>
      </c>
      <c r="N503" s="266" t="str">
        <f>VLOOKUP($A503,'[2]Project Data'!$C$6:$BU$862,8,FALSE)</f>
        <v/>
      </c>
    </row>
    <row r="504" spans="1:14" s="244" customFormat="1" ht="50.25" customHeight="1" x14ac:dyDescent="0.25">
      <c r="A504" s="264">
        <v>314</v>
      </c>
      <c r="B504" s="264" t="s">
        <v>657</v>
      </c>
      <c r="C504" s="264" t="s">
        <v>702</v>
      </c>
      <c r="D504" s="265" t="str">
        <f t="shared" si="7"/>
        <v>PPL Rank: 314       
Mendota                                           
Watermain - Area 3 Loop</v>
      </c>
      <c r="E504" s="247" t="str">
        <f>VLOOKUP($A504,'[2]Project Data'!$C$6:$BU$990,11,FALSE)</f>
        <v>Montoya</v>
      </c>
      <c r="F504" s="247">
        <f>VLOOKUP($A504,'[2]Project Data'!$C$6:$BY$990,75,FALSE)</f>
        <v>11</v>
      </c>
      <c r="G504" s="273">
        <f>VLOOKUP($A504,'[2]Project Data'!$C$6:$BY$990,46,FALSE)</f>
        <v>0</v>
      </c>
      <c r="H504" s="247" t="str">
        <f>VLOOKUP($A504,'[2]Project Data'!$C$6:$BY$990,16,FALSE)</f>
        <v>Reg</v>
      </c>
      <c r="I504" s="247" t="str">
        <f>VLOOKUP($A504,'[2]Project Data'!$C$6:$BY$990,6,FALSE)</f>
        <v/>
      </c>
      <c r="J504" s="247" t="str">
        <f>VLOOKUP($A504,'[2]Project Data'!$C$6:$BY$990,7,FALSE)</f>
        <v/>
      </c>
      <c r="K504" s="280">
        <f>VLOOKUP($A504,'[2]Project Data'!$C$6:$BY$990,15,FALSE)</f>
        <v>140</v>
      </c>
      <c r="L504" s="284">
        <f>VLOOKUP($A504,'[2]Project Data'!$C$6:$BY$990,30,FALSE)</f>
        <v>2066000</v>
      </c>
      <c r="M504" s="284">
        <f>VLOOKUP($A504,'[2]Project Data'!$C$6:$BY$990,53,FALSE)</f>
        <v>580000</v>
      </c>
      <c r="N504" s="266" t="str">
        <f>VLOOKUP($A504,'[2]Project Data'!$C$6:$BU$862,8,FALSE)</f>
        <v/>
      </c>
    </row>
    <row r="505" spans="1:14" s="244" customFormat="1" ht="50.25" customHeight="1" x14ac:dyDescent="0.25">
      <c r="A505" s="264">
        <v>164</v>
      </c>
      <c r="B505" s="264" t="s">
        <v>461</v>
      </c>
      <c r="C505" s="264" t="s">
        <v>462</v>
      </c>
      <c r="D505" s="265" t="str">
        <f t="shared" si="7"/>
        <v>PPL Rank: 164       
Middle River                                      
Source - New Well, Pumphouse &amp; Sealing</v>
      </c>
      <c r="E505" s="247" t="str">
        <f>VLOOKUP($A505,'[2]Project Data'!$C$6:$BU$990,11,FALSE)</f>
        <v>Perez</v>
      </c>
      <c r="F505" s="247">
        <f>VLOOKUP($A505,'[2]Project Data'!$C$6:$BY$990,75,FALSE)</f>
        <v>1</v>
      </c>
      <c r="G505" s="273">
        <f>VLOOKUP($A505,'[2]Project Data'!$C$6:$BY$990,46,FALSE)</f>
        <v>0</v>
      </c>
      <c r="H505" s="247" t="str">
        <f>VLOOKUP($A505,'[2]Project Data'!$C$6:$BY$990,16,FALSE)</f>
        <v>Reg</v>
      </c>
      <c r="I505" s="247" t="str">
        <f>VLOOKUP($A505,'[2]Project Data'!$C$6:$BY$990,6,FALSE)</f>
        <v/>
      </c>
      <c r="J505" s="247" t="str">
        <f>VLOOKUP($A505,'[2]Project Data'!$C$6:$BY$990,7,FALSE)</f>
        <v/>
      </c>
      <c r="K505" s="280">
        <f>VLOOKUP($A505,'[2]Project Data'!$C$6:$BY$990,15,FALSE)</f>
        <v>309</v>
      </c>
      <c r="L505" s="284">
        <f>VLOOKUP($A505,'[2]Project Data'!$C$6:$BY$990,30,FALSE)</f>
        <v>325000</v>
      </c>
      <c r="M505" s="284">
        <f>VLOOKUP($A505,'[2]Project Data'!$C$6:$BY$990,53,FALSE)</f>
        <v>0</v>
      </c>
      <c r="N505" s="266" t="str">
        <f>VLOOKUP($A505,'[2]Project Data'!$C$6:$BU$862,8,FALSE)</f>
        <v/>
      </c>
    </row>
    <row r="506" spans="1:14" s="244" customFormat="1" ht="50.25" customHeight="1" x14ac:dyDescent="0.25">
      <c r="A506" s="264">
        <v>375</v>
      </c>
      <c r="B506" s="264" t="s">
        <v>461</v>
      </c>
      <c r="C506" s="264" t="s">
        <v>312</v>
      </c>
      <c r="D506" s="265" t="str">
        <f t="shared" si="7"/>
        <v>PPL Rank: 375       
Middle River                                      
Conservation - Repl Meters</v>
      </c>
      <c r="E506" s="247" t="str">
        <f>VLOOKUP($A506,'[2]Project Data'!$C$6:$BU$990,11,FALSE)</f>
        <v>Perez</v>
      </c>
      <c r="F506" s="247">
        <f>VLOOKUP($A506,'[2]Project Data'!$C$6:$BY$990,75,FALSE)</f>
        <v>1</v>
      </c>
      <c r="G506" s="273">
        <f>VLOOKUP($A506,'[2]Project Data'!$C$6:$BY$990,46,FALSE)</f>
        <v>0</v>
      </c>
      <c r="H506" s="247" t="str">
        <f>VLOOKUP($A506,'[2]Project Data'!$C$6:$BY$990,16,FALSE)</f>
        <v>Reg</v>
      </c>
      <c r="I506" s="247" t="str">
        <f>VLOOKUP($A506,'[2]Project Data'!$C$6:$BY$990,6,FALSE)</f>
        <v/>
      </c>
      <c r="J506" s="247" t="str">
        <f>VLOOKUP($A506,'[2]Project Data'!$C$6:$BY$990,7,FALSE)</f>
        <v/>
      </c>
      <c r="K506" s="280">
        <f>VLOOKUP($A506,'[2]Project Data'!$C$6:$BY$990,15,FALSE)</f>
        <v>309</v>
      </c>
      <c r="L506" s="284">
        <f>VLOOKUP($A506,'[2]Project Data'!$C$6:$BY$990,30,FALSE)</f>
        <v>119400</v>
      </c>
      <c r="M506" s="284">
        <f>VLOOKUP($A506,'[2]Project Data'!$C$6:$BY$990,53,FALSE)</f>
        <v>0</v>
      </c>
      <c r="N506" s="266" t="str">
        <f>VLOOKUP($A506,'[2]Project Data'!$C$6:$BU$862,8,FALSE)</f>
        <v/>
      </c>
    </row>
    <row r="507" spans="1:14" s="244" customFormat="1" ht="50.25" customHeight="1" x14ac:dyDescent="0.25">
      <c r="A507" s="264">
        <v>385</v>
      </c>
      <c r="B507" s="264" t="s">
        <v>461</v>
      </c>
      <c r="C507" s="264" t="s">
        <v>463</v>
      </c>
      <c r="D507" s="265" t="str">
        <f t="shared" si="7"/>
        <v>PPL Rank: 385       
Middle River                                      
Storage - Replace 50,000 Gal Tower</v>
      </c>
      <c r="E507" s="247" t="str">
        <f>VLOOKUP($A507,'[2]Project Data'!$C$6:$BU$990,11,FALSE)</f>
        <v>Perez</v>
      </c>
      <c r="F507" s="247">
        <f>VLOOKUP($A507,'[2]Project Data'!$C$6:$BY$990,75,FALSE)</f>
        <v>1</v>
      </c>
      <c r="G507" s="273">
        <f>VLOOKUP($A507,'[2]Project Data'!$C$6:$BY$990,46,FALSE)</f>
        <v>0</v>
      </c>
      <c r="H507" s="247" t="str">
        <f>VLOOKUP($A507,'[2]Project Data'!$C$6:$BY$990,16,FALSE)</f>
        <v>Reg</v>
      </c>
      <c r="I507" s="247" t="str">
        <f>VLOOKUP($A507,'[2]Project Data'!$C$6:$BY$990,6,FALSE)</f>
        <v/>
      </c>
      <c r="J507" s="247" t="str">
        <f>VLOOKUP($A507,'[2]Project Data'!$C$6:$BY$990,7,FALSE)</f>
        <v/>
      </c>
      <c r="K507" s="280">
        <f>VLOOKUP($A507,'[2]Project Data'!$C$6:$BY$990,15,FALSE)</f>
        <v>309</v>
      </c>
      <c r="L507" s="284">
        <f>VLOOKUP($A507,'[2]Project Data'!$C$6:$BY$990,30,FALSE)</f>
        <v>910000</v>
      </c>
      <c r="M507" s="284">
        <f>VLOOKUP($A507,'[2]Project Data'!$C$6:$BY$990,53,FALSE)</f>
        <v>0</v>
      </c>
      <c r="N507" s="266" t="str">
        <f>VLOOKUP($A507,'[2]Project Data'!$C$6:$BU$862,8,FALSE)</f>
        <v/>
      </c>
    </row>
    <row r="508" spans="1:14" s="244" customFormat="1" ht="50.25" customHeight="1" x14ac:dyDescent="0.25">
      <c r="A508" s="264">
        <v>743</v>
      </c>
      <c r="B508" s="264" t="s">
        <v>847</v>
      </c>
      <c r="C508" s="264" t="s">
        <v>1351</v>
      </c>
      <c r="D508" s="265" t="str">
        <f t="shared" si="7"/>
        <v>PPL Rank: 743       
Minneapolis                                       
Watermain - 36" Main Lining</v>
      </c>
      <c r="E508" s="247" t="str">
        <f>VLOOKUP($A508,'[2]Project Data'!$C$6:$BU$990,11,FALSE)</f>
        <v>Montoya</v>
      </c>
      <c r="F508" s="247">
        <f>VLOOKUP($A508,'[2]Project Data'!$C$6:$BY$990,75,FALSE)</f>
        <v>11</v>
      </c>
      <c r="G508" s="273">
        <f>VLOOKUP($A508,'[2]Project Data'!$C$6:$BY$990,46,FALSE)</f>
        <v>0</v>
      </c>
      <c r="H508" s="247" t="str">
        <f>VLOOKUP($A508,'[2]Project Data'!$C$6:$BY$990,16,FALSE)</f>
        <v>Reg</v>
      </c>
      <c r="I508" s="247" t="str">
        <f>VLOOKUP($A508,'[2]Project Data'!$C$6:$BY$990,6,FALSE)</f>
        <v/>
      </c>
      <c r="J508" s="247" t="str">
        <f>VLOOKUP($A508,'[2]Project Data'!$C$6:$BY$990,7,FALSE)</f>
        <v>Yes</v>
      </c>
      <c r="K508" s="280">
        <f>VLOOKUP($A508,'[2]Project Data'!$C$6:$BY$990,15,FALSE)</f>
        <v>426877</v>
      </c>
      <c r="L508" s="284">
        <f>VLOOKUP($A508,'[2]Project Data'!$C$6:$BY$990,30,FALSE)</f>
        <v>16800000</v>
      </c>
      <c r="M508" s="284">
        <f>VLOOKUP($A508,'[2]Project Data'!$C$6:$BY$990,53,FALSE)</f>
        <v>0</v>
      </c>
      <c r="N508" s="266">
        <f>VLOOKUP($A508,'[2]Project Data'!$C$6:$BU$862,8,FALSE)</f>
        <v>0</v>
      </c>
    </row>
    <row r="509" spans="1:14" s="244" customFormat="1" ht="50.25" customHeight="1" x14ac:dyDescent="0.25">
      <c r="A509" s="264">
        <v>666</v>
      </c>
      <c r="B509" s="264" t="s">
        <v>629</v>
      </c>
      <c r="C509" s="264" t="s">
        <v>1352</v>
      </c>
      <c r="D509" s="265" t="str">
        <f t="shared" si="7"/>
        <v>PPL Rank: 666       
Minneota                                          
Watermain - Replacement, Grant, Lyon, Main Streets</v>
      </c>
      <c r="E509" s="247" t="str">
        <f>VLOOKUP($A509,'[2]Project Data'!$C$6:$BU$990,11,FALSE)</f>
        <v>Berrens</v>
      </c>
      <c r="F509" s="247">
        <f>VLOOKUP($A509,'[2]Project Data'!$C$6:$BY$990,75,FALSE)</f>
        <v>8</v>
      </c>
      <c r="G509" s="273">
        <f>VLOOKUP($A509,'[2]Project Data'!$C$6:$BY$990,46,FALSE)</f>
        <v>45610</v>
      </c>
      <c r="H509" s="247" t="str">
        <f>VLOOKUP($A509,'[2]Project Data'!$C$6:$BY$990,16,FALSE)</f>
        <v>Reg</v>
      </c>
      <c r="I509" s="247" t="str">
        <f>VLOOKUP($A509,'[2]Project Data'!$C$6:$BY$990,6,FALSE)</f>
        <v>Yes</v>
      </c>
      <c r="J509" s="247" t="str">
        <f>VLOOKUP($A509,'[2]Project Data'!$C$6:$BY$990,7,FALSE)</f>
        <v/>
      </c>
      <c r="K509" s="280">
        <f>VLOOKUP($A509,'[2]Project Data'!$C$6:$BY$990,15,FALSE)</f>
        <v>1293</v>
      </c>
      <c r="L509" s="284">
        <f>VLOOKUP($A509,'[2]Project Data'!$C$6:$BY$990,30,FALSE)</f>
        <v>1557748</v>
      </c>
      <c r="M509" s="284">
        <f>VLOOKUP($A509,'[2]Project Data'!$C$6:$BY$990,53,FALSE)</f>
        <v>0</v>
      </c>
      <c r="N509" s="266">
        <f>VLOOKUP($A509,'[2]Project Data'!$C$6:$BU$862,8,FALSE)</f>
        <v>0</v>
      </c>
    </row>
    <row r="510" spans="1:14" s="244" customFormat="1" ht="50.25" customHeight="1" x14ac:dyDescent="0.25">
      <c r="A510" s="264">
        <v>667</v>
      </c>
      <c r="B510" s="264" t="s">
        <v>629</v>
      </c>
      <c r="C510" s="264" t="s">
        <v>929</v>
      </c>
      <c r="D510" s="265" t="str">
        <f t="shared" si="7"/>
        <v>PPL Rank: 667       
Minneota                                          
Watermain - Watermain Improvements</v>
      </c>
      <c r="E510" s="247" t="str">
        <f>VLOOKUP($A510,'[2]Project Data'!$C$6:$BU$990,11,FALSE)</f>
        <v>Berrens</v>
      </c>
      <c r="F510" s="247">
        <f>VLOOKUP($A510,'[2]Project Data'!$C$6:$BY$990,75,FALSE)</f>
        <v>8</v>
      </c>
      <c r="G510" s="273">
        <f>VLOOKUP($A510,'[2]Project Data'!$C$6:$BY$990,46,FALSE)</f>
        <v>0</v>
      </c>
      <c r="H510" s="247" t="str">
        <f>VLOOKUP($A510,'[2]Project Data'!$C$6:$BY$990,16,FALSE)</f>
        <v>Reg</v>
      </c>
      <c r="I510" s="247" t="str">
        <f>VLOOKUP($A510,'[2]Project Data'!$C$6:$BY$990,6,FALSE)</f>
        <v/>
      </c>
      <c r="J510" s="247" t="str">
        <f>VLOOKUP($A510,'[2]Project Data'!$C$6:$BY$990,7,FALSE)</f>
        <v/>
      </c>
      <c r="K510" s="280">
        <f>VLOOKUP($A510,'[2]Project Data'!$C$6:$BY$990,15,FALSE)</f>
        <v>1293</v>
      </c>
      <c r="L510" s="284">
        <f>VLOOKUP($A510,'[2]Project Data'!$C$6:$BY$990,30,FALSE)</f>
        <v>400000</v>
      </c>
      <c r="M510" s="284">
        <f>VLOOKUP($A510,'[2]Project Data'!$C$6:$BY$990,53,FALSE)</f>
        <v>0</v>
      </c>
      <c r="N510" s="266" t="str">
        <f>VLOOKUP($A510,'[2]Project Data'!$C$6:$BU$862,8,FALSE)</f>
        <v/>
      </c>
    </row>
    <row r="511" spans="1:14" s="244" customFormat="1" ht="50.25" customHeight="1" x14ac:dyDescent="0.25">
      <c r="A511" s="264">
        <v>583</v>
      </c>
      <c r="B511" s="264" t="s">
        <v>464</v>
      </c>
      <c r="C511" s="264" t="s">
        <v>930</v>
      </c>
      <c r="D511" s="265" t="str">
        <f t="shared" si="7"/>
        <v>PPL Rank: 583       
Minnesota Lake                                    
Storage - Replacement Tank</v>
      </c>
      <c r="E511" s="247" t="str">
        <f>VLOOKUP($A511,'[2]Project Data'!$C$6:$BU$990,11,FALSE)</f>
        <v>Brooksbank</v>
      </c>
      <c r="F511" s="247">
        <f>VLOOKUP($A511,'[2]Project Data'!$C$6:$BY$990,75,FALSE)</f>
        <v>9</v>
      </c>
      <c r="G511" s="273">
        <f>VLOOKUP($A511,'[2]Project Data'!$C$6:$BY$990,46,FALSE)</f>
        <v>0</v>
      </c>
      <c r="H511" s="247" t="str">
        <f>VLOOKUP($A511,'[2]Project Data'!$C$6:$BY$990,16,FALSE)</f>
        <v>Reg</v>
      </c>
      <c r="I511" s="247" t="str">
        <f>VLOOKUP($A511,'[2]Project Data'!$C$6:$BY$990,6,FALSE)</f>
        <v/>
      </c>
      <c r="J511" s="247" t="str">
        <f>VLOOKUP($A511,'[2]Project Data'!$C$6:$BY$990,7,FALSE)</f>
        <v/>
      </c>
      <c r="K511" s="280">
        <f>VLOOKUP($A511,'[2]Project Data'!$C$6:$BY$990,15,FALSE)</f>
        <v>562</v>
      </c>
      <c r="L511" s="284">
        <f>VLOOKUP($A511,'[2]Project Data'!$C$6:$BY$990,30,FALSE)</f>
        <v>1500000</v>
      </c>
      <c r="M511" s="284">
        <f>VLOOKUP($A511,'[2]Project Data'!$C$6:$BY$990,53,FALSE)</f>
        <v>0</v>
      </c>
      <c r="N511" s="266" t="str">
        <f>VLOOKUP($A511,'[2]Project Data'!$C$6:$BU$862,8,FALSE)</f>
        <v/>
      </c>
    </row>
    <row r="512" spans="1:14" s="244" customFormat="1" ht="50.25" customHeight="1" x14ac:dyDescent="0.25">
      <c r="A512" s="264">
        <v>768</v>
      </c>
      <c r="B512" s="264" t="s">
        <v>464</v>
      </c>
      <c r="C512" s="264" t="s">
        <v>465</v>
      </c>
      <c r="D512" s="265" t="str">
        <f t="shared" si="7"/>
        <v>PPL Rank: 768       
Minnesota Lake                                    
Watermain - Connect to Wells</v>
      </c>
      <c r="E512" s="247" t="str">
        <f>VLOOKUP($A512,'[2]Project Data'!$C$6:$BU$990,11,FALSE)</f>
        <v>Brooksbank</v>
      </c>
      <c r="F512" s="247">
        <f>VLOOKUP($A512,'[2]Project Data'!$C$6:$BY$990,75,FALSE)</f>
        <v>9</v>
      </c>
      <c r="G512" s="273">
        <f>VLOOKUP($A512,'[2]Project Data'!$C$6:$BY$990,46,FALSE)</f>
        <v>0</v>
      </c>
      <c r="H512" s="247" t="str">
        <f>VLOOKUP($A512,'[2]Project Data'!$C$6:$BY$990,16,FALSE)</f>
        <v>Reg</v>
      </c>
      <c r="I512" s="247" t="str">
        <f>VLOOKUP($A512,'[2]Project Data'!$C$6:$BY$990,6,FALSE)</f>
        <v/>
      </c>
      <c r="J512" s="247" t="str">
        <f>VLOOKUP($A512,'[2]Project Data'!$C$6:$BY$990,7,FALSE)</f>
        <v/>
      </c>
      <c r="K512" s="280">
        <f>VLOOKUP($A512,'[2]Project Data'!$C$6:$BY$990,15,FALSE)</f>
        <v>683</v>
      </c>
      <c r="L512" s="284">
        <f>VLOOKUP($A512,'[2]Project Data'!$C$6:$BY$990,30,FALSE)</f>
        <v>5100000</v>
      </c>
      <c r="M512" s="284">
        <f>VLOOKUP($A512,'[2]Project Data'!$C$6:$BY$990,53,FALSE)</f>
        <v>0</v>
      </c>
      <c r="N512" s="266" t="str">
        <f>VLOOKUP($A512,'[2]Project Data'!$C$6:$BU$862,8,FALSE)</f>
        <v/>
      </c>
    </row>
    <row r="513" spans="1:14" s="244" customFormat="1" ht="50.25" customHeight="1" x14ac:dyDescent="0.25">
      <c r="A513" s="264">
        <v>833</v>
      </c>
      <c r="B513" s="264" t="s">
        <v>466</v>
      </c>
      <c r="C513" s="264" t="s">
        <v>413</v>
      </c>
      <c r="D513" s="265" t="str">
        <f t="shared" si="7"/>
        <v>PPL Rank: 833       
Minnetonka Beach                                  
Treatment - Replace Plant</v>
      </c>
      <c r="E513" s="247" t="str">
        <f>VLOOKUP($A513,'[2]Project Data'!$C$6:$BU$990,11,FALSE)</f>
        <v>Montoya</v>
      </c>
      <c r="F513" s="247">
        <f>VLOOKUP($A513,'[2]Project Data'!$C$6:$BY$990,75,FALSE)</f>
        <v>11</v>
      </c>
      <c r="G513" s="273">
        <f>VLOOKUP($A513,'[2]Project Data'!$C$6:$BY$990,46,FALSE)</f>
        <v>0</v>
      </c>
      <c r="H513" s="247" t="str">
        <f>VLOOKUP($A513,'[2]Project Data'!$C$6:$BY$990,16,FALSE)</f>
        <v>Reg</v>
      </c>
      <c r="I513" s="247" t="str">
        <f>VLOOKUP($A513,'[2]Project Data'!$C$6:$BY$990,6,FALSE)</f>
        <v/>
      </c>
      <c r="J513" s="247" t="str">
        <f>VLOOKUP($A513,'[2]Project Data'!$C$6:$BY$990,7,FALSE)</f>
        <v/>
      </c>
      <c r="K513" s="280">
        <f>VLOOKUP($A513,'[2]Project Data'!$C$6:$BY$990,15,FALSE)</f>
        <v>497</v>
      </c>
      <c r="L513" s="284">
        <f>VLOOKUP($A513,'[2]Project Data'!$C$6:$BY$990,30,FALSE)</f>
        <v>7100000</v>
      </c>
      <c r="M513" s="284">
        <f>VLOOKUP($A513,'[2]Project Data'!$C$6:$BY$990,53,FALSE)</f>
        <v>0</v>
      </c>
      <c r="N513" s="266" t="str">
        <f>VLOOKUP($A513,'[2]Project Data'!$C$6:$BU$862,8,FALSE)</f>
        <v/>
      </c>
    </row>
    <row r="514" spans="1:14" s="244" customFormat="1" ht="50.25" customHeight="1" x14ac:dyDescent="0.25">
      <c r="A514" s="264">
        <v>981</v>
      </c>
      <c r="B514" s="264" t="s">
        <v>466</v>
      </c>
      <c r="C514" s="264" t="s">
        <v>467</v>
      </c>
      <c r="D514" s="265" t="str">
        <f t="shared" si="7"/>
        <v>PPL Rank: 981       
Minnetonka Beach                                  
Watermain - Repl Cast Iron</v>
      </c>
      <c r="E514" s="247" t="str">
        <f>VLOOKUP($A514,'[2]Project Data'!$C$6:$BU$990,11,FALSE)</f>
        <v>Montoya</v>
      </c>
      <c r="F514" s="247">
        <f>VLOOKUP($A514,'[2]Project Data'!$C$6:$BY$990,75,FALSE)</f>
        <v>11</v>
      </c>
      <c r="G514" s="273">
        <f>VLOOKUP($A514,'[2]Project Data'!$C$6:$BY$990,46,FALSE)</f>
        <v>0</v>
      </c>
      <c r="H514" s="247" t="str">
        <f>VLOOKUP($A514,'[2]Project Data'!$C$6:$BY$990,16,FALSE)</f>
        <v>Reg</v>
      </c>
      <c r="I514" s="247" t="str">
        <f>VLOOKUP($A514,'[2]Project Data'!$C$6:$BY$990,6,FALSE)</f>
        <v/>
      </c>
      <c r="J514" s="247" t="str">
        <f>VLOOKUP($A514,'[2]Project Data'!$C$6:$BY$990,7,FALSE)</f>
        <v/>
      </c>
      <c r="K514" s="280">
        <f>VLOOKUP($A514,'[2]Project Data'!$C$6:$BY$990,15,FALSE)</f>
        <v>502</v>
      </c>
      <c r="L514" s="284">
        <f>VLOOKUP($A514,'[2]Project Data'!$C$6:$BY$990,30,FALSE)</f>
        <v>4550000</v>
      </c>
      <c r="M514" s="284">
        <f>VLOOKUP($A514,'[2]Project Data'!$C$6:$BY$990,53,FALSE)</f>
        <v>0</v>
      </c>
      <c r="N514" s="266" t="str">
        <f>VLOOKUP($A514,'[2]Project Data'!$C$6:$BU$862,8,FALSE)</f>
        <v/>
      </c>
    </row>
    <row r="515" spans="1:14" s="244" customFormat="1" ht="50.25" customHeight="1" x14ac:dyDescent="0.25">
      <c r="A515" s="264">
        <v>773</v>
      </c>
      <c r="B515" s="264" t="s">
        <v>468</v>
      </c>
      <c r="C515" s="264" t="s">
        <v>1353</v>
      </c>
      <c r="D515" s="265" t="str">
        <f t="shared" si="7"/>
        <v>PPL Rank: 773       
Minnetrista                                       
Source - Replace Well No. 4</v>
      </c>
      <c r="E515" s="247" t="str">
        <f>VLOOKUP($A515,'[2]Project Data'!$C$6:$BU$990,11,FALSE)</f>
        <v>Montoya</v>
      </c>
      <c r="F515" s="247">
        <f>VLOOKUP($A515,'[2]Project Data'!$C$6:$BY$990,75,FALSE)</f>
        <v>11</v>
      </c>
      <c r="G515" s="273">
        <f>VLOOKUP($A515,'[2]Project Data'!$C$6:$BY$990,46,FALSE)</f>
        <v>0</v>
      </c>
      <c r="H515" s="247" t="str">
        <f>VLOOKUP($A515,'[2]Project Data'!$C$6:$BY$990,16,FALSE)</f>
        <v>Reg</v>
      </c>
      <c r="I515" s="247" t="str">
        <f>VLOOKUP($A515,'[2]Project Data'!$C$6:$BY$990,6,FALSE)</f>
        <v/>
      </c>
      <c r="J515" s="247" t="str">
        <f>VLOOKUP($A515,'[2]Project Data'!$C$6:$BY$990,7,FALSE)</f>
        <v/>
      </c>
      <c r="K515" s="280">
        <f>VLOOKUP($A515,'[2]Project Data'!$C$6:$BY$990,15,FALSE)</f>
        <v>8215</v>
      </c>
      <c r="L515" s="284">
        <f>VLOOKUP($A515,'[2]Project Data'!$C$6:$BY$990,30,FALSE)</f>
        <v>4623000</v>
      </c>
      <c r="M515" s="284">
        <f>VLOOKUP($A515,'[2]Project Data'!$C$6:$BY$990,53,FALSE)</f>
        <v>0</v>
      </c>
      <c r="N515" s="266" t="str">
        <f>VLOOKUP($A515,'[2]Project Data'!$C$6:$BU$862,8,FALSE)</f>
        <v/>
      </c>
    </row>
    <row r="516" spans="1:14" s="244" customFormat="1" ht="50.25" customHeight="1" x14ac:dyDescent="0.25">
      <c r="A516" s="264">
        <v>774</v>
      </c>
      <c r="B516" s="264" t="s">
        <v>468</v>
      </c>
      <c r="C516" s="264" t="s">
        <v>1355</v>
      </c>
      <c r="D516" s="265" t="str">
        <f t="shared" si="7"/>
        <v>PPL Rank: 774       
Minnetrista                                       
Source - New Well 9</v>
      </c>
      <c r="E516" s="247" t="str">
        <f>VLOOKUP($A516,'[2]Project Data'!$C$6:$BU$990,11,FALSE)</f>
        <v>Montoya</v>
      </c>
      <c r="F516" s="247">
        <f>VLOOKUP($A516,'[2]Project Data'!$C$6:$BY$990,75,FALSE)</f>
        <v>11</v>
      </c>
      <c r="G516" s="273">
        <f>VLOOKUP($A516,'[2]Project Data'!$C$6:$BY$990,46,FALSE)</f>
        <v>0</v>
      </c>
      <c r="H516" s="247" t="str">
        <f>VLOOKUP($A516,'[2]Project Data'!$C$6:$BY$990,16,FALSE)</f>
        <v>Reg</v>
      </c>
      <c r="I516" s="247" t="str">
        <f>VLOOKUP($A516,'[2]Project Data'!$C$6:$BY$990,6,FALSE)</f>
        <v/>
      </c>
      <c r="J516" s="247" t="str">
        <f>VLOOKUP($A516,'[2]Project Data'!$C$6:$BY$990,7,FALSE)</f>
        <v>Yes</v>
      </c>
      <c r="K516" s="280">
        <f>VLOOKUP($A516,'[2]Project Data'!$C$6:$BY$990,15,FALSE)</f>
        <v>2913</v>
      </c>
      <c r="L516" s="284">
        <f>VLOOKUP($A516,'[2]Project Data'!$C$6:$BY$990,30,FALSE)</f>
        <v>345000</v>
      </c>
      <c r="M516" s="284" t="e">
        <f>VLOOKUP($A516,'[2]Project Data'!$C$6:$BY$990,53,FALSE)</f>
        <v>#N/A</v>
      </c>
      <c r="N516" s="266">
        <f>VLOOKUP($A516,'[2]Project Data'!$C$6:$BU$862,8,FALSE)</f>
        <v>0</v>
      </c>
    </row>
    <row r="517" spans="1:14" s="244" customFormat="1" ht="50.25" customHeight="1" x14ac:dyDescent="0.25">
      <c r="A517" s="264">
        <v>832</v>
      </c>
      <c r="B517" s="264" t="s">
        <v>468</v>
      </c>
      <c r="C517" s="264" t="s">
        <v>1356</v>
      </c>
      <c r="D517" s="265" t="str">
        <f t="shared" si="7"/>
        <v>PPL Rank: 832       
Minnetrista                                       
Treatment - Woodland Cove TP</v>
      </c>
      <c r="E517" s="247" t="str">
        <f>VLOOKUP($A517,'[2]Project Data'!$C$6:$BU$990,11,FALSE)</f>
        <v>Montoya</v>
      </c>
      <c r="F517" s="247">
        <f>VLOOKUP($A517,'[2]Project Data'!$C$6:$BY$990,75,FALSE)</f>
        <v>11</v>
      </c>
      <c r="G517" s="273">
        <f>VLOOKUP($A517,'[2]Project Data'!$C$6:$BY$990,46,FALSE)</f>
        <v>0</v>
      </c>
      <c r="H517" s="247" t="str">
        <f>VLOOKUP($A517,'[2]Project Data'!$C$6:$BY$990,16,FALSE)</f>
        <v>Reg</v>
      </c>
      <c r="I517" s="247" t="str">
        <f>VLOOKUP($A517,'[2]Project Data'!$C$6:$BY$990,6,FALSE)</f>
        <v/>
      </c>
      <c r="J517" s="247" t="str">
        <f>VLOOKUP($A517,'[2]Project Data'!$C$6:$BY$990,7,FALSE)</f>
        <v>Yes</v>
      </c>
      <c r="K517" s="280">
        <f>VLOOKUP($A517,'[2]Project Data'!$C$6:$BY$990,15,FALSE)</f>
        <v>2913</v>
      </c>
      <c r="L517" s="284">
        <f>VLOOKUP($A517,'[2]Project Data'!$C$6:$BY$990,30,FALSE)</f>
        <v>21555000</v>
      </c>
      <c r="M517" s="284" t="e">
        <f>VLOOKUP($A517,'[2]Project Data'!$C$6:$BY$990,53,FALSE)</f>
        <v>#N/A</v>
      </c>
      <c r="N517" s="266">
        <f>VLOOKUP($A517,'[2]Project Data'!$C$6:$BU$862,8,FALSE)</f>
        <v>0</v>
      </c>
    </row>
    <row r="518" spans="1:14" s="244" customFormat="1" ht="50.25" customHeight="1" x14ac:dyDescent="0.25">
      <c r="A518" s="264">
        <v>976</v>
      </c>
      <c r="B518" s="264" t="s">
        <v>468</v>
      </c>
      <c r="C518" s="264" t="s">
        <v>469</v>
      </c>
      <c r="D518" s="265" t="str">
        <f t="shared" si="7"/>
        <v>PPL Rank: 976       
Minnetrista                                       
Storage - New 0.5 MG Tower</v>
      </c>
      <c r="E518" s="247" t="str">
        <f>VLOOKUP($A518,'[2]Project Data'!$C$6:$BU$990,11,FALSE)</f>
        <v>Montoya</v>
      </c>
      <c r="F518" s="247">
        <f>VLOOKUP($A518,'[2]Project Data'!$C$6:$BY$990,75,FALSE)</f>
        <v>11</v>
      </c>
      <c r="G518" s="273">
        <f>VLOOKUP($A518,'[2]Project Data'!$C$6:$BY$990,46,FALSE)</f>
        <v>0</v>
      </c>
      <c r="H518" s="247" t="str">
        <f>VLOOKUP($A518,'[2]Project Data'!$C$6:$BY$990,16,FALSE)</f>
        <v>Reg</v>
      </c>
      <c r="I518" s="247" t="str">
        <f>VLOOKUP($A518,'[2]Project Data'!$C$6:$BY$990,6,FALSE)</f>
        <v/>
      </c>
      <c r="J518" s="247" t="str">
        <f>VLOOKUP($A518,'[2]Project Data'!$C$6:$BY$990,7,FALSE)</f>
        <v/>
      </c>
      <c r="K518" s="280">
        <f>VLOOKUP($A518,'[2]Project Data'!$C$6:$BY$990,15,FALSE)</f>
        <v>2913</v>
      </c>
      <c r="L518" s="284">
        <f>VLOOKUP($A518,'[2]Project Data'!$C$6:$BY$990,30,FALSE)</f>
        <v>2400000</v>
      </c>
      <c r="M518" s="284">
        <f>VLOOKUP($A518,'[2]Project Data'!$C$6:$BY$990,53,FALSE)</f>
        <v>0</v>
      </c>
      <c r="N518" s="266" t="str">
        <f>VLOOKUP($A518,'[2]Project Data'!$C$6:$BU$862,8,FALSE)</f>
        <v/>
      </c>
    </row>
    <row r="519" spans="1:14" s="244" customFormat="1" ht="50.25" customHeight="1" x14ac:dyDescent="0.25">
      <c r="A519" s="264">
        <v>977</v>
      </c>
      <c r="B519" s="264" t="s">
        <v>468</v>
      </c>
      <c r="C519" s="264" t="s">
        <v>470</v>
      </c>
      <c r="D519" s="265" t="str">
        <f t="shared" si="7"/>
        <v>PPL Rank: 977       
Minnetrista                                       
Watermain - South/Central Connection</v>
      </c>
      <c r="E519" s="247" t="str">
        <f>VLOOKUP($A519,'[2]Project Data'!$C$6:$BU$990,11,FALSE)</f>
        <v>Montoya</v>
      </c>
      <c r="F519" s="247">
        <f>VLOOKUP($A519,'[2]Project Data'!$C$6:$BY$990,75,FALSE)</f>
        <v>11</v>
      </c>
      <c r="G519" s="273">
        <f>VLOOKUP($A519,'[2]Project Data'!$C$6:$BY$990,46,FALSE)</f>
        <v>0</v>
      </c>
      <c r="H519" s="247" t="str">
        <f>VLOOKUP($A519,'[2]Project Data'!$C$6:$BY$990,16,FALSE)</f>
        <v>Reg</v>
      </c>
      <c r="I519" s="247" t="str">
        <f>VLOOKUP($A519,'[2]Project Data'!$C$6:$BY$990,6,FALSE)</f>
        <v/>
      </c>
      <c r="J519" s="247" t="str">
        <f>VLOOKUP($A519,'[2]Project Data'!$C$6:$BY$990,7,FALSE)</f>
        <v/>
      </c>
      <c r="K519" s="280">
        <f>VLOOKUP($A519,'[2]Project Data'!$C$6:$BY$990,15,FALSE)</f>
        <v>2913</v>
      </c>
      <c r="L519" s="284">
        <f>VLOOKUP($A519,'[2]Project Data'!$C$6:$BY$990,30,FALSE)</f>
        <v>2800000</v>
      </c>
      <c r="M519" s="284">
        <f>VLOOKUP($A519,'[2]Project Data'!$C$6:$BY$990,53,FALSE)</f>
        <v>0</v>
      </c>
      <c r="N519" s="266" t="str">
        <f>VLOOKUP($A519,'[2]Project Data'!$C$6:$BU$862,8,FALSE)</f>
        <v/>
      </c>
    </row>
    <row r="520" spans="1:14" s="244" customFormat="1" ht="50.25" customHeight="1" x14ac:dyDescent="0.25">
      <c r="A520" s="264">
        <v>980</v>
      </c>
      <c r="B520" s="264" t="s">
        <v>468</v>
      </c>
      <c r="C520" s="264" t="s">
        <v>1354</v>
      </c>
      <c r="D520" s="265" t="str">
        <f t="shared" si="7"/>
        <v>PPL Rank: 980       
Minnetrista                                       
Source - New Well 8</v>
      </c>
      <c r="E520" s="247" t="str">
        <f>VLOOKUP($A520,'[2]Project Data'!$C$6:$BU$990,11,FALSE)</f>
        <v>Montoya</v>
      </c>
      <c r="F520" s="247">
        <f>VLOOKUP($A520,'[2]Project Data'!$C$6:$BY$990,75,FALSE)</f>
        <v>11</v>
      </c>
      <c r="G520" s="273">
        <f>VLOOKUP($A520,'[2]Project Data'!$C$6:$BY$990,46,FALSE)</f>
        <v>0</v>
      </c>
      <c r="H520" s="247" t="str">
        <f>VLOOKUP($A520,'[2]Project Data'!$C$6:$BY$990,16,FALSE)</f>
        <v>Reg</v>
      </c>
      <c r="I520" s="247" t="str">
        <f>VLOOKUP($A520,'[2]Project Data'!$C$6:$BY$990,6,FALSE)</f>
        <v/>
      </c>
      <c r="J520" s="247" t="str">
        <f>VLOOKUP($A520,'[2]Project Data'!$C$6:$BY$990,7,FALSE)</f>
        <v/>
      </c>
      <c r="K520" s="280">
        <f>VLOOKUP($A520,'[2]Project Data'!$C$6:$BY$990,15,FALSE)</f>
        <v>2913</v>
      </c>
      <c r="L520" s="284">
        <f>VLOOKUP($A520,'[2]Project Data'!$C$6:$BY$990,30,FALSE)</f>
        <v>345000</v>
      </c>
      <c r="M520" s="284" t="e">
        <f>VLOOKUP($A520,'[2]Project Data'!$C$6:$BY$990,53,FALSE)</f>
        <v>#N/A</v>
      </c>
      <c r="N520" s="266">
        <f>VLOOKUP($A520,'[2]Project Data'!$C$6:$BU$862,8,FALSE)</f>
        <v>0</v>
      </c>
    </row>
    <row r="521" spans="1:14" s="244" customFormat="1" ht="50.25" customHeight="1" x14ac:dyDescent="0.25">
      <c r="A521" s="264">
        <v>144</v>
      </c>
      <c r="B521" s="264" t="s">
        <v>658</v>
      </c>
      <c r="C521" s="264" t="s">
        <v>875</v>
      </c>
      <c r="D521" s="265" t="str">
        <f t="shared" ref="D521:D584" si="8">"PPL Rank: "&amp;A521&amp;REPT(" ",10-LEN(A521))&amp;CHAR(10)&amp;B521&amp;REPT(" ",50-LEN(B521))&amp;CHAR(10)&amp;C521</f>
        <v>PPL Rank: 144       
Monticello                                        
Treatment - Manganese Treatment Plant</v>
      </c>
      <c r="E521" s="247" t="str">
        <f>VLOOKUP($A521,'[2]Project Data'!$C$6:$BU$990,11,FALSE)</f>
        <v>Barrett</v>
      </c>
      <c r="F521" s="247" t="str">
        <f>VLOOKUP($A521,'[2]Project Data'!$C$6:$BY$990,75,FALSE)</f>
        <v>7W</v>
      </c>
      <c r="G521" s="273">
        <f>VLOOKUP($A521,'[2]Project Data'!$C$6:$BY$990,46,FALSE)</f>
        <v>0</v>
      </c>
      <c r="H521" s="247" t="str">
        <f>VLOOKUP($A521,'[2]Project Data'!$C$6:$BY$990,16,FALSE)</f>
        <v>EC</v>
      </c>
      <c r="I521" s="247" t="str">
        <f>VLOOKUP($A521,'[2]Project Data'!$C$6:$BY$990,6,FALSE)</f>
        <v/>
      </c>
      <c r="J521" s="247" t="str">
        <f>VLOOKUP($A521,'[2]Project Data'!$C$6:$BY$990,7,FALSE)</f>
        <v>Yes</v>
      </c>
      <c r="K521" s="280">
        <f>VLOOKUP($A521,'[2]Project Data'!$C$6:$BY$990,15,FALSE)</f>
        <v>13583</v>
      </c>
      <c r="L521" s="284">
        <f>VLOOKUP($A521,'[2]Project Data'!$C$6:$BY$990,30,FALSE)</f>
        <v>42000000</v>
      </c>
      <c r="M521" s="284">
        <f>VLOOKUP($A521,'[2]Project Data'!$C$6:$BY$990,53,FALSE)</f>
        <v>0</v>
      </c>
      <c r="N521" s="266" t="str">
        <f>VLOOKUP($A521,'[2]Project Data'!$C$6:$BU$862,8,FALSE)</f>
        <v/>
      </c>
    </row>
    <row r="522" spans="1:14" s="244" customFormat="1" ht="50.25" customHeight="1" x14ac:dyDescent="0.25">
      <c r="A522" s="264">
        <v>145</v>
      </c>
      <c r="B522" s="264" t="s">
        <v>471</v>
      </c>
      <c r="C522" s="264" t="s">
        <v>870</v>
      </c>
      <c r="D522" s="265" t="str">
        <f t="shared" si="8"/>
        <v>PPL Rank: 145       
Montrose                                          
Treatment - Manganese Plant</v>
      </c>
      <c r="E522" s="247" t="str">
        <f>VLOOKUP($A522,'[2]Project Data'!$C$6:$BU$990,11,FALSE)</f>
        <v>Barrett</v>
      </c>
      <c r="F522" s="247" t="str">
        <f>VLOOKUP($A522,'[2]Project Data'!$C$6:$BY$990,75,FALSE)</f>
        <v>7W</v>
      </c>
      <c r="G522" s="273">
        <f>VLOOKUP($A522,'[2]Project Data'!$C$6:$BY$990,46,FALSE)</f>
        <v>0</v>
      </c>
      <c r="H522" s="247" t="str">
        <f>VLOOKUP($A522,'[2]Project Data'!$C$6:$BY$990,16,FALSE)</f>
        <v>EC</v>
      </c>
      <c r="I522" s="247" t="str">
        <f>VLOOKUP($A522,'[2]Project Data'!$C$6:$BY$990,6,FALSE)</f>
        <v/>
      </c>
      <c r="J522" s="247" t="str">
        <f>VLOOKUP($A522,'[2]Project Data'!$C$6:$BY$990,7,FALSE)</f>
        <v>Yes</v>
      </c>
      <c r="K522" s="280">
        <f>VLOOKUP($A522,'[2]Project Data'!$C$6:$BY$990,15,FALSE)</f>
        <v>3505</v>
      </c>
      <c r="L522" s="284">
        <f>VLOOKUP($A522,'[2]Project Data'!$C$6:$BY$990,30,FALSE)</f>
        <v>13600000</v>
      </c>
      <c r="M522" s="284">
        <f>VLOOKUP($A522,'[2]Project Data'!$C$6:$BY$990,53,FALSE)</f>
        <v>0</v>
      </c>
      <c r="N522" s="266" t="str">
        <f>VLOOKUP($A522,'[2]Project Data'!$C$6:$BU$862,8,FALSE)</f>
        <v/>
      </c>
    </row>
    <row r="523" spans="1:14" s="244" customFormat="1" ht="50.25" customHeight="1" x14ac:dyDescent="0.25">
      <c r="A523" s="264">
        <v>732</v>
      </c>
      <c r="B523" s="264" t="s">
        <v>471</v>
      </c>
      <c r="C523" s="264" t="s">
        <v>472</v>
      </c>
      <c r="D523" s="265" t="str">
        <f t="shared" si="8"/>
        <v>PPL Rank: 732       
Montrose                                          
Storage - Repl Tower w/100,000 Gal Tower</v>
      </c>
      <c r="E523" s="247" t="str">
        <f>VLOOKUP($A523,'[2]Project Data'!$C$6:$BU$990,11,FALSE)</f>
        <v>Barrett</v>
      </c>
      <c r="F523" s="247" t="str">
        <f>VLOOKUP($A523,'[2]Project Data'!$C$6:$BY$990,75,FALSE)</f>
        <v>7W</v>
      </c>
      <c r="G523" s="273">
        <f>VLOOKUP($A523,'[2]Project Data'!$C$6:$BY$990,46,FALSE)</f>
        <v>0</v>
      </c>
      <c r="H523" s="247" t="str">
        <f>VLOOKUP($A523,'[2]Project Data'!$C$6:$BY$990,16,FALSE)</f>
        <v>Reg</v>
      </c>
      <c r="I523" s="247" t="str">
        <f>VLOOKUP($A523,'[2]Project Data'!$C$6:$BY$990,6,FALSE)</f>
        <v/>
      </c>
      <c r="J523" s="247" t="str">
        <f>VLOOKUP($A523,'[2]Project Data'!$C$6:$BY$990,7,FALSE)</f>
        <v>Yes</v>
      </c>
      <c r="K523" s="280">
        <f>VLOOKUP($A523,'[2]Project Data'!$C$6:$BY$990,15,FALSE)</f>
        <v>3505</v>
      </c>
      <c r="L523" s="284">
        <f>VLOOKUP($A523,'[2]Project Data'!$C$6:$BY$990,30,FALSE)</f>
        <v>2800000</v>
      </c>
      <c r="M523" s="284">
        <f>VLOOKUP($A523,'[2]Project Data'!$C$6:$BY$990,53,FALSE)</f>
        <v>0</v>
      </c>
      <c r="N523" s="266" t="str">
        <f>VLOOKUP($A523,'[2]Project Data'!$C$6:$BU$862,8,FALSE)</f>
        <v/>
      </c>
    </row>
    <row r="524" spans="1:14" s="244" customFormat="1" ht="50.25" customHeight="1" x14ac:dyDescent="0.25">
      <c r="A524" s="264">
        <v>678</v>
      </c>
      <c r="B524" s="264" t="s">
        <v>120</v>
      </c>
      <c r="C524" s="264" t="s">
        <v>932</v>
      </c>
      <c r="D524" s="265" t="str">
        <f t="shared" si="8"/>
        <v>PPL Rank: 678       
Moorhead                                          
Watermain - Distribution Phase 2</v>
      </c>
      <c r="E524" s="247" t="str">
        <f>VLOOKUP($A524,'[2]Project Data'!$C$6:$BU$990,11,FALSE)</f>
        <v>Bradshaw</v>
      </c>
      <c r="F524" s="247">
        <f>VLOOKUP($A524,'[2]Project Data'!$C$6:$BY$990,75,FALSE)</f>
        <v>4</v>
      </c>
      <c r="G524" s="273">
        <f>VLOOKUP($A524,'[2]Project Data'!$C$6:$BY$990,46,FALSE)</f>
        <v>0</v>
      </c>
      <c r="H524" s="247" t="str">
        <f>VLOOKUP($A524,'[2]Project Data'!$C$6:$BY$990,16,FALSE)</f>
        <v>Reg</v>
      </c>
      <c r="I524" s="247" t="str">
        <f>VLOOKUP($A524,'[2]Project Data'!$C$6:$BY$990,6,FALSE)</f>
        <v/>
      </c>
      <c r="J524" s="247" t="str">
        <f>VLOOKUP($A524,'[2]Project Data'!$C$6:$BY$990,7,FALSE)</f>
        <v/>
      </c>
      <c r="K524" s="280">
        <f>VLOOKUP($A524,'[2]Project Data'!$C$6:$BY$990,15,FALSE)</f>
        <v>43409</v>
      </c>
      <c r="L524" s="284">
        <f>VLOOKUP($A524,'[2]Project Data'!$C$6:$BY$990,30,FALSE)</f>
        <v>2679500</v>
      </c>
      <c r="M524" s="284">
        <f>VLOOKUP($A524,'[2]Project Data'!$C$6:$BY$990,53,FALSE)</f>
        <v>0</v>
      </c>
      <c r="N524" s="266" t="str">
        <f>VLOOKUP($A524,'[2]Project Data'!$C$6:$BU$862,8,FALSE)</f>
        <v/>
      </c>
    </row>
    <row r="525" spans="1:14" s="244" customFormat="1" ht="50.25" customHeight="1" x14ac:dyDescent="0.25">
      <c r="A525" s="264">
        <v>679</v>
      </c>
      <c r="B525" s="264" t="s">
        <v>120</v>
      </c>
      <c r="C525" s="264" t="s">
        <v>933</v>
      </c>
      <c r="D525" s="265" t="str">
        <f t="shared" si="8"/>
        <v>PPL Rank: 679       
Moorhead                                          
Watermain - Distribution Phase 3</v>
      </c>
      <c r="E525" s="247" t="str">
        <f>VLOOKUP($A525,'[2]Project Data'!$C$6:$BU$990,11,FALSE)</f>
        <v>Bradshaw</v>
      </c>
      <c r="F525" s="247">
        <f>VLOOKUP($A525,'[2]Project Data'!$C$6:$BY$990,75,FALSE)</f>
        <v>4</v>
      </c>
      <c r="G525" s="273">
        <f>VLOOKUP($A525,'[2]Project Data'!$C$6:$BY$990,46,FALSE)</f>
        <v>0</v>
      </c>
      <c r="H525" s="247" t="str">
        <f>VLOOKUP($A525,'[2]Project Data'!$C$6:$BY$990,16,FALSE)</f>
        <v>Reg</v>
      </c>
      <c r="I525" s="247" t="str">
        <f>VLOOKUP($A525,'[2]Project Data'!$C$6:$BY$990,6,FALSE)</f>
        <v/>
      </c>
      <c r="J525" s="247" t="str">
        <f>VLOOKUP($A525,'[2]Project Data'!$C$6:$BY$990,7,FALSE)</f>
        <v>Yes</v>
      </c>
      <c r="K525" s="280">
        <f>VLOOKUP($A525,'[2]Project Data'!$C$6:$BY$990,15,FALSE)</f>
        <v>43409</v>
      </c>
      <c r="L525" s="284">
        <f>VLOOKUP($A525,'[2]Project Data'!$C$6:$BY$990,30,FALSE)</f>
        <v>2975625</v>
      </c>
      <c r="M525" s="284">
        <f>VLOOKUP($A525,'[2]Project Data'!$C$6:$BY$990,53,FALSE)</f>
        <v>0</v>
      </c>
      <c r="N525" s="266" t="str">
        <f>VLOOKUP($A525,'[2]Project Data'!$C$6:$BU$862,8,FALSE)</f>
        <v/>
      </c>
    </row>
    <row r="526" spans="1:14" s="244" customFormat="1" ht="50.25" customHeight="1" x14ac:dyDescent="0.25">
      <c r="A526" s="264">
        <v>680</v>
      </c>
      <c r="B526" s="264" t="s">
        <v>120</v>
      </c>
      <c r="C526" s="264" t="s">
        <v>934</v>
      </c>
      <c r="D526" s="265" t="str">
        <f t="shared" si="8"/>
        <v>PPL Rank: 680       
Moorhead                                          
Watermain - Distribution Phase 4</v>
      </c>
      <c r="E526" s="247" t="str">
        <f>VLOOKUP($A526,'[2]Project Data'!$C$6:$BU$990,11,FALSE)</f>
        <v>Bradshaw</v>
      </c>
      <c r="F526" s="247">
        <f>VLOOKUP($A526,'[2]Project Data'!$C$6:$BY$990,75,FALSE)</f>
        <v>4</v>
      </c>
      <c r="G526" s="273">
        <f>VLOOKUP($A526,'[2]Project Data'!$C$6:$BY$990,46,FALSE)</f>
        <v>0</v>
      </c>
      <c r="H526" s="247" t="str">
        <f>VLOOKUP($A526,'[2]Project Data'!$C$6:$BY$990,16,FALSE)</f>
        <v>Reg</v>
      </c>
      <c r="I526" s="247" t="str">
        <f>VLOOKUP($A526,'[2]Project Data'!$C$6:$BY$990,6,FALSE)</f>
        <v/>
      </c>
      <c r="J526" s="247" t="str">
        <f>VLOOKUP($A526,'[2]Project Data'!$C$6:$BY$990,7,FALSE)</f>
        <v>Yes</v>
      </c>
      <c r="K526" s="280">
        <f>VLOOKUP($A526,'[2]Project Data'!$C$6:$BY$990,15,FALSE)</f>
        <v>43409</v>
      </c>
      <c r="L526" s="284">
        <f>VLOOKUP($A526,'[2]Project Data'!$C$6:$BY$990,30,FALSE)</f>
        <v>3162500</v>
      </c>
      <c r="M526" s="284">
        <f>VLOOKUP($A526,'[2]Project Data'!$C$6:$BY$990,53,FALSE)</f>
        <v>0</v>
      </c>
      <c r="N526" s="266" t="str">
        <f>VLOOKUP($A526,'[2]Project Data'!$C$6:$BU$862,8,FALSE)</f>
        <v/>
      </c>
    </row>
    <row r="527" spans="1:14" s="244" customFormat="1" ht="50.25" customHeight="1" x14ac:dyDescent="0.25">
      <c r="A527" s="264">
        <v>681</v>
      </c>
      <c r="B527" s="264" t="s">
        <v>120</v>
      </c>
      <c r="C527" s="264" t="s">
        <v>935</v>
      </c>
      <c r="D527" s="265" t="str">
        <f t="shared" si="8"/>
        <v>PPL Rank: 681       
Moorhead                                          
Storage - Reservoirs Improvement</v>
      </c>
      <c r="E527" s="247" t="str">
        <f>VLOOKUP($A527,'[2]Project Data'!$C$6:$BU$990,11,FALSE)</f>
        <v>Bradshaw</v>
      </c>
      <c r="F527" s="247">
        <f>VLOOKUP($A527,'[2]Project Data'!$C$6:$BY$990,75,FALSE)</f>
        <v>4</v>
      </c>
      <c r="G527" s="273">
        <f>VLOOKUP($A527,'[2]Project Data'!$C$6:$BY$990,46,FALSE)</f>
        <v>0</v>
      </c>
      <c r="H527" s="247" t="str">
        <f>VLOOKUP($A527,'[2]Project Data'!$C$6:$BY$990,16,FALSE)</f>
        <v>Reg</v>
      </c>
      <c r="I527" s="247" t="str">
        <f>VLOOKUP($A527,'[2]Project Data'!$C$6:$BY$990,6,FALSE)</f>
        <v/>
      </c>
      <c r="J527" s="247" t="str">
        <f>VLOOKUP($A527,'[2]Project Data'!$C$6:$BY$990,7,FALSE)</f>
        <v>Yes</v>
      </c>
      <c r="K527" s="280">
        <f>VLOOKUP($A527,'[2]Project Data'!$C$6:$BY$990,15,FALSE)</f>
        <v>43409</v>
      </c>
      <c r="L527" s="284">
        <f>VLOOKUP($A527,'[2]Project Data'!$C$6:$BY$990,30,FALSE)</f>
        <v>1466250</v>
      </c>
      <c r="M527" s="284">
        <f>VLOOKUP($A527,'[2]Project Data'!$C$6:$BY$990,53,FALSE)</f>
        <v>0</v>
      </c>
      <c r="N527" s="266" t="str">
        <f>VLOOKUP($A527,'[2]Project Data'!$C$6:$BU$862,8,FALSE)</f>
        <v/>
      </c>
    </row>
    <row r="528" spans="1:14" s="244" customFormat="1" ht="50.25" customHeight="1" x14ac:dyDescent="0.25">
      <c r="A528" s="264">
        <v>682</v>
      </c>
      <c r="B528" s="264" t="s">
        <v>120</v>
      </c>
      <c r="C528" s="264" t="s">
        <v>936</v>
      </c>
      <c r="D528" s="265" t="str">
        <f t="shared" si="8"/>
        <v>PPL Rank: 682       
Moorhead                                          
Source - Transmission Pipeline Repl</v>
      </c>
      <c r="E528" s="247" t="str">
        <f>VLOOKUP($A528,'[2]Project Data'!$C$6:$BU$990,11,FALSE)</f>
        <v>Bradshaw</v>
      </c>
      <c r="F528" s="247">
        <f>VLOOKUP($A528,'[2]Project Data'!$C$6:$BY$990,75,FALSE)</f>
        <v>4</v>
      </c>
      <c r="G528" s="273">
        <f>VLOOKUP($A528,'[2]Project Data'!$C$6:$BY$990,46,FALSE)</f>
        <v>0</v>
      </c>
      <c r="H528" s="247" t="str">
        <f>VLOOKUP($A528,'[2]Project Data'!$C$6:$BY$990,16,FALSE)</f>
        <v>Reg</v>
      </c>
      <c r="I528" s="247" t="str">
        <f>VLOOKUP($A528,'[2]Project Data'!$C$6:$BY$990,6,FALSE)</f>
        <v/>
      </c>
      <c r="J528" s="247" t="str">
        <f>VLOOKUP($A528,'[2]Project Data'!$C$6:$BY$990,7,FALSE)</f>
        <v>Yes</v>
      </c>
      <c r="K528" s="280">
        <f>VLOOKUP($A528,'[2]Project Data'!$C$6:$BY$990,15,FALSE)</f>
        <v>43409</v>
      </c>
      <c r="L528" s="284">
        <f>VLOOKUP($A528,'[2]Project Data'!$C$6:$BY$990,30,FALSE)</f>
        <v>14950000</v>
      </c>
      <c r="M528" s="284">
        <f>VLOOKUP($A528,'[2]Project Data'!$C$6:$BY$990,53,FALSE)</f>
        <v>0</v>
      </c>
      <c r="N528" s="266" t="str">
        <f>VLOOKUP($A528,'[2]Project Data'!$C$6:$BU$862,8,FALSE)</f>
        <v/>
      </c>
    </row>
    <row r="529" spans="1:14" s="244" customFormat="1" ht="50.25" customHeight="1" x14ac:dyDescent="0.25">
      <c r="A529" s="264">
        <v>683</v>
      </c>
      <c r="B529" s="264" t="s">
        <v>120</v>
      </c>
      <c r="C529" s="264" t="s">
        <v>931</v>
      </c>
      <c r="D529" s="265" t="str">
        <f t="shared" si="8"/>
        <v>PPL Rank: 683       
Moorhead                                          
Watermain - Distribution Phase 1</v>
      </c>
      <c r="E529" s="247" t="str">
        <f>VLOOKUP($A529,'[2]Project Data'!$C$6:$BU$990,11,FALSE)</f>
        <v>Bradshaw</v>
      </c>
      <c r="F529" s="247">
        <f>VLOOKUP($A529,'[2]Project Data'!$C$6:$BY$990,75,FALSE)</f>
        <v>4</v>
      </c>
      <c r="G529" s="273">
        <f>VLOOKUP($A529,'[2]Project Data'!$C$6:$BY$990,46,FALSE)</f>
        <v>0</v>
      </c>
      <c r="H529" s="247" t="str">
        <f>VLOOKUP($A529,'[2]Project Data'!$C$6:$BY$990,16,FALSE)</f>
        <v>Reg</v>
      </c>
      <c r="I529" s="247" t="str">
        <f>VLOOKUP($A529,'[2]Project Data'!$C$6:$BY$990,6,FALSE)</f>
        <v/>
      </c>
      <c r="J529" s="247" t="str">
        <f>VLOOKUP($A529,'[2]Project Data'!$C$6:$BY$990,7,FALSE)</f>
        <v/>
      </c>
      <c r="K529" s="280">
        <f>VLOOKUP($A529,'[2]Project Data'!$C$6:$BY$990,15,FALSE)</f>
        <v>43409</v>
      </c>
      <c r="L529" s="284">
        <f>VLOOKUP($A529,'[2]Project Data'!$C$6:$BY$990,30,FALSE)</f>
        <v>1350500</v>
      </c>
      <c r="M529" s="284">
        <f>VLOOKUP($A529,'[2]Project Data'!$C$6:$BY$990,53,FALSE)</f>
        <v>0</v>
      </c>
      <c r="N529" s="266" t="str">
        <f>VLOOKUP($A529,'[2]Project Data'!$C$6:$BU$862,8,FALSE)</f>
        <v/>
      </c>
    </row>
    <row r="530" spans="1:14" s="244" customFormat="1" ht="50.25" customHeight="1" x14ac:dyDescent="0.25">
      <c r="A530" s="264">
        <v>890</v>
      </c>
      <c r="B530" s="264" t="s">
        <v>120</v>
      </c>
      <c r="C530" s="264" t="s">
        <v>473</v>
      </c>
      <c r="D530" s="265" t="str">
        <f t="shared" si="8"/>
        <v>PPL Rank: 890       
Moorhead                                          
Treatment - Lime Sludge Dewatering Fac.</v>
      </c>
      <c r="E530" s="247" t="str">
        <f>VLOOKUP($A530,'[2]Project Data'!$C$6:$BU$990,11,FALSE)</f>
        <v>Bradshaw</v>
      </c>
      <c r="F530" s="247">
        <f>VLOOKUP($A530,'[2]Project Data'!$C$6:$BY$990,75,FALSE)</f>
        <v>4</v>
      </c>
      <c r="G530" s="273">
        <f>VLOOKUP($A530,'[2]Project Data'!$C$6:$BY$990,46,FALSE)</f>
        <v>0</v>
      </c>
      <c r="H530" s="247" t="str">
        <f>VLOOKUP($A530,'[2]Project Data'!$C$6:$BY$990,16,FALSE)</f>
        <v>Reg</v>
      </c>
      <c r="I530" s="247" t="str">
        <f>VLOOKUP($A530,'[2]Project Data'!$C$6:$BY$990,6,FALSE)</f>
        <v/>
      </c>
      <c r="J530" s="247" t="str">
        <f>VLOOKUP($A530,'[2]Project Data'!$C$6:$BY$990,7,FALSE)</f>
        <v/>
      </c>
      <c r="K530" s="280">
        <f>VLOOKUP($A530,'[2]Project Data'!$C$6:$BY$990,15,FALSE)</f>
        <v>42005</v>
      </c>
      <c r="L530" s="284">
        <f>VLOOKUP($A530,'[2]Project Data'!$C$6:$BY$990,30,FALSE)</f>
        <v>6347040</v>
      </c>
      <c r="M530" s="284">
        <f>VLOOKUP($A530,'[2]Project Data'!$C$6:$BY$990,53,FALSE)</f>
        <v>0</v>
      </c>
      <c r="N530" s="266" t="str">
        <f>VLOOKUP($A530,'[2]Project Data'!$C$6:$BU$862,8,FALSE)</f>
        <v/>
      </c>
    </row>
    <row r="531" spans="1:14" s="244" customFormat="1" ht="50.25" customHeight="1" x14ac:dyDescent="0.25">
      <c r="A531" s="264">
        <v>891</v>
      </c>
      <c r="B531" s="264" t="s">
        <v>120</v>
      </c>
      <c r="C531" s="264" t="s">
        <v>474</v>
      </c>
      <c r="D531" s="265" t="str">
        <f t="shared" si="8"/>
        <v xml:space="preserve">PPL Rank: 891       
Moorhead                                          
Storage - Southside Tower </v>
      </c>
      <c r="E531" s="247" t="str">
        <f>VLOOKUP($A531,'[2]Project Data'!$C$6:$BU$990,11,FALSE)</f>
        <v>Bradshaw</v>
      </c>
      <c r="F531" s="247">
        <f>VLOOKUP($A531,'[2]Project Data'!$C$6:$BY$990,75,FALSE)</f>
        <v>4</v>
      </c>
      <c r="G531" s="273">
        <f>VLOOKUP($A531,'[2]Project Data'!$C$6:$BY$990,46,FALSE)</f>
        <v>0</v>
      </c>
      <c r="H531" s="247" t="str">
        <f>VLOOKUP($A531,'[2]Project Data'!$C$6:$BY$990,16,FALSE)</f>
        <v>Reg</v>
      </c>
      <c r="I531" s="247" t="str">
        <f>VLOOKUP($A531,'[2]Project Data'!$C$6:$BY$990,6,FALSE)</f>
        <v/>
      </c>
      <c r="J531" s="247" t="str">
        <f>VLOOKUP($A531,'[2]Project Data'!$C$6:$BY$990,7,FALSE)</f>
        <v/>
      </c>
      <c r="K531" s="280">
        <f>VLOOKUP($A531,'[2]Project Data'!$C$6:$BY$990,15,FALSE)</f>
        <v>42005</v>
      </c>
      <c r="L531" s="284">
        <f>VLOOKUP($A531,'[2]Project Data'!$C$6:$BY$990,30,FALSE)</f>
        <v>3380000</v>
      </c>
      <c r="M531" s="284">
        <f>VLOOKUP($A531,'[2]Project Data'!$C$6:$BY$990,53,FALSE)</f>
        <v>0</v>
      </c>
      <c r="N531" s="266" t="str">
        <f>VLOOKUP($A531,'[2]Project Data'!$C$6:$BU$862,8,FALSE)</f>
        <v/>
      </c>
    </row>
    <row r="532" spans="1:14" s="244" customFormat="1" ht="50.25" customHeight="1" x14ac:dyDescent="0.25">
      <c r="A532" s="264">
        <v>361</v>
      </c>
      <c r="B532" s="264" t="s">
        <v>475</v>
      </c>
      <c r="C532" s="264" t="s">
        <v>476</v>
      </c>
      <c r="D532" s="265" t="str">
        <f t="shared" si="8"/>
        <v>PPL Rank: 361       
Moose Lake                                        
Source - Well #1 Rehab, New Well House</v>
      </c>
      <c r="E532" s="247" t="str">
        <f>VLOOKUP($A532,'[2]Project Data'!$C$6:$BU$990,11,FALSE)</f>
        <v>Perez</v>
      </c>
      <c r="F532" s="247" t="str">
        <f>VLOOKUP($A532,'[2]Project Data'!$C$6:$BY$990,75,FALSE)</f>
        <v>3b</v>
      </c>
      <c r="G532" s="273">
        <f>VLOOKUP($A532,'[2]Project Data'!$C$6:$BY$990,46,FALSE)</f>
        <v>0</v>
      </c>
      <c r="H532" s="247" t="str">
        <f>VLOOKUP($A532,'[2]Project Data'!$C$6:$BY$990,16,FALSE)</f>
        <v>Reg</v>
      </c>
      <c r="I532" s="247" t="str">
        <f>VLOOKUP($A532,'[2]Project Data'!$C$6:$BY$990,6,FALSE)</f>
        <v/>
      </c>
      <c r="J532" s="247" t="str">
        <f>VLOOKUP($A532,'[2]Project Data'!$C$6:$BY$990,7,FALSE)</f>
        <v/>
      </c>
      <c r="K532" s="280">
        <f>VLOOKUP($A532,'[2]Project Data'!$C$6:$BY$990,15,FALSE)</f>
        <v>1259</v>
      </c>
      <c r="L532" s="284">
        <f>VLOOKUP($A532,'[2]Project Data'!$C$6:$BY$990,30,FALSE)</f>
        <v>1100000</v>
      </c>
      <c r="M532" s="284">
        <f>VLOOKUP($A532,'[2]Project Data'!$C$6:$BY$990,53,FALSE)</f>
        <v>0</v>
      </c>
      <c r="N532" s="266" t="str">
        <f>VLOOKUP($A532,'[2]Project Data'!$C$6:$BU$862,8,FALSE)</f>
        <v/>
      </c>
    </row>
    <row r="533" spans="1:14" s="244" customFormat="1" ht="50.25" customHeight="1" x14ac:dyDescent="0.25">
      <c r="A533" s="264">
        <v>41</v>
      </c>
      <c r="B533" s="264" t="s">
        <v>477</v>
      </c>
      <c r="C533" s="264" t="s">
        <v>870</v>
      </c>
      <c r="D533" s="265" t="str">
        <f t="shared" si="8"/>
        <v>PPL Rank: 41        
Morgan                                            
Treatment - Manganese Plant</v>
      </c>
      <c r="E533" s="247" t="str">
        <f>VLOOKUP($A533,'[2]Project Data'!$C$6:$BU$990,11,FALSE)</f>
        <v>Berrens</v>
      </c>
      <c r="F533" s="247">
        <f>VLOOKUP($A533,'[2]Project Data'!$C$6:$BY$990,75,FALSE)</f>
        <v>8</v>
      </c>
      <c r="G533" s="273">
        <f>VLOOKUP($A533,'[2]Project Data'!$C$6:$BY$990,46,FALSE)</f>
        <v>0</v>
      </c>
      <c r="H533" s="247" t="str">
        <f>VLOOKUP($A533,'[2]Project Data'!$C$6:$BY$990,16,FALSE)</f>
        <v>EC</v>
      </c>
      <c r="I533" s="247" t="str">
        <f>VLOOKUP($A533,'[2]Project Data'!$C$6:$BY$990,6,FALSE)</f>
        <v/>
      </c>
      <c r="J533" s="247" t="str">
        <f>VLOOKUP($A533,'[2]Project Data'!$C$6:$BY$990,7,FALSE)</f>
        <v/>
      </c>
      <c r="K533" s="280">
        <f>VLOOKUP($A533,'[2]Project Data'!$C$6:$BY$990,15,FALSE)</f>
        <v>896</v>
      </c>
      <c r="L533" s="284">
        <f>VLOOKUP($A533,'[2]Project Data'!$C$6:$BY$990,30,FALSE)</f>
        <v>4775000</v>
      </c>
      <c r="M533" s="284">
        <f>VLOOKUP($A533,'[2]Project Data'!$C$6:$BY$990,53,FALSE)</f>
        <v>0</v>
      </c>
      <c r="N533" s="266" t="str">
        <f>VLOOKUP($A533,'[2]Project Data'!$C$6:$BU$862,8,FALSE)</f>
        <v/>
      </c>
    </row>
    <row r="534" spans="1:14" s="244" customFormat="1" ht="50.25" customHeight="1" x14ac:dyDescent="0.25">
      <c r="A534" s="264">
        <v>204</v>
      </c>
      <c r="B534" s="264" t="s">
        <v>477</v>
      </c>
      <c r="C534" s="264" t="s">
        <v>478</v>
      </c>
      <c r="D534" s="265" t="str">
        <f t="shared" si="8"/>
        <v>PPL Rank: 204       
Morgan                                            
Source - New Wells, Seal Old Wells</v>
      </c>
      <c r="E534" s="247" t="str">
        <f>VLOOKUP($A534,'[2]Project Data'!$C$6:$BU$990,11,FALSE)</f>
        <v>Berrens</v>
      </c>
      <c r="F534" s="247">
        <f>VLOOKUP($A534,'[2]Project Data'!$C$6:$BY$990,75,FALSE)</f>
        <v>8</v>
      </c>
      <c r="G534" s="273">
        <f>VLOOKUP($A534,'[2]Project Data'!$C$6:$BY$990,46,FALSE)</f>
        <v>0</v>
      </c>
      <c r="H534" s="247" t="str">
        <f>VLOOKUP($A534,'[2]Project Data'!$C$6:$BY$990,16,FALSE)</f>
        <v>Reg</v>
      </c>
      <c r="I534" s="247" t="str">
        <f>VLOOKUP($A534,'[2]Project Data'!$C$6:$BY$990,6,FALSE)</f>
        <v/>
      </c>
      <c r="J534" s="247" t="str">
        <f>VLOOKUP($A534,'[2]Project Data'!$C$6:$BY$990,7,FALSE)</f>
        <v/>
      </c>
      <c r="K534" s="280">
        <f>VLOOKUP($A534,'[2]Project Data'!$C$6:$BY$990,15,FALSE)</f>
        <v>896</v>
      </c>
      <c r="L534" s="284">
        <f>VLOOKUP($A534,'[2]Project Data'!$C$6:$BY$990,30,FALSE)</f>
        <v>225000</v>
      </c>
      <c r="M534" s="284">
        <f>VLOOKUP($A534,'[2]Project Data'!$C$6:$BY$990,53,FALSE)</f>
        <v>0</v>
      </c>
      <c r="N534" s="266" t="str">
        <f>VLOOKUP($A534,'[2]Project Data'!$C$6:$BU$862,8,FALSE)</f>
        <v/>
      </c>
    </row>
    <row r="535" spans="1:14" s="244" customFormat="1" ht="50.25" customHeight="1" x14ac:dyDescent="0.25">
      <c r="A535" s="264">
        <v>488</v>
      </c>
      <c r="B535" s="264" t="s">
        <v>477</v>
      </c>
      <c r="C535" s="264" t="s">
        <v>289</v>
      </c>
      <c r="D535" s="265" t="str">
        <f t="shared" si="8"/>
        <v>PPL Rank: 488       
Morgan                                            
Storage - Tower Rehab</v>
      </c>
      <c r="E535" s="247" t="str">
        <f>VLOOKUP($A535,'[2]Project Data'!$C$6:$BU$990,11,FALSE)</f>
        <v>Berrens</v>
      </c>
      <c r="F535" s="247">
        <f>VLOOKUP($A535,'[2]Project Data'!$C$6:$BY$990,75,FALSE)</f>
        <v>8</v>
      </c>
      <c r="G535" s="273">
        <f>VLOOKUP($A535,'[2]Project Data'!$C$6:$BY$990,46,FALSE)</f>
        <v>0</v>
      </c>
      <c r="H535" s="247" t="str">
        <f>VLOOKUP($A535,'[2]Project Data'!$C$6:$BY$990,16,FALSE)</f>
        <v>Reg</v>
      </c>
      <c r="I535" s="247" t="str">
        <f>VLOOKUP($A535,'[2]Project Data'!$C$6:$BY$990,6,FALSE)</f>
        <v/>
      </c>
      <c r="J535" s="247" t="str">
        <f>VLOOKUP($A535,'[2]Project Data'!$C$6:$BY$990,7,FALSE)</f>
        <v/>
      </c>
      <c r="K535" s="280">
        <f>VLOOKUP($A535,'[2]Project Data'!$C$6:$BY$990,15,FALSE)</f>
        <v>896</v>
      </c>
      <c r="L535" s="284">
        <f>VLOOKUP($A535,'[2]Project Data'!$C$6:$BY$990,30,FALSE)</f>
        <v>407000</v>
      </c>
      <c r="M535" s="284">
        <f>VLOOKUP($A535,'[2]Project Data'!$C$6:$BY$990,53,FALSE)</f>
        <v>0</v>
      </c>
      <c r="N535" s="266" t="str">
        <f>VLOOKUP($A535,'[2]Project Data'!$C$6:$BU$862,8,FALSE)</f>
        <v/>
      </c>
    </row>
    <row r="536" spans="1:14" s="244" customFormat="1" ht="50.25" customHeight="1" x14ac:dyDescent="0.25">
      <c r="A536" s="264">
        <v>855</v>
      </c>
      <c r="B536" s="264" t="s">
        <v>165</v>
      </c>
      <c r="C536" s="264" t="s">
        <v>479</v>
      </c>
      <c r="D536" s="265" t="str">
        <f t="shared" si="8"/>
        <v>PPL Rank: 855       
Morristown                                        
Treatment - New Plant, Remove Radium</v>
      </c>
      <c r="E536" s="247" t="str">
        <f>VLOOKUP($A536,'[2]Project Data'!$C$6:$BU$990,11,FALSE)</f>
        <v>Brooksbank</v>
      </c>
      <c r="F536" s="247">
        <f>VLOOKUP($A536,'[2]Project Data'!$C$6:$BY$990,75,FALSE)</f>
        <v>10</v>
      </c>
      <c r="G536" s="273">
        <f>VLOOKUP($A536,'[2]Project Data'!$C$6:$BY$990,46,FALSE)</f>
        <v>0</v>
      </c>
      <c r="H536" s="247" t="str">
        <f>VLOOKUP($A536,'[2]Project Data'!$C$6:$BY$990,16,FALSE)</f>
        <v>Reg</v>
      </c>
      <c r="I536" s="247" t="str">
        <f>VLOOKUP($A536,'[2]Project Data'!$C$6:$BY$990,6,FALSE)</f>
        <v/>
      </c>
      <c r="J536" s="247" t="str">
        <f>VLOOKUP($A536,'[2]Project Data'!$C$6:$BY$990,7,FALSE)</f>
        <v/>
      </c>
      <c r="K536" s="280">
        <f>VLOOKUP($A536,'[2]Project Data'!$C$6:$BY$990,15,FALSE)</f>
        <v>1042</v>
      </c>
      <c r="L536" s="284">
        <f>VLOOKUP($A536,'[2]Project Data'!$C$6:$BY$990,30,FALSE)</f>
        <v>2359448</v>
      </c>
      <c r="M536" s="284">
        <f>VLOOKUP($A536,'[2]Project Data'!$C$6:$BY$990,53,FALSE)</f>
        <v>0</v>
      </c>
      <c r="N536" s="266" t="str">
        <f>VLOOKUP($A536,'[2]Project Data'!$C$6:$BU$862,8,FALSE)</f>
        <v/>
      </c>
    </row>
    <row r="537" spans="1:14" s="244" customFormat="1" ht="50.25" customHeight="1" x14ac:dyDescent="0.25">
      <c r="A537" s="264">
        <v>188</v>
      </c>
      <c r="B537" s="264" t="s">
        <v>1113</v>
      </c>
      <c r="C537" s="264" t="s">
        <v>870</v>
      </c>
      <c r="D537" s="265" t="str">
        <f t="shared" si="8"/>
        <v>PPL Rank: 188       
Mound                                             
Treatment - Manganese Plant</v>
      </c>
      <c r="E537" s="247" t="str">
        <f>VLOOKUP($A537,'[2]Project Data'!$C$6:$BU$990,11,FALSE)</f>
        <v>Montoya</v>
      </c>
      <c r="F537" s="247">
        <f>VLOOKUP($A537,'[2]Project Data'!$C$6:$BY$990,75,FALSE)</f>
        <v>11</v>
      </c>
      <c r="G537" s="273">
        <f>VLOOKUP($A537,'[2]Project Data'!$C$6:$BY$990,46,FALSE)</f>
        <v>0</v>
      </c>
      <c r="H537" s="247" t="str">
        <f>VLOOKUP($A537,'[2]Project Data'!$C$6:$BY$990,16,FALSE)</f>
        <v>EC</v>
      </c>
      <c r="I537" s="247" t="str">
        <f>VLOOKUP($A537,'[2]Project Data'!$C$6:$BY$990,6,FALSE)</f>
        <v/>
      </c>
      <c r="J537" s="247" t="str">
        <f>VLOOKUP($A537,'[2]Project Data'!$C$6:$BY$990,7,FALSE)</f>
        <v>Yes</v>
      </c>
      <c r="K537" s="280">
        <f>VLOOKUP($A537,'[2]Project Data'!$C$6:$BY$990,15,FALSE)</f>
        <v>9480</v>
      </c>
      <c r="L537" s="284">
        <f>VLOOKUP($A537,'[2]Project Data'!$C$6:$BY$990,30,FALSE)</f>
        <v>36487000</v>
      </c>
      <c r="M537" s="284">
        <f>VLOOKUP($A537,'[2]Project Data'!$C$6:$BY$990,53,FALSE)</f>
        <v>0</v>
      </c>
      <c r="N537" s="266" t="str">
        <f>VLOOKUP($A537,'[2]Project Data'!$C$6:$BU$862,8,FALSE)</f>
        <v/>
      </c>
    </row>
    <row r="538" spans="1:14" s="244" customFormat="1" ht="50.25" customHeight="1" x14ac:dyDescent="0.25">
      <c r="A538" s="264">
        <v>696</v>
      </c>
      <c r="B538" s="264" t="s">
        <v>480</v>
      </c>
      <c r="C538" s="264" t="s">
        <v>300</v>
      </c>
      <c r="D538" s="265" t="str">
        <f t="shared" si="8"/>
        <v>PPL Rank: 696       
Mounds View                                       
Treatment - Plant Rehab</v>
      </c>
      <c r="E538" s="247" t="str">
        <f>VLOOKUP($A538,'[2]Project Data'!$C$6:$BU$990,11,FALSE)</f>
        <v>Montoya</v>
      </c>
      <c r="F538" s="247">
        <f>VLOOKUP($A538,'[2]Project Data'!$C$6:$BY$990,75,FALSE)</f>
        <v>11</v>
      </c>
      <c r="G538" s="273">
        <f>VLOOKUP($A538,'[2]Project Data'!$C$6:$BY$990,46,FALSE)</f>
        <v>0</v>
      </c>
      <c r="H538" s="247" t="str">
        <f>VLOOKUP($A538,'[2]Project Data'!$C$6:$BY$990,16,FALSE)</f>
        <v>Reg</v>
      </c>
      <c r="I538" s="247" t="str">
        <f>VLOOKUP($A538,'[2]Project Data'!$C$6:$BY$990,6,FALSE)</f>
        <v/>
      </c>
      <c r="J538" s="247" t="str">
        <f>VLOOKUP($A538,'[2]Project Data'!$C$6:$BY$990,7,FALSE)</f>
        <v/>
      </c>
      <c r="K538" s="280">
        <f>VLOOKUP($A538,'[2]Project Data'!$C$6:$BY$990,15,FALSE)</f>
        <v>12959</v>
      </c>
      <c r="L538" s="284">
        <f>VLOOKUP($A538,'[2]Project Data'!$C$6:$BY$990,30,FALSE)</f>
        <v>2340000</v>
      </c>
      <c r="M538" s="284">
        <f>VLOOKUP($A538,'[2]Project Data'!$C$6:$BY$990,53,FALSE)</f>
        <v>0</v>
      </c>
      <c r="N538" s="266" t="str">
        <f>VLOOKUP($A538,'[2]Project Data'!$C$6:$BU$862,8,FALSE)</f>
        <v/>
      </c>
    </row>
    <row r="539" spans="1:14" s="244" customFormat="1" ht="50.25" customHeight="1" x14ac:dyDescent="0.25">
      <c r="A539" s="264">
        <v>876</v>
      </c>
      <c r="B539" s="264" t="s">
        <v>481</v>
      </c>
      <c r="C539" s="264" t="s">
        <v>482</v>
      </c>
      <c r="D539" s="265" t="str">
        <f t="shared" si="8"/>
        <v>PPL Rank: 876       
Mountain Iron                                     
Treatment - Repl Filter Vessel</v>
      </c>
      <c r="E539" s="247" t="str">
        <f>VLOOKUP($A539,'[2]Project Data'!$C$6:$BU$990,11,FALSE)</f>
        <v>Bradshaw</v>
      </c>
      <c r="F539" s="247" t="str">
        <f>VLOOKUP($A539,'[2]Project Data'!$C$6:$BY$990,75,FALSE)</f>
        <v>3c</v>
      </c>
      <c r="G539" s="273">
        <f>VLOOKUP($A539,'[2]Project Data'!$C$6:$BY$990,46,FALSE)</f>
        <v>0</v>
      </c>
      <c r="H539" s="247" t="str">
        <f>VLOOKUP($A539,'[2]Project Data'!$C$6:$BY$990,16,FALSE)</f>
        <v>Reg</v>
      </c>
      <c r="I539" s="247" t="str">
        <f>VLOOKUP($A539,'[2]Project Data'!$C$6:$BY$990,6,FALSE)</f>
        <v/>
      </c>
      <c r="J539" s="247" t="str">
        <f>VLOOKUP($A539,'[2]Project Data'!$C$6:$BY$990,7,FALSE)</f>
        <v/>
      </c>
      <c r="K539" s="280">
        <f>VLOOKUP($A539,'[2]Project Data'!$C$6:$BY$990,15,FALSE)</f>
        <v>2869</v>
      </c>
      <c r="L539" s="284">
        <f>VLOOKUP($A539,'[2]Project Data'!$C$6:$BY$990,30,FALSE)</f>
        <v>999460</v>
      </c>
      <c r="M539" s="284">
        <f>VLOOKUP($A539,'[2]Project Data'!$C$6:$BY$990,53,FALSE)</f>
        <v>0</v>
      </c>
      <c r="N539" s="266" t="str">
        <f>VLOOKUP($A539,'[2]Project Data'!$C$6:$BU$862,8,FALSE)</f>
        <v/>
      </c>
    </row>
    <row r="540" spans="1:14" s="244" customFormat="1" ht="50.25" customHeight="1" x14ac:dyDescent="0.25">
      <c r="A540" s="264">
        <v>877</v>
      </c>
      <c r="B540" s="264" t="s">
        <v>481</v>
      </c>
      <c r="C540" s="264" t="s">
        <v>289</v>
      </c>
      <c r="D540" s="265" t="str">
        <f t="shared" si="8"/>
        <v>PPL Rank: 877       
Mountain Iron                                     
Storage - Tower Rehab</v>
      </c>
      <c r="E540" s="247" t="str">
        <f>VLOOKUP($A540,'[2]Project Data'!$C$6:$BU$990,11,FALSE)</f>
        <v>Bradshaw</v>
      </c>
      <c r="F540" s="247" t="str">
        <f>VLOOKUP($A540,'[2]Project Data'!$C$6:$BY$990,75,FALSE)</f>
        <v>3c</v>
      </c>
      <c r="G540" s="273">
        <f>VLOOKUP($A540,'[2]Project Data'!$C$6:$BY$990,46,FALSE)</f>
        <v>0</v>
      </c>
      <c r="H540" s="247" t="str">
        <f>VLOOKUP($A540,'[2]Project Data'!$C$6:$BY$990,16,FALSE)</f>
        <v>Reg</v>
      </c>
      <c r="I540" s="247" t="str">
        <f>VLOOKUP($A540,'[2]Project Data'!$C$6:$BY$990,6,FALSE)</f>
        <v/>
      </c>
      <c r="J540" s="247" t="str">
        <f>VLOOKUP($A540,'[2]Project Data'!$C$6:$BY$990,7,FALSE)</f>
        <v/>
      </c>
      <c r="K540" s="280">
        <f>VLOOKUP($A540,'[2]Project Data'!$C$6:$BY$990,15,FALSE)</f>
        <v>2869</v>
      </c>
      <c r="L540" s="284">
        <f>VLOOKUP($A540,'[2]Project Data'!$C$6:$BY$990,30,FALSE)</f>
        <v>715038</v>
      </c>
      <c r="M540" s="284">
        <f>VLOOKUP($A540,'[2]Project Data'!$C$6:$BY$990,53,FALSE)</f>
        <v>0</v>
      </c>
      <c r="N540" s="266" t="str">
        <f>VLOOKUP($A540,'[2]Project Data'!$C$6:$BU$862,8,FALSE)</f>
        <v/>
      </c>
    </row>
    <row r="541" spans="1:14" s="244" customFormat="1" ht="50.25" customHeight="1" x14ac:dyDescent="0.25">
      <c r="A541" s="264">
        <v>765</v>
      </c>
      <c r="B541" s="264" t="s">
        <v>121</v>
      </c>
      <c r="C541" s="264" t="s">
        <v>483</v>
      </c>
      <c r="D541" s="265" t="str">
        <f t="shared" si="8"/>
        <v>PPL Rank: 765       
Murdock                                           
Source - Two Replacement Wells</v>
      </c>
      <c r="E541" s="247" t="str">
        <f>VLOOKUP($A541,'[2]Project Data'!$C$6:$BU$990,11,FALSE)</f>
        <v>Berrens</v>
      </c>
      <c r="F541" s="247" t="str">
        <f>VLOOKUP($A541,'[2]Project Data'!$C$6:$BY$990,75,FALSE)</f>
        <v>6W</v>
      </c>
      <c r="G541" s="273">
        <f>VLOOKUP($A541,'[2]Project Data'!$C$6:$BY$990,46,FALSE)</f>
        <v>0</v>
      </c>
      <c r="H541" s="247" t="str">
        <f>VLOOKUP($A541,'[2]Project Data'!$C$6:$BY$990,16,FALSE)</f>
        <v>Reg</v>
      </c>
      <c r="I541" s="247" t="str">
        <f>VLOOKUP($A541,'[2]Project Data'!$C$6:$BY$990,6,FALSE)</f>
        <v/>
      </c>
      <c r="J541" s="247" t="str">
        <f>VLOOKUP($A541,'[2]Project Data'!$C$6:$BY$990,7,FALSE)</f>
        <v/>
      </c>
      <c r="K541" s="280">
        <f>VLOOKUP($A541,'[2]Project Data'!$C$6:$BY$990,15,FALSE)</f>
        <v>282</v>
      </c>
      <c r="L541" s="284">
        <f>VLOOKUP($A541,'[2]Project Data'!$C$6:$BY$990,30,FALSE)</f>
        <v>225490</v>
      </c>
      <c r="M541" s="284">
        <f>VLOOKUP($A541,'[2]Project Data'!$C$6:$BY$990,53,FALSE)</f>
        <v>0</v>
      </c>
      <c r="N541" s="266" t="str">
        <f>VLOOKUP($A541,'[2]Project Data'!$C$6:$BU$862,8,FALSE)</f>
        <v/>
      </c>
    </row>
    <row r="542" spans="1:14" s="244" customFormat="1" ht="50.25" customHeight="1" x14ac:dyDescent="0.25">
      <c r="A542" s="264">
        <v>779</v>
      </c>
      <c r="B542" s="264" t="s">
        <v>121</v>
      </c>
      <c r="C542" s="264" t="s">
        <v>329</v>
      </c>
      <c r="D542" s="265" t="str">
        <f t="shared" si="8"/>
        <v>PPL Rank: 779       
Murdock                                           
Watermain - Replace &amp; Loop</v>
      </c>
      <c r="E542" s="247" t="str">
        <f>VLOOKUP($A542,'[2]Project Data'!$C$6:$BU$990,11,FALSE)</f>
        <v>Berrens</v>
      </c>
      <c r="F542" s="247" t="str">
        <f>VLOOKUP($A542,'[2]Project Data'!$C$6:$BY$990,75,FALSE)</f>
        <v>6W</v>
      </c>
      <c r="G542" s="273">
        <f>VLOOKUP($A542,'[2]Project Data'!$C$6:$BY$990,46,FALSE)</f>
        <v>0</v>
      </c>
      <c r="H542" s="247" t="str">
        <f>VLOOKUP($A542,'[2]Project Data'!$C$6:$BY$990,16,FALSE)</f>
        <v>Reg</v>
      </c>
      <c r="I542" s="247" t="str">
        <f>VLOOKUP($A542,'[2]Project Data'!$C$6:$BY$990,6,FALSE)</f>
        <v/>
      </c>
      <c r="J542" s="247" t="str">
        <f>VLOOKUP($A542,'[2]Project Data'!$C$6:$BY$990,7,FALSE)</f>
        <v/>
      </c>
      <c r="K542" s="280">
        <f>VLOOKUP($A542,'[2]Project Data'!$C$6:$BY$990,15,FALSE)</f>
        <v>282</v>
      </c>
      <c r="L542" s="284">
        <f>VLOOKUP($A542,'[2]Project Data'!$C$6:$BY$990,30,FALSE)</f>
        <v>618000</v>
      </c>
      <c r="M542" s="284">
        <f>VLOOKUP($A542,'[2]Project Data'!$C$6:$BY$990,53,FALSE)</f>
        <v>0</v>
      </c>
      <c r="N542" s="266" t="str">
        <f>VLOOKUP($A542,'[2]Project Data'!$C$6:$BU$862,8,FALSE)</f>
        <v/>
      </c>
    </row>
    <row r="543" spans="1:14" s="244" customFormat="1" ht="50.25" customHeight="1" x14ac:dyDescent="0.25">
      <c r="A543" s="264">
        <v>848</v>
      </c>
      <c r="B543" s="264" t="s">
        <v>121</v>
      </c>
      <c r="C543" s="264" t="s">
        <v>308</v>
      </c>
      <c r="D543" s="265" t="str">
        <f t="shared" si="8"/>
        <v>PPL Rank: 848       
Murdock                                           
Conservation - Install Meters</v>
      </c>
      <c r="E543" s="247" t="str">
        <f>VLOOKUP($A543,'[2]Project Data'!$C$6:$BU$990,11,FALSE)</f>
        <v>Berrens</v>
      </c>
      <c r="F543" s="247" t="str">
        <f>VLOOKUP($A543,'[2]Project Data'!$C$6:$BY$990,75,FALSE)</f>
        <v>6W</v>
      </c>
      <c r="G543" s="273">
        <f>VLOOKUP($A543,'[2]Project Data'!$C$6:$BY$990,46,FALSE)</f>
        <v>0</v>
      </c>
      <c r="H543" s="247" t="str">
        <f>VLOOKUP($A543,'[2]Project Data'!$C$6:$BY$990,16,FALSE)</f>
        <v>Reg</v>
      </c>
      <c r="I543" s="247" t="str">
        <f>VLOOKUP($A543,'[2]Project Data'!$C$6:$BY$990,6,FALSE)</f>
        <v/>
      </c>
      <c r="J543" s="247" t="str">
        <f>VLOOKUP($A543,'[2]Project Data'!$C$6:$BY$990,7,FALSE)</f>
        <v/>
      </c>
      <c r="K543" s="280">
        <f>VLOOKUP($A543,'[2]Project Data'!$C$6:$BY$990,15,FALSE)</f>
        <v>282</v>
      </c>
      <c r="L543" s="284">
        <f>VLOOKUP($A543,'[2]Project Data'!$C$6:$BY$990,30,FALSE)</f>
        <v>132180</v>
      </c>
      <c r="M543" s="284">
        <f>VLOOKUP($A543,'[2]Project Data'!$C$6:$BY$990,53,FALSE)</f>
        <v>0</v>
      </c>
      <c r="N543" s="266" t="str">
        <f>VLOOKUP($A543,'[2]Project Data'!$C$6:$BU$862,8,FALSE)</f>
        <v/>
      </c>
    </row>
    <row r="544" spans="1:14" s="244" customFormat="1" ht="50.25" customHeight="1" x14ac:dyDescent="0.25">
      <c r="A544" s="264">
        <v>316</v>
      </c>
      <c r="B544" s="264" t="s">
        <v>484</v>
      </c>
      <c r="C544" s="264" t="s">
        <v>486</v>
      </c>
      <c r="D544" s="265" t="str">
        <f t="shared" si="8"/>
        <v>PPL Rank: 316       
Myrtle                                            
Storage - New Hydropneumatic Tank</v>
      </c>
      <c r="E544" s="247" t="str">
        <f>VLOOKUP($A544,'[2]Project Data'!$C$6:$BU$990,11,FALSE)</f>
        <v>Brooksbank</v>
      </c>
      <c r="F544" s="247">
        <f>VLOOKUP($A544,'[2]Project Data'!$C$6:$BY$990,75,FALSE)</f>
        <v>10</v>
      </c>
      <c r="G544" s="273">
        <f>VLOOKUP($A544,'[2]Project Data'!$C$6:$BY$990,46,FALSE)</f>
        <v>0</v>
      </c>
      <c r="H544" s="247" t="str">
        <f>VLOOKUP($A544,'[2]Project Data'!$C$6:$BY$990,16,FALSE)</f>
        <v>Reg</v>
      </c>
      <c r="I544" s="247" t="str">
        <f>VLOOKUP($A544,'[2]Project Data'!$C$6:$BY$990,6,FALSE)</f>
        <v/>
      </c>
      <c r="J544" s="247" t="str">
        <f>VLOOKUP($A544,'[2]Project Data'!$C$6:$BY$990,7,FALSE)</f>
        <v/>
      </c>
      <c r="K544" s="280">
        <f>VLOOKUP($A544,'[2]Project Data'!$C$6:$BY$990,15,FALSE)</f>
        <v>48</v>
      </c>
      <c r="L544" s="284">
        <f>VLOOKUP($A544,'[2]Project Data'!$C$6:$BY$990,30,FALSE)</f>
        <v>9800</v>
      </c>
      <c r="M544" s="284">
        <f>VLOOKUP($A544,'[2]Project Data'!$C$6:$BY$990,53,FALSE)</f>
        <v>0</v>
      </c>
      <c r="N544" s="266" t="str">
        <f>VLOOKUP($A544,'[2]Project Data'!$C$6:$BU$862,8,FALSE)</f>
        <v/>
      </c>
    </row>
    <row r="545" spans="1:14" s="244" customFormat="1" ht="50.25" customHeight="1" x14ac:dyDescent="0.25">
      <c r="A545" s="264">
        <v>328</v>
      </c>
      <c r="B545" s="264" t="s">
        <v>484</v>
      </c>
      <c r="C545" s="264" t="s">
        <v>485</v>
      </c>
      <c r="D545" s="265" t="str">
        <f t="shared" si="8"/>
        <v>PPL Rank: 328       
Myrtle                                            
Source - New Pump &amp; Generator</v>
      </c>
      <c r="E545" s="247" t="str">
        <f>VLOOKUP($A545,'[2]Project Data'!$C$6:$BU$990,11,FALSE)</f>
        <v>Brooksbank</v>
      </c>
      <c r="F545" s="247">
        <f>VLOOKUP($A545,'[2]Project Data'!$C$6:$BY$990,75,FALSE)</f>
        <v>10</v>
      </c>
      <c r="G545" s="273">
        <f>VLOOKUP($A545,'[2]Project Data'!$C$6:$BY$990,46,FALSE)</f>
        <v>0</v>
      </c>
      <c r="H545" s="247" t="str">
        <f>VLOOKUP($A545,'[2]Project Data'!$C$6:$BY$990,16,FALSE)</f>
        <v>Reg</v>
      </c>
      <c r="I545" s="247" t="str">
        <f>VLOOKUP($A545,'[2]Project Data'!$C$6:$BY$990,6,FALSE)</f>
        <v/>
      </c>
      <c r="J545" s="247" t="str">
        <f>VLOOKUP($A545,'[2]Project Data'!$C$6:$BY$990,7,FALSE)</f>
        <v/>
      </c>
      <c r="K545" s="280">
        <f>VLOOKUP($A545,'[2]Project Data'!$C$6:$BY$990,15,FALSE)</f>
        <v>48</v>
      </c>
      <c r="L545" s="284">
        <f>VLOOKUP($A545,'[2]Project Data'!$C$6:$BY$990,30,FALSE)</f>
        <v>58500</v>
      </c>
      <c r="M545" s="284">
        <f>VLOOKUP($A545,'[2]Project Data'!$C$6:$BY$990,53,FALSE)</f>
        <v>0</v>
      </c>
      <c r="N545" s="266" t="str">
        <f>VLOOKUP($A545,'[2]Project Data'!$C$6:$BU$862,8,FALSE)</f>
        <v/>
      </c>
    </row>
    <row r="546" spans="1:14" s="244" customFormat="1" ht="50.25" customHeight="1" x14ac:dyDescent="0.25">
      <c r="A546" s="264">
        <v>329</v>
      </c>
      <c r="B546" s="264" t="s">
        <v>484</v>
      </c>
      <c r="C546" s="264" t="s">
        <v>487</v>
      </c>
      <c r="D546" s="265" t="str">
        <f t="shared" si="8"/>
        <v>PPL Rank: 329       
Myrtle                                            
Watermain - Replace Mains</v>
      </c>
      <c r="E546" s="247" t="str">
        <f>VLOOKUP($A546,'[2]Project Data'!$C$6:$BU$990,11,FALSE)</f>
        <v>Brooksbank</v>
      </c>
      <c r="F546" s="247">
        <f>VLOOKUP($A546,'[2]Project Data'!$C$6:$BY$990,75,FALSE)</f>
        <v>10</v>
      </c>
      <c r="G546" s="273">
        <f>VLOOKUP($A546,'[2]Project Data'!$C$6:$BY$990,46,FALSE)</f>
        <v>0</v>
      </c>
      <c r="H546" s="247" t="str">
        <f>VLOOKUP($A546,'[2]Project Data'!$C$6:$BY$990,16,FALSE)</f>
        <v>Reg</v>
      </c>
      <c r="I546" s="247" t="str">
        <f>VLOOKUP($A546,'[2]Project Data'!$C$6:$BY$990,6,FALSE)</f>
        <v/>
      </c>
      <c r="J546" s="247" t="str">
        <f>VLOOKUP($A546,'[2]Project Data'!$C$6:$BY$990,7,FALSE)</f>
        <v/>
      </c>
      <c r="K546" s="280">
        <f>VLOOKUP($A546,'[2]Project Data'!$C$6:$BY$990,15,FALSE)</f>
        <v>48</v>
      </c>
      <c r="L546" s="284">
        <f>VLOOKUP($A546,'[2]Project Data'!$C$6:$BY$990,30,FALSE)</f>
        <v>224640</v>
      </c>
      <c r="M546" s="284">
        <f>VLOOKUP($A546,'[2]Project Data'!$C$6:$BY$990,53,FALSE)</f>
        <v>0</v>
      </c>
      <c r="N546" s="266" t="str">
        <f>VLOOKUP($A546,'[2]Project Data'!$C$6:$BU$862,8,FALSE)</f>
        <v/>
      </c>
    </row>
    <row r="547" spans="1:14" s="244" customFormat="1" ht="50.25" customHeight="1" x14ac:dyDescent="0.25">
      <c r="A547" s="264">
        <v>668</v>
      </c>
      <c r="B547" s="264" t="s">
        <v>1114</v>
      </c>
      <c r="C547" s="264" t="s">
        <v>1357</v>
      </c>
      <c r="D547" s="265" t="str">
        <f t="shared" si="8"/>
        <v>PPL Rank: 668       
Nashwauk                                          
Storage - New GSR</v>
      </c>
      <c r="E547" s="247" t="str">
        <f>VLOOKUP($A547,'[2]Project Data'!$C$6:$BU$990,11,FALSE)</f>
        <v>Perez</v>
      </c>
      <c r="F547" s="247" t="str">
        <f>VLOOKUP($A547,'[2]Project Data'!$C$6:$BY$990,75,FALSE)</f>
        <v>3a</v>
      </c>
      <c r="G547" s="273">
        <f>VLOOKUP($A547,'[2]Project Data'!$C$6:$BY$990,46,FALSE)</f>
        <v>0</v>
      </c>
      <c r="H547" s="247" t="str">
        <f>VLOOKUP($A547,'[2]Project Data'!$C$6:$BY$990,16,FALSE)</f>
        <v>Reg</v>
      </c>
      <c r="I547" s="247" t="str">
        <f>VLOOKUP($A547,'[2]Project Data'!$C$6:$BY$990,6,FALSE)</f>
        <v/>
      </c>
      <c r="J547" s="247" t="str">
        <f>VLOOKUP($A547,'[2]Project Data'!$C$6:$BY$990,7,FALSE)</f>
        <v>Yes</v>
      </c>
      <c r="K547" s="280">
        <f>VLOOKUP($A547,'[2]Project Data'!$C$6:$BY$990,15,FALSE)</f>
        <v>970</v>
      </c>
      <c r="L547" s="284">
        <f>VLOOKUP($A547,'[2]Project Data'!$C$6:$BY$990,30,FALSE)</f>
        <v>450000</v>
      </c>
      <c r="M547" s="284">
        <f>VLOOKUP($A547,'[2]Project Data'!$C$6:$BY$990,53,FALSE)</f>
        <v>0</v>
      </c>
      <c r="N547" s="266">
        <f>VLOOKUP($A547,'[2]Project Data'!$C$6:$BU$862,8,FALSE)</f>
        <v>0</v>
      </c>
    </row>
    <row r="548" spans="1:14" s="244" customFormat="1" ht="50.25" customHeight="1" x14ac:dyDescent="0.25">
      <c r="A548" s="264">
        <v>673</v>
      </c>
      <c r="B548" s="264" t="s">
        <v>1114</v>
      </c>
      <c r="C548" s="264" t="s">
        <v>1115</v>
      </c>
      <c r="D548" s="265" t="str">
        <f t="shared" si="8"/>
        <v xml:space="preserve">PPL Rank: 673       
Nashwauk                                          
Watermain - Replace WM under 3rd St. </v>
      </c>
      <c r="E548" s="247" t="str">
        <f>VLOOKUP($A548,'[2]Project Data'!$C$6:$BU$990,11,FALSE)</f>
        <v>Perez</v>
      </c>
      <c r="F548" s="247" t="str">
        <f>VLOOKUP($A548,'[2]Project Data'!$C$6:$BY$990,75,FALSE)</f>
        <v>3a</v>
      </c>
      <c r="G548" s="273">
        <f>VLOOKUP($A548,'[2]Project Data'!$C$6:$BY$990,46,FALSE)</f>
        <v>0</v>
      </c>
      <c r="H548" s="247" t="str">
        <f>VLOOKUP($A548,'[2]Project Data'!$C$6:$BY$990,16,FALSE)</f>
        <v>Reg</v>
      </c>
      <c r="I548" s="247" t="str">
        <f>VLOOKUP($A548,'[2]Project Data'!$C$6:$BY$990,6,FALSE)</f>
        <v/>
      </c>
      <c r="J548" s="247" t="str">
        <f>VLOOKUP($A548,'[2]Project Data'!$C$6:$BY$990,7,FALSE)</f>
        <v>Yes</v>
      </c>
      <c r="K548" s="280">
        <f>VLOOKUP($A548,'[2]Project Data'!$C$6:$BY$990,15,FALSE)</f>
        <v>1144</v>
      </c>
      <c r="L548" s="284">
        <f>VLOOKUP($A548,'[2]Project Data'!$C$6:$BY$990,30,FALSE)</f>
        <v>2261000</v>
      </c>
      <c r="M548" s="284">
        <f>VLOOKUP($A548,'[2]Project Data'!$C$6:$BY$990,53,FALSE)</f>
        <v>0</v>
      </c>
      <c r="N548" s="266" t="str">
        <f>VLOOKUP($A548,'[2]Project Data'!$C$6:$BU$862,8,FALSE)</f>
        <v/>
      </c>
    </row>
    <row r="549" spans="1:14" s="244" customFormat="1" ht="50.25" customHeight="1" x14ac:dyDescent="0.25">
      <c r="A549" s="264">
        <v>172</v>
      </c>
      <c r="B549" s="264" t="s">
        <v>1286</v>
      </c>
      <c r="C549" s="264" t="s">
        <v>681</v>
      </c>
      <c r="D549" s="265" t="str">
        <f t="shared" si="8"/>
        <v>PPL Rank: 172       
Nerstrand                                         
Source - New Wells</v>
      </c>
      <c r="E549" s="247" t="str">
        <f>VLOOKUP($A549,'[2]Project Data'!$C$6:$BU$990,11,FALSE)</f>
        <v>Brooksbank</v>
      </c>
      <c r="F549" s="247">
        <f>VLOOKUP($A549,'[2]Project Data'!$C$6:$BY$990,75,FALSE)</f>
        <v>10</v>
      </c>
      <c r="G549" s="273">
        <f>VLOOKUP($A549,'[2]Project Data'!$C$6:$BY$990,46,FALSE)</f>
        <v>0</v>
      </c>
      <c r="H549" s="247" t="str">
        <f>VLOOKUP($A549,'[2]Project Data'!$C$6:$BY$990,16,FALSE)</f>
        <v>Reg</v>
      </c>
      <c r="I549" s="247" t="str">
        <f>VLOOKUP($A549,'[2]Project Data'!$C$6:$BY$990,6,FALSE)</f>
        <v/>
      </c>
      <c r="J549" s="247" t="str">
        <f>VLOOKUP($A549,'[2]Project Data'!$C$6:$BY$990,7,FALSE)</f>
        <v/>
      </c>
      <c r="K549" s="280">
        <f>VLOOKUP($A549,'[2]Project Data'!$C$6:$BY$990,15,FALSE)</f>
        <v>217</v>
      </c>
      <c r="L549" s="284">
        <f>VLOOKUP($A549,'[2]Project Data'!$C$6:$BY$990,30,FALSE)</f>
        <v>508000</v>
      </c>
      <c r="M549" s="284">
        <f>VLOOKUP($A549,'[2]Project Data'!$C$6:$BY$990,53,FALSE)</f>
        <v>0</v>
      </c>
      <c r="N549" s="266">
        <f>VLOOKUP($A549,'[2]Project Data'!$C$6:$BU$862,8,FALSE)</f>
        <v>0</v>
      </c>
    </row>
    <row r="550" spans="1:14" s="244" customFormat="1" ht="50.25" customHeight="1" x14ac:dyDescent="0.25">
      <c r="A550" s="264">
        <v>305</v>
      </c>
      <c r="B550" s="264" t="s">
        <v>1286</v>
      </c>
      <c r="C550" s="264" t="s">
        <v>1316</v>
      </c>
      <c r="D550" s="265" t="str">
        <f t="shared" si="8"/>
        <v>PPL Rank: 305       
Nerstrand                                         
Treatment - New TP</v>
      </c>
      <c r="E550" s="247" t="str">
        <f>VLOOKUP($A550,'[2]Project Data'!$C$6:$BU$990,11,FALSE)</f>
        <v>Brooksbank</v>
      </c>
      <c r="F550" s="247">
        <f>VLOOKUP($A550,'[2]Project Data'!$C$6:$BY$990,75,FALSE)</f>
        <v>10</v>
      </c>
      <c r="G550" s="273">
        <f>VLOOKUP($A550,'[2]Project Data'!$C$6:$BY$990,46,FALSE)</f>
        <v>0</v>
      </c>
      <c r="H550" s="247" t="str">
        <f>VLOOKUP($A550,'[2]Project Data'!$C$6:$BY$990,16,FALSE)</f>
        <v>Reg</v>
      </c>
      <c r="I550" s="247" t="str">
        <f>VLOOKUP($A550,'[2]Project Data'!$C$6:$BY$990,6,FALSE)</f>
        <v/>
      </c>
      <c r="J550" s="247" t="str">
        <f>VLOOKUP($A550,'[2]Project Data'!$C$6:$BY$990,7,FALSE)</f>
        <v/>
      </c>
      <c r="K550" s="280">
        <f>VLOOKUP($A550,'[2]Project Data'!$C$6:$BY$990,15,FALSE)</f>
        <v>217</v>
      </c>
      <c r="L550" s="284">
        <f>VLOOKUP($A550,'[2]Project Data'!$C$6:$BY$990,30,FALSE)</f>
        <v>5731000</v>
      </c>
      <c r="M550" s="284">
        <f>VLOOKUP($A550,'[2]Project Data'!$C$6:$BY$990,53,FALSE)</f>
        <v>0</v>
      </c>
      <c r="N550" s="266">
        <f>VLOOKUP($A550,'[2]Project Data'!$C$6:$BU$862,8,FALSE)</f>
        <v>0</v>
      </c>
    </row>
    <row r="551" spans="1:14" s="244" customFormat="1" ht="50.25" customHeight="1" x14ac:dyDescent="0.25">
      <c r="A551" s="264">
        <v>718</v>
      </c>
      <c r="B551" s="264" t="s">
        <v>1286</v>
      </c>
      <c r="C551" s="264" t="s">
        <v>586</v>
      </c>
      <c r="D551" s="265" t="str">
        <f t="shared" si="8"/>
        <v>PPL Rank: 718       
Nerstrand                                         
Storage - New Tower</v>
      </c>
      <c r="E551" s="247" t="str">
        <f>VLOOKUP($A551,'[2]Project Data'!$C$6:$BU$990,11,FALSE)</f>
        <v>Brooksbank</v>
      </c>
      <c r="F551" s="247">
        <f>VLOOKUP($A551,'[2]Project Data'!$C$6:$BY$990,75,FALSE)</f>
        <v>10</v>
      </c>
      <c r="G551" s="273">
        <f>VLOOKUP($A551,'[2]Project Data'!$C$6:$BY$990,46,FALSE)</f>
        <v>0</v>
      </c>
      <c r="H551" s="247" t="str">
        <f>VLOOKUP($A551,'[2]Project Data'!$C$6:$BY$990,16,FALSE)</f>
        <v>Reg</v>
      </c>
      <c r="I551" s="247" t="str">
        <f>VLOOKUP($A551,'[2]Project Data'!$C$6:$BY$990,6,FALSE)</f>
        <v/>
      </c>
      <c r="J551" s="247" t="str">
        <f>VLOOKUP($A551,'[2]Project Data'!$C$6:$BY$990,7,FALSE)</f>
        <v/>
      </c>
      <c r="K551" s="280">
        <f>VLOOKUP($A551,'[2]Project Data'!$C$6:$BY$990,15,FALSE)</f>
        <v>217</v>
      </c>
      <c r="L551" s="284">
        <f>VLOOKUP($A551,'[2]Project Data'!$C$6:$BY$990,30,FALSE)</f>
        <v>1808000</v>
      </c>
      <c r="M551" s="284">
        <f>VLOOKUP($A551,'[2]Project Data'!$C$6:$BY$990,53,FALSE)</f>
        <v>0</v>
      </c>
      <c r="N551" s="266">
        <f>VLOOKUP($A551,'[2]Project Data'!$C$6:$BU$862,8,FALSE)</f>
        <v>0</v>
      </c>
    </row>
    <row r="552" spans="1:14" s="244" customFormat="1" ht="50.25" customHeight="1" x14ac:dyDescent="0.25">
      <c r="A552" s="264">
        <v>719</v>
      </c>
      <c r="B552" s="264" t="s">
        <v>1286</v>
      </c>
      <c r="C552" s="264" t="s">
        <v>1358</v>
      </c>
      <c r="D552" s="265" t="str">
        <f t="shared" si="8"/>
        <v>PPL Rank: 719       
Nerstrand                                         
Watermain - C.I. Replacement</v>
      </c>
      <c r="E552" s="247" t="str">
        <f>VLOOKUP($A552,'[2]Project Data'!$C$6:$BU$990,11,FALSE)</f>
        <v>Brooksbank</v>
      </c>
      <c r="F552" s="247">
        <f>VLOOKUP($A552,'[2]Project Data'!$C$6:$BY$990,75,FALSE)</f>
        <v>10</v>
      </c>
      <c r="G552" s="273">
        <f>VLOOKUP($A552,'[2]Project Data'!$C$6:$BY$990,46,FALSE)</f>
        <v>0</v>
      </c>
      <c r="H552" s="247" t="str">
        <f>VLOOKUP($A552,'[2]Project Data'!$C$6:$BY$990,16,FALSE)</f>
        <v>Reg</v>
      </c>
      <c r="I552" s="247" t="str">
        <f>VLOOKUP($A552,'[2]Project Data'!$C$6:$BY$990,6,FALSE)</f>
        <v/>
      </c>
      <c r="J552" s="247" t="str">
        <f>VLOOKUP($A552,'[2]Project Data'!$C$6:$BY$990,7,FALSE)</f>
        <v/>
      </c>
      <c r="K552" s="280">
        <f>VLOOKUP($A552,'[2]Project Data'!$C$6:$BY$990,15,FALSE)</f>
        <v>217</v>
      </c>
      <c r="L552" s="284">
        <f>VLOOKUP($A552,'[2]Project Data'!$C$6:$BY$990,30,FALSE)</f>
        <v>2642000</v>
      </c>
      <c r="M552" s="284">
        <f>VLOOKUP($A552,'[2]Project Data'!$C$6:$BY$990,53,FALSE)</f>
        <v>0</v>
      </c>
      <c r="N552" s="266">
        <f>VLOOKUP($A552,'[2]Project Data'!$C$6:$BU$862,8,FALSE)</f>
        <v>0</v>
      </c>
    </row>
    <row r="553" spans="1:14" s="244" customFormat="1" ht="50.25" customHeight="1" x14ac:dyDescent="0.25">
      <c r="A553" s="264">
        <v>227</v>
      </c>
      <c r="B553" s="264" t="s">
        <v>770</v>
      </c>
      <c r="C553" s="264" t="s">
        <v>329</v>
      </c>
      <c r="D553" s="265" t="str">
        <f t="shared" si="8"/>
        <v>PPL Rank: 227       
New Auburn                                        
Watermain - Replace &amp; Loop</v>
      </c>
      <c r="E553" s="247" t="str">
        <f>VLOOKUP($A553,'[2]Project Data'!$C$6:$BU$990,11,FALSE)</f>
        <v>Brooksbank</v>
      </c>
      <c r="F553" s="247">
        <f>VLOOKUP($A553,'[2]Project Data'!$C$6:$BY$990,75,FALSE)</f>
        <v>9</v>
      </c>
      <c r="G553" s="273">
        <f>VLOOKUP($A553,'[2]Project Data'!$C$6:$BY$990,46,FALSE)</f>
        <v>0</v>
      </c>
      <c r="H553" s="247" t="str">
        <f>VLOOKUP($A553,'[2]Project Data'!$C$6:$BY$990,16,FALSE)</f>
        <v>Reg</v>
      </c>
      <c r="I553" s="247" t="str">
        <f>VLOOKUP($A553,'[2]Project Data'!$C$6:$BY$990,6,FALSE)</f>
        <v/>
      </c>
      <c r="J553" s="247" t="str">
        <f>VLOOKUP($A553,'[2]Project Data'!$C$6:$BY$990,7,FALSE)</f>
        <v/>
      </c>
      <c r="K553" s="280">
        <f>VLOOKUP($A553,'[2]Project Data'!$C$6:$BY$990,15,FALSE)</f>
        <v>485</v>
      </c>
      <c r="L553" s="284">
        <f>VLOOKUP($A553,'[2]Project Data'!$C$6:$BY$990,30,FALSE)</f>
        <v>675000</v>
      </c>
      <c r="M553" s="284">
        <f>VLOOKUP($A553,'[2]Project Data'!$C$6:$BY$990,53,FALSE)</f>
        <v>0</v>
      </c>
      <c r="N553" s="266" t="str">
        <f>VLOOKUP($A553,'[2]Project Data'!$C$6:$BU$862,8,FALSE)</f>
        <v/>
      </c>
    </row>
    <row r="554" spans="1:14" s="244" customFormat="1" ht="50.25" customHeight="1" x14ac:dyDescent="0.25">
      <c r="A554" s="264">
        <v>365</v>
      </c>
      <c r="B554" s="264" t="s">
        <v>770</v>
      </c>
      <c r="C554" s="264" t="s">
        <v>937</v>
      </c>
      <c r="D554" s="265" t="str">
        <f t="shared" si="8"/>
        <v>PPL Rank: 365       
New Auburn                                        
Storage - Recoating</v>
      </c>
      <c r="E554" s="247" t="str">
        <f>VLOOKUP($A554,'[2]Project Data'!$C$6:$BU$990,11,FALSE)</f>
        <v>Brooksbank</v>
      </c>
      <c r="F554" s="247">
        <f>VLOOKUP($A554,'[2]Project Data'!$C$6:$BY$990,75,FALSE)</f>
        <v>9</v>
      </c>
      <c r="G554" s="273">
        <f>VLOOKUP($A554,'[2]Project Data'!$C$6:$BY$990,46,FALSE)</f>
        <v>0</v>
      </c>
      <c r="H554" s="247" t="str">
        <f>VLOOKUP($A554,'[2]Project Data'!$C$6:$BY$990,16,FALSE)</f>
        <v>Reg</v>
      </c>
      <c r="I554" s="247" t="str">
        <f>VLOOKUP($A554,'[2]Project Data'!$C$6:$BY$990,6,FALSE)</f>
        <v/>
      </c>
      <c r="J554" s="247" t="str">
        <f>VLOOKUP($A554,'[2]Project Data'!$C$6:$BY$990,7,FALSE)</f>
        <v/>
      </c>
      <c r="K554" s="280">
        <f>VLOOKUP($A554,'[2]Project Data'!$C$6:$BY$990,15,FALSE)</f>
        <v>485</v>
      </c>
      <c r="L554" s="284">
        <f>VLOOKUP($A554,'[2]Project Data'!$C$6:$BY$990,30,FALSE)</f>
        <v>297000</v>
      </c>
      <c r="M554" s="284">
        <f>VLOOKUP($A554,'[2]Project Data'!$C$6:$BY$990,53,FALSE)</f>
        <v>0</v>
      </c>
      <c r="N554" s="266" t="str">
        <f>VLOOKUP($A554,'[2]Project Data'!$C$6:$BU$862,8,FALSE)</f>
        <v/>
      </c>
    </row>
    <row r="555" spans="1:14" s="244" customFormat="1" ht="50.25" customHeight="1" x14ac:dyDescent="0.25">
      <c r="A555" s="264">
        <v>366</v>
      </c>
      <c r="B555" s="264" t="s">
        <v>770</v>
      </c>
      <c r="C555" s="264" t="s">
        <v>938</v>
      </c>
      <c r="D555" s="265" t="str">
        <f t="shared" si="8"/>
        <v>PPL Rank: 366       
New Auburn                                        
Other - Meter Repl</v>
      </c>
      <c r="E555" s="247" t="str">
        <f>VLOOKUP($A555,'[2]Project Data'!$C$6:$BU$990,11,FALSE)</f>
        <v>Brooksbank</v>
      </c>
      <c r="F555" s="247">
        <f>VLOOKUP($A555,'[2]Project Data'!$C$6:$BY$990,75,FALSE)</f>
        <v>9</v>
      </c>
      <c r="G555" s="273">
        <f>VLOOKUP($A555,'[2]Project Data'!$C$6:$BY$990,46,FALSE)</f>
        <v>0</v>
      </c>
      <c r="H555" s="247" t="str">
        <f>VLOOKUP($A555,'[2]Project Data'!$C$6:$BY$990,16,FALSE)</f>
        <v>Reg</v>
      </c>
      <c r="I555" s="247" t="str">
        <f>VLOOKUP($A555,'[2]Project Data'!$C$6:$BY$990,6,FALSE)</f>
        <v/>
      </c>
      <c r="J555" s="247" t="str">
        <f>VLOOKUP($A555,'[2]Project Data'!$C$6:$BY$990,7,FALSE)</f>
        <v/>
      </c>
      <c r="K555" s="280">
        <f>VLOOKUP($A555,'[2]Project Data'!$C$6:$BY$990,15,FALSE)</f>
        <v>485</v>
      </c>
      <c r="L555" s="284">
        <f>VLOOKUP($A555,'[2]Project Data'!$C$6:$BY$990,30,FALSE)</f>
        <v>101250</v>
      </c>
      <c r="M555" s="284">
        <f>VLOOKUP($A555,'[2]Project Data'!$C$6:$BY$990,53,FALSE)</f>
        <v>0</v>
      </c>
      <c r="N555" s="266" t="str">
        <f>VLOOKUP($A555,'[2]Project Data'!$C$6:$BU$862,8,FALSE)</f>
        <v/>
      </c>
    </row>
    <row r="556" spans="1:14" s="244" customFormat="1" ht="50.25" customHeight="1" x14ac:dyDescent="0.25">
      <c r="A556" s="264">
        <v>303</v>
      </c>
      <c r="B556" s="264" t="s">
        <v>123</v>
      </c>
      <c r="C556" s="264" t="s">
        <v>1359</v>
      </c>
      <c r="D556" s="265" t="str">
        <f t="shared" si="8"/>
        <v>PPL Rank: 303       
New London                                        
Watermain - 2025 Improvements</v>
      </c>
      <c r="E556" s="247" t="str">
        <f>VLOOKUP($A556,'[2]Project Data'!$C$6:$BU$990,11,FALSE)</f>
        <v>Barrett</v>
      </c>
      <c r="F556" s="247" t="str">
        <f>VLOOKUP($A556,'[2]Project Data'!$C$6:$BY$990,75,FALSE)</f>
        <v>6E</v>
      </c>
      <c r="G556" s="273">
        <f>VLOOKUP($A556,'[2]Project Data'!$C$6:$BY$990,46,FALSE)</f>
        <v>0</v>
      </c>
      <c r="H556" s="247" t="str">
        <f>VLOOKUP($A556,'[2]Project Data'!$C$6:$BY$990,16,FALSE)</f>
        <v>Reg</v>
      </c>
      <c r="I556" s="247" t="str">
        <f>VLOOKUP($A556,'[2]Project Data'!$C$6:$BY$990,6,FALSE)</f>
        <v/>
      </c>
      <c r="J556" s="247" t="str">
        <f>VLOOKUP($A556,'[2]Project Data'!$C$6:$BY$990,7,FALSE)</f>
        <v>Yes</v>
      </c>
      <c r="K556" s="280">
        <f>VLOOKUP($A556,'[2]Project Data'!$C$6:$BY$990,15,FALSE)</f>
        <v>1193</v>
      </c>
      <c r="L556" s="284">
        <f>VLOOKUP($A556,'[2]Project Data'!$C$6:$BY$990,30,FALSE)</f>
        <v>1881140</v>
      </c>
      <c r="M556" s="284">
        <f>VLOOKUP($A556,'[2]Project Data'!$C$6:$BY$990,53,FALSE)</f>
        <v>0</v>
      </c>
      <c r="N556" s="266">
        <f>VLOOKUP($A556,'[2]Project Data'!$C$6:$BU$862,8,FALSE)</f>
        <v>0</v>
      </c>
    </row>
    <row r="557" spans="1:14" s="244" customFormat="1" ht="50.25" customHeight="1" x14ac:dyDescent="0.25">
      <c r="A557" s="264">
        <v>629</v>
      </c>
      <c r="B557" s="264" t="s">
        <v>123</v>
      </c>
      <c r="C557" s="264" t="s">
        <v>488</v>
      </c>
      <c r="D557" s="265" t="str">
        <f t="shared" si="8"/>
        <v>PPL Rank: 629       
New London                                        
Watermain - Repl Norwood St.</v>
      </c>
      <c r="E557" s="247" t="str">
        <f>VLOOKUP($A557,'[2]Project Data'!$C$6:$BU$990,11,FALSE)</f>
        <v>Barrett</v>
      </c>
      <c r="F557" s="247" t="str">
        <f>VLOOKUP($A557,'[2]Project Data'!$C$6:$BY$990,75,FALSE)</f>
        <v>6E</v>
      </c>
      <c r="G557" s="273">
        <f>VLOOKUP($A557,'[2]Project Data'!$C$6:$BY$990,46,FALSE)</f>
        <v>0</v>
      </c>
      <c r="H557" s="247" t="str">
        <f>VLOOKUP($A557,'[2]Project Data'!$C$6:$BY$990,16,FALSE)</f>
        <v>Reg</v>
      </c>
      <c r="I557" s="247" t="str">
        <f>VLOOKUP($A557,'[2]Project Data'!$C$6:$BY$990,6,FALSE)</f>
        <v/>
      </c>
      <c r="J557" s="247" t="str">
        <f>VLOOKUP($A557,'[2]Project Data'!$C$6:$BY$990,7,FALSE)</f>
        <v>Yes</v>
      </c>
      <c r="K557" s="280">
        <f>VLOOKUP($A557,'[2]Project Data'!$C$6:$BY$990,15,FALSE)</f>
        <v>1251</v>
      </c>
      <c r="L557" s="284">
        <f>VLOOKUP($A557,'[2]Project Data'!$C$6:$BY$990,30,FALSE)</f>
        <v>840200</v>
      </c>
      <c r="M557" s="284">
        <f>VLOOKUP($A557,'[2]Project Data'!$C$6:$BY$990,53,FALSE)</f>
        <v>0</v>
      </c>
      <c r="N557" s="266" t="str">
        <f>VLOOKUP($A557,'[2]Project Data'!$C$6:$BU$862,8,FALSE)</f>
        <v/>
      </c>
    </row>
    <row r="558" spans="1:14" s="244" customFormat="1" ht="50.25" customHeight="1" x14ac:dyDescent="0.25">
      <c r="A558" s="264">
        <v>159</v>
      </c>
      <c r="B558" s="264" t="s">
        <v>1287</v>
      </c>
      <c r="C558" s="264" t="s">
        <v>1360</v>
      </c>
      <c r="D558" s="265" t="str">
        <f t="shared" si="8"/>
        <v>PPL Rank: 159       
New Munich                                        
Source - Manganese New Wells &amp; Wellhouse</v>
      </c>
      <c r="E558" s="247" t="str">
        <f>VLOOKUP($A558,'[2]Project Data'!$C$6:$BU$990,11,FALSE)</f>
        <v>Barrett</v>
      </c>
      <c r="F558" s="247" t="str">
        <f>VLOOKUP($A558,'[2]Project Data'!$C$6:$BY$990,75,FALSE)</f>
        <v>7W</v>
      </c>
      <c r="G558" s="273">
        <f>VLOOKUP($A558,'[2]Project Data'!$C$6:$BY$990,46,FALSE)</f>
        <v>0</v>
      </c>
      <c r="H558" s="247" t="str">
        <f>VLOOKUP($A558,'[2]Project Data'!$C$6:$BY$990,16,FALSE)</f>
        <v>EC</v>
      </c>
      <c r="I558" s="247" t="str">
        <f>VLOOKUP($A558,'[2]Project Data'!$C$6:$BY$990,6,FALSE)</f>
        <v/>
      </c>
      <c r="J558" s="247" t="str">
        <f>VLOOKUP($A558,'[2]Project Data'!$C$6:$BY$990,7,FALSE)</f>
        <v/>
      </c>
      <c r="K558" s="280">
        <f>VLOOKUP($A558,'[2]Project Data'!$C$6:$BY$990,15,FALSE)</f>
        <v>297</v>
      </c>
      <c r="L558" s="284">
        <f>VLOOKUP($A558,'[2]Project Data'!$C$6:$BY$990,30,FALSE)</f>
        <v>1142700</v>
      </c>
      <c r="M558" s="284">
        <f>VLOOKUP($A558,'[2]Project Data'!$C$6:$BY$990,53,FALSE)</f>
        <v>0</v>
      </c>
      <c r="N558" s="266">
        <f>VLOOKUP($A558,'[2]Project Data'!$C$6:$BU$862,8,FALSE)</f>
        <v>0</v>
      </c>
    </row>
    <row r="559" spans="1:14" s="244" customFormat="1" ht="50.25" customHeight="1" x14ac:dyDescent="0.25">
      <c r="A559" s="264">
        <v>965</v>
      </c>
      <c r="B559" s="264" t="s">
        <v>1288</v>
      </c>
      <c r="C559" s="264" t="s">
        <v>1361</v>
      </c>
      <c r="D559" s="265" t="str">
        <f t="shared" si="8"/>
        <v>PPL Rank: 965       
New Prague                                        
Watermain - Lincoln, Pershing, 1st</v>
      </c>
      <c r="E559" s="247" t="str">
        <f>VLOOKUP($A559,'[2]Project Data'!$C$6:$BU$990,11,FALSE)</f>
        <v>Montoya</v>
      </c>
      <c r="F559" s="247">
        <f>VLOOKUP($A559,'[2]Project Data'!$C$6:$BY$990,75,FALSE)</f>
        <v>11</v>
      </c>
      <c r="G559" s="273">
        <f>VLOOKUP($A559,'[2]Project Data'!$C$6:$BY$990,46,FALSE)</f>
        <v>0</v>
      </c>
      <c r="H559" s="247" t="str">
        <f>VLOOKUP($A559,'[2]Project Data'!$C$6:$BY$990,16,FALSE)</f>
        <v>Reg</v>
      </c>
      <c r="I559" s="247" t="str">
        <f>VLOOKUP($A559,'[2]Project Data'!$C$6:$BY$990,6,FALSE)</f>
        <v/>
      </c>
      <c r="J559" s="247" t="str">
        <f>VLOOKUP($A559,'[2]Project Data'!$C$6:$BY$990,7,FALSE)</f>
        <v/>
      </c>
      <c r="K559" s="280">
        <f>VLOOKUP($A559,'[2]Project Data'!$C$6:$BY$990,15,FALSE)</f>
        <v>8155</v>
      </c>
      <c r="L559" s="284">
        <f>VLOOKUP($A559,'[2]Project Data'!$C$6:$BY$990,30,FALSE)</f>
        <v>5900000</v>
      </c>
      <c r="M559" s="284">
        <f>VLOOKUP($A559,'[2]Project Data'!$C$6:$BY$990,53,FALSE)</f>
        <v>0</v>
      </c>
      <c r="N559" s="266">
        <f>VLOOKUP($A559,'[2]Project Data'!$C$6:$BU$862,8,FALSE)</f>
        <v>0</v>
      </c>
    </row>
    <row r="560" spans="1:14" s="244" customFormat="1" ht="50.25" customHeight="1" x14ac:dyDescent="0.25">
      <c r="A560" s="264">
        <v>674</v>
      </c>
      <c r="B560" s="264" t="s">
        <v>489</v>
      </c>
      <c r="C560" s="264" t="s">
        <v>718</v>
      </c>
      <c r="D560" s="265" t="str">
        <f t="shared" si="8"/>
        <v>PPL Rank: 674       
New Ulm                                           
Watermain - Distribution Reconstruction</v>
      </c>
      <c r="E560" s="247" t="str">
        <f>VLOOKUP($A560,'[2]Project Data'!$C$6:$BU$990,11,FALSE)</f>
        <v>Brooksbank</v>
      </c>
      <c r="F560" s="247">
        <f>VLOOKUP($A560,'[2]Project Data'!$C$6:$BY$990,75,FALSE)</f>
        <v>9</v>
      </c>
      <c r="G560" s="273">
        <f>VLOOKUP($A560,'[2]Project Data'!$C$6:$BY$990,46,FALSE)</f>
        <v>0</v>
      </c>
      <c r="H560" s="247" t="str">
        <f>VLOOKUP($A560,'[2]Project Data'!$C$6:$BY$990,16,FALSE)</f>
        <v>Reg</v>
      </c>
      <c r="I560" s="247" t="str">
        <f>VLOOKUP($A560,'[2]Project Data'!$C$6:$BY$990,6,FALSE)</f>
        <v/>
      </c>
      <c r="J560" s="247" t="str">
        <f>VLOOKUP($A560,'[2]Project Data'!$C$6:$BY$990,7,FALSE)</f>
        <v/>
      </c>
      <c r="K560" s="280">
        <f>VLOOKUP($A560,'[2]Project Data'!$C$6:$BY$990,15,FALSE)</f>
        <v>14052</v>
      </c>
      <c r="L560" s="284">
        <f>VLOOKUP($A560,'[2]Project Data'!$C$6:$BY$990,30,FALSE)</f>
        <v>710000</v>
      </c>
      <c r="M560" s="284">
        <f>VLOOKUP($A560,'[2]Project Data'!$C$6:$BY$990,53,FALSE)</f>
        <v>0</v>
      </c>
      <c r="N560" s="266" t="str">
        <f>VLOOKUP($A560,'[2]Project Data'!$C$6:$BU$862,8,FALSE)</f>
        <v/>
      </c>
    </row>
    <row r="561" spans="1:14" s="244" customFormat="1" ht="50.25" customHeight="1" x14ac:dyDescent="0.25">
      <c r="A561" s="264">
        <v>767</v>
      </c>
      <c r="B561" s="264" t="s">
        <v>489</v>
      </c>
      <c r="C561" s="264" t="s">
        <v>490</v>
      </c>
      <c r="D561" s="265" t="str">
        <f t="shared" si="8"/>
        <v>PPL Rank: 767       
New Ulm                                           
Source - 11 Wellfield Upgrades</v>
      </c>
      <c r="E561" s="247" t="str">
        <f>VLOOKUP($A561,'[2]Project Data'!$C$6:$BU$990,11,FALSE)</f>
        <v>Brooksbank</v>
      </c>
      <c r="F561" s="247">
        <f>VLOOKUP($A561,'[2]Project Data'!$C$6:$BY$990,75,FALSE)</f>
        <v>9</v>
      </c>
      <c r="G561" s="273">
        <f>VLOOKUP($A561,'[2]Project Data'!$C$6:$BY$990,46,FALSE)</f>
        <v>0</v>
      </c>
      <c r="H561" s="247" t="str">
        <f>VLOOKUP($A561,'[2]Project Data'!$C$6:$BY$990,16,FALSE)</f>
        <v>Reg</v>
      </c>
      <c r="I561" s="247" t="str">
        <f>VLOOKUP($A561,'[2]Project Data'!$C$6:$BY$990,6,FALSE)</f>
        <v/>
      </c>
      <c r="J561" s="247" t="str">
        <f>VLOOKUP($A561,'[2]Project Data'!$C$6:$BY$990,7,FALSE)</f>
        <v/>
      </c>
      <c r="K561" s="280">
        <f>VLOOKUP($A561,'[2]Project Data'!$C$6:$BY$990,15,FALSE)</f>
        <v>13522</v>
      </c>
      <c r="L561" s="284">
        <f>VLOOKUP($A561,'[2]Project Data'!$C$6:$BY$990,30,FALSE)</f>
        <v>2489000</v>
      </c>
      <c r="M561" s="284">
        <f>VLOOKUP($A561,'[2]Project Data'!$C$6:$BY$990,53,FALSE)</f>
        <v>0</v>
      </c>
      <c r="N561" s="266" t="str">
        <f>VLOOKUP($A561,'[2]Project Data'!$C$6:$BU$862,8,FALSE)</f>
        <v/>
      </c>
    </row>
    <row r="562" spans="1:14" s="244" customFormat="1" ht="50.25" customHeight="1" x14ac:dyDescent="0.25">
      <c r="A562" s="264">
        <v>785</v>
      </c>
      <c r="B562" s="264" t="s">
        <v>489</v>
      </c>
      <c r="C562" s="264" t="s">
        <v>491</v>
      </c>
      <c r="D562" s="265" t="str">
        <f t="shared" si="8"/>
        <v>PPL Rank: 785       
New Ulm                                           
Source - New Well #28</v>
      </c>
      <c r="E562" s="247" t="str">
        <f>VLOOKUP($A562,'[2]Project Data'!$C$6:$BU$990,11,FALSE)</f>
        <v>Brooksbank</v>
      </c>
      <c r="F562" s="247">
        <f>VLOOKUP($A562,'[2]Project Data'!$C$6:$BY$990,75,FALSE)</f>
        <v>9</v>
      </c>
      <c r="G562" s="273">
        <f>VLOOKUP($A562,'[2]Project Data'!$C$6:$BY$990,46,FALSE)</f>
        <v>0</v>
      </c>
      <c r="H562" s="247" t="str">
        <f>VLOOKUP($A562,'[2]Project Data'!$C$6:$BY$990,16,FALSE)</f>
        <v>Reg</v>
      </c>
      <c r="I562" s="247" t="str">
        <f>VLOOKUP($A562,'[2]Project Data'!$C$6:$BY$990,6,FALSE)</f>
        <v/>
      </c>
      <c r="J562" s="247" t="str">
        <f>VLOOKUP($A562,'[2]Project Data'!$C$6:$BY$990,7,FALSE)</f>
        <v/>
      </c>
      <c r="K562" s="280">
        <f>VLOOKUP($A562,'[2]Project Data'!$C$6:$BY$990,15,FALSE)</f>
        <v>13522</v>
      </c>
      <c r="L562" s="284">
        <f>VLOOKUP($A562,'[2]Project Data'!$C$6:$BY$990,30,FALSE)</f>
        <v>1159000</v>
      </c>
      <c r="M562" s="284">
        <f>VLOOKUP($A562,'[2]Project Data'!$C$6:$BY$990,53,FALSE)</f>
        <v>0</v>
      </c>
      <c r="N562" s="266" t="str">
        <f>VLOOKUP($A562,'[2]Project Data'!$C$6:$BU$862,8,FALSE)</f>
        <v/>
      </c>
    </row>
    <row r="563" spans="1:14" s="244" customFormat="1" ht="50.25" customHeight="1" x14ac:dyDescent="0.25">
      <c r="A563" s="264">
        <v>167</v>
      </c>
      <c r="B563" s="264" t="s">
        <v>630</v>
      </c>
      <c r="C563" s="264" t="s">
        <v>1362</v>
      </c>
      <c r="D563" s="265" t="str">
        <f t="shared" si="8"/>
        <v>PPL Rank: 167       
New York Mills                                    
Treatment - New TP/Well</v>
      </c>
      <c r="E563" s="247" t="str">
        <f>VLOOKUP($A563,'[2]Project Data'!$C$6:$BU$990,11,FALSE)</f>
        <v>Bradshaw</v>
      </c>
      <c r="F563" s="247">
        <f>VLOOKUP($A563,'[2]Project Data'!$C$6:$BY$990,75,FALSE)</f>
        <v>4</v>
      </c>
      <c r="G563" s="273">
        <f>VLOOKUP($A563,'[2]Project Data'!$C$6:$BY$990,46,FALSE)</f>
        <v>0</v>
      </c>
      <c r="H563" s="247" t="str">
        <f>VLOOKUP($A563,'[2]Project Data'!$C$6:$BY$990,16,FALSE)</f>
        <v>Reg</v>
      </c>
      <c r="I563" s="247" t="str">
        <f>VLOOKUP($A563,'[2]Project Data'!$C$6:$BY$990,6,FALSE)</f>
        <v/>
      </c>
      <c r="J563" s="247" t="str">
        <f>VLOOKUP($A563,'[2]Project Data'!$C$6:$BY$990,7,FALSE)</f>
        <v>Yes</v>
      </c>
      <c r="K563" s="280">
        <f>VLOOKUP($A563,'[2]Project Data'!$C$6:$BY$990,15,FALSE)</f>
        <v>1166</v>
      </c>
      <c r="L563" s="284">
        <f>VLOOKUP($A563,'[2]Project Data'!$C$6:$BY$990,30,FALSE)</f>
        <v>7000000</v>
      </c>
      <c r="M563" s="284">
        <f>VLOOKUP($A563,'[2]Project Data'!$C$6:$BY$990,53,FALSE)</f>
        <v>0</v>
      </c>
      <c r="N563" s="266">
        <f>VLOOKUP($A563,'[2]Project Data'!$C$6:$BU$862,8,FALSE)</f>
        <v>0</v>
      </c>
    </row>
    <row r="564" spans="1:14" s="244" customFormat="1" ht="50.25" customHeight="1" x14ac:dyDescent="0.25">
      <c r="A564" s="264">
        <v>470</v>
      </c>
      <c r="B564" s="264" t="s">
        <v>630</v>
      </c>
      <c r="C564" s="264" t="s">
        <v>703</v>
      </c>
      <c r="D564" s="265" t="str">
        <f t="shared" si="8"/>
        <v>PPL Rank: 470       
New York Mills                                    
Watermain - CSAH 84 to Cornwell Ave</v>
      </c>
      <c r="E564" s="247" t="str">
        <f>VLOOKUP($A564,'[2]Project Data'!$C$6:$BU$990,11,FALSE)</f>
        <v>Brooksbank</v>
      </c>
      <c r="F564" s="247">
        <f>VLOOKUP($A564,'[2]Project Data'!$C$6:$BY$990,75,FALSE)</f>
        <v>9</v>
      </c>
      <c r="G564" s="273">
        <f>VLOOKUP($A564,'[2]Project Data'!$C$6:$BY$990,46,FALSE)</f>
        <v>0</v>
      </c>
      <c r="H564" s="247" t="str">
        <f>VLOOKUP($A564,'[2]Project Data'!$C$6:$BY$990,16,FALSE)</f>
        <v>Reg</v>
      </c>
      <c r="I564" s="247" t="str">
        <f>VLOOKUP($A564,'[2]Project Data'!$C$6:$BY$990,6,FALSE)</f>
        <v/>
      </c>
      <c r="J564" s="247" t="str">
        <f>VLOOKUP($A564,'[2]Project Data'!$C$6:$BY$990,7,FALSE)</f>
        <v/>
      </c>
      <c r="K564" s="280">
        <f>VLOOKUP($A564,'[2]Project Data'!$C$6:$BY$990,15,FALSE)</f>
        <v>1307</v>
      </c>
      <c r="L564" s="284">
        <f>VLOOKUP($A564,'[2]Project Data'!$C$6:$BY$990,30,FALSE)</f>
        <v>984600</v>
      </c>
      <c r="M564" s="284">
        <f>VLOOKUP($A564,'[2]Project Data'!$C$6:$BY$990,53,FALSE)</f>
        <v>0</v>
      </c>
      <c r="N564" s="266" t="str">
        <f>VLOOKUP($A564,'[2]Project Data'!$C$6:$BU$862,8,FALSE)</f>
        <v/>
      </c>
    </row>
    <row r="565" spans="1:14" s="244" customFormat="1" ht="50.25" customHeight="1" x14ac:dyDescent="0.25">
      <c r="A565" s="264">
        <v>471</v>
      </c>
      <c r="B565" s="264" t="s">
        <v>630</v>
      </c>
      <c r="C565" s="264" t="s">
        <v>704</v>
      </c>
      <c r="D565" s="265" t="str">
        <f t="shared" si="8"/>
        <v xml:space="preserve">PPL Rank: 471       
New York Mills                                    
Watermain - Various City Street </v>
      </c>
      <c r="E565" s="247" t="str">
        <f>VLOOKUP($A565,'[2]Project Data'!$C$6:$BU$990,11,FALSE)</f>
        <v>Brooksbank</v>
      </c>
      <c r="F565" s="247">
        <f>VLOOKUP($A565,'[2]Project Data'!$C$6:$BY$990,75,FALSE)</f>
        <v>9</v>
      </c>
      <c r="G565" s="273">
        <f>VLOOKUP($A565,'[2]Project Data'!$C$6:$BY$990,46,FALSE)</f>
        <v>0</v>
      </c>
      <c r="H565" s="247" t="str">
        <f>VLOOKUP($A565,'[2]Project Data'!$C$6:$BY$990,16,FALSE)</f>
        <v>Reg</v>
      </c>
      <c r="I565" s="247" t="str">
        <f>VLOOKUP($A565,'[2]Project Data'!$C$6:$BY$990,6,FALSE)</f>
        <v/>
      </c>
      <c r="J565" s="247" t="str">
        <f>VLOOKUP($A565,'[2]Project Data'!$C$6:$BY$990,7,FALSE)</f>
        <v/>
      </c>
      <c r="K565" s="280">
        <f>VLOOKUP($A565,'[2]Project Data'!$C$6:$BY$990,15,FALSE)</f>
        <v>1307</v>
      </c>
      <c r="L565" s="284">
        <f>VLOOKUP($A565,'[2]Project Data'!$C$6:$BY$990,30,FALSE)</f>
        <v>1576000</v>
      </c>
      <c r="M565" s="284">
        <f>VLOOKUP($A565,'[2]Project Data'!$C$6:$BY$990,53,FALSE)</f>
        <v>0</v>
      </c>
      <c r="N565" s="266" t="str">
        <f>VLOOKUP($A565,'[2]Project Data'!$C$6:$BU$862,8,FALSE)</f>
        <v/>
      </c>
    </row>
    <row r="566" spans="1:14" s="244" customFormat="1" ht="50.25" customHeight="1" x14ac:dyDescent="0.25">
      <c r="A566" s="264">
        <v>201</v>
      </c>
      <c r="B566" s="264" t="s">
        <v>492</v>
      </c>
      <c r="C566" s="264" t="s">
        <v>1116</v>
      </c>
      <c r="D566" s="265" t="str">
        <f t="shared" si="8"/>
        <v>PPL Rank: 201       
Nielsville                                        
Other - Connect to North Dakota ECRWD</v>
      </c>
      <c r="E566" s="247" t="str">
        <f>VLOOKUP($A566,'[2]Project Data'!$C$6:$BU$990,11,FALSE)</f>
        <v>Perez</v>
      </c>
      <c r="F566" s="247">
        <f>VLOOKUP($A566,'[2]Project Data'!$C$6:$BY$990,75,FALSE)</f>
        <v>1</v>
      </c>
      <c r="G566" s="273">
        <f>VLOOKUP($A566,'[2]Project Data'!$C$6:$BY$990,46,FALSE)</f>
        <v>0</v>
      </c>
      <c r="H566" s="247" t="str">
        <f>VLOOKUP($A566,'[2]Project Data'!$C$6:$BY$990,16,FALSE)</f>
        <v>Reg</v>
      </c>
      <c r="I566" s="247" t="str">
        <f>VLOOKUP($A566,'[2]Project Data'!$C$6:$BY$990,6,FALSE)</f>
        <v/>
      </c>
      <c r="J566" s="247" t="str">
        <f>VLOOKUP($A566,'[2]Project Data'!$C$6:$BY$990,7,FALSE)</f>
        <v/>
      </c>
      <c r="K566" s="280">
        <f>VLOOKUP($A566,'[2]Project Data'!$C$6:$BY$990,15,FALSE)</f>
        <v>82</v>
      </c>
      <c r="L566" s="284">
        <f>VLOOKUP($A566,'[2]Project Data'!$C$6:$BY$990,30,FALSE)</f>
        <v>2064343</v>
      </c>
      <c r="M566" s="284">
        <f>VLOOKUP($A566,'[2]Project Data'!$C$6:$BY$990,53,FALSE)</f>
        <v>0</v>
      </c>
      <c r="N566" s="266" t="str">
        <f>VLOOKUP($A566,'[2]Project Data'!$C$6:$BU$862,8,FALSE)</f>
        <v/>
      </c>
    </row>
    <row r="567" spans="1:14" s="244" customFormat="1" ht="50.25" customHeight="1" x14ac:dyDescent="0.25">
      <c r="A567" s="264">
        <v>238</v>
      </c>
      <c r="B567" s="264" t="s">
        <v>492</v>
      </c>
      <c r="C567" s="264" t="s">
        <v>493</v>
      </c>
      <c r="D567" s="265" t="str">
        <f t="shared" si="8"/>
        <v>PPL Rank: 238       
Nielsville                                        
Treatment - Wellhouse Rehab</v>
      </c>
      <c r="E567" s="247" t="str">
        <f>VLOOKUP($A567,'[2]Project Data'!$C$6:$BU$990,11,FALSE)</f>
        <v>Perez</v>
      </c>
      <c r="F567" s="247">
        <f>VLOOKUP($A567,'[2]Project Data'!$C$6:$BY$990,75,FALSE)</f>
        <v>1</v>
      </c>
      <c r="G567" s="273">
        <f>VLOOKUP($A567,'[2]Project Data'!$C$6:$BY$990,46,FALSE)</f>
        <v>0</v>
      </c>
      <c r="H567" s="247" t="str">
        <f>VLOOKUP($A567,'[2]Project Data'!$C$6:$BY$990,16,FALSE)</f>
        <v>Reg</v>
      </c>
      <c r="I567" s="247" t="str">
        <f>VLOOKUP($A567,'[2]Project Data'!$C$6:$BY$990,6,FALSE)</f>
        <v/>
      </c>
      <c r="J567" s="247" t="str">
        <f>VLOOKUP($A567,'[2]Project Data'!$C$6:$BY$990,7,FALSE)</f>
        <v/>
      </c>
      <c r="K567" s="280">
        <f>VLOOKUP($A567,'[2]Project Data'!$C$6:$BY$990,15,FALSE)</f>
        <v>89</v>
      </c>
      <c r="L567" s="284">
        <f>VLOOKUP($A567,'[2]Project Data'!$C$6:$BY$990,30,FALSE)</f>
        <v>271310</v>
      </c>
      <c r="M567" s="284">
        <f>VLOOKUP($A567,'[2]Project Data'!$C$6:$BY$990,53,FALSE)</f>
        <v>0</v>
      </c>
      <c r="N567" s="266" t="str">
        <f>VLOOKUP($A567,'[2]Project Data'!$C$6:$BU$862,8,FALSE)</f>
        <v/>
      </c>
    </row>
    <row r="568" spans="1:14" s="244" customFormat="1" ht="50.25" customHeight="1" x14ac:dyDescent="0.25">
      <c r="A568" s="264">
        <v>428</v>
      </c>
      <c r="B568" s="264" t="s">
        <v>492</v>
      </c>
      <c r="C568" s="264" t="s">
        <v>494</v>
      </c>
      <c r="D568" s="265" t="str">
        <f t="shared" si="8"/>
        <v>PPL Rank: 428       
Nielsville                                        
Storage - Repl Tower</v>
      </c>
      <c r="E568" s="247" t="str">
        <f>VLOOKUP($A568,'[2]Project Data'!$C$6:$BU$990,11,FALSE)</f>
        <v>Perez</v>
      </c>
      <c r="F568" s="247">
        <f>VLOOKUP($A568,'[2]Project Data'!$C$6:$BY$990,75,FALSE)</f>
        <v>1</v>
      </c>
      <c r="G568" s="273">
        <f>VLOOKUP($A568,'[2]Project Data'!$C$6:$BY$990,46,FALSE)</f>
        <v>0</v>
      </c>
      <c r="H568" s="247" t="str">
        <f>VLOOKUP($A568,'[2]Project Data'!$C$6:$BY$990,16,FALSE)</f>
        <v>Reg</v>
      </c>
      <c r="I568" s="247" t="str">
        <f>VLOOKUP($A568,'[2]Project Data'!$C$6:$BY$990,6,FALSE)</f>
        <v/>
      </c>
      <c r="J568" s="247" t="str">
        <f>VLOOKUP($A568,'[2]Project Data'!$C$6:$BY$990,7,FALSE)</f>
        <v/>
      </c>
      <c r="K568" s="280">
        <f>VLOOKUP($A568,'[2]Project Data'!$C$6:$BY$990,15,FALSE)</f>
        <v>89</v>
      </c>
      <c r="L568" s="284">
        <f>VLOOKUP($A568,'[2]Project Data'!$C$6:$BY$990,30,FALSE)</f>
        <v>1424097</v>
      </c>
      <c r="M568" s="284">
        <f>VLOOKUP($A568,'[2]Project Data'!$C$6:$BY$990,53,FALSE)</f>
        <v>0</v>
      </c>
      <c r="N568" s="266" t="str">
        <f>VLOOKUP($A568,'[2]Project Data'!$C$6:$BU$862,8,FALSE)</f>
        <v/>
      </c>
    </row>
    <row r="569" spans="1:14" s="244" customFormat="1" ht="50.25" customHeight="1" x14ac:dyDescent="0.25">
      <c r="A569" s="264">
        <v>429</v>
      </c>
      <c r="B569" s="264" t="s">
        <v>492</v>
      </c>
      <c r="C569" s="264" t="s">
        <v>426</v>
      </c>
      <c r="D569" s="265" t="str">
        <f t="shared" si="8"/>
        <v>PPL Rank: 429       
Nielsville                                        
Conservation - Repl Water Meters</v>
      </c>
      <c r="E569" s="247" t="str">
        <f>VLOOKUP($A569,'[2]Project Data'!$C$6:$BU$990,11,FALSE)</f>
        <v>Perez</v>
      </c>
      <c r="F569" s="247">
        <f>VLOOKUP($A569,'[2]Project Data'!$C$6:$BY$990,75,FALSE)</f>
        <v>1</v>
      </c>
      <c r="G569" s="273">
        <f>VLOOKUP($A569,'[2]Project Data'!$C$6:$BY$990,46,FALSE)</f>
        <v>0</v>
      </c>
      <c r="H569" s="247" t="str">
        <f>VLOOKUP($A569,'[2]Project Data'!$C$6:$BY$990,16,FALSE)</f>
        <v>Reg</v>
      </c>
      <c r="I569" s="247" t="str">
        <f>VLOOKUP($A569,'[2]Project Data'!$C$6:$BY$990,6,FALSE)</f>
        <v/>
      </c>
      <c r="J569" s="247" t="str">
        <f>VLOOKUP($A569,'[2]Project Data'!$C$6:$BY$990,7,FALSE)</f>
        <v/>
      </c>
      <c r="K569" s="280">
        <f>VLOOKUP($A569,'[2]Project Data'!$C$6:$BY$990,15,FALSE)</f>
        <v>89</v>
      </c>
      <c r="L569" s="284">
        <f>VLOOKUP($A569,'[2]Project Data'!$C$6:$BY$990,30,FALSE)</f>
        <v>89592</v>
      </c>
      <c r="M569" s="284">
        <f>VLOOKUP($A569,'[2]Project Data'!$C$6:$BY$990,53,FALSE)</f>
        <v>0</v>
      </c>
      <c r="N569" s="266" t="str">
        <f>VLOOKUP($A569,'[2]Project Data'!$C$6:$BU$862,8,FALSE)</f>
        <v/>
      </c>
    </row>
    <row r="570" spans="1:14" s="244" customFormat="1" ht="50.25" customHeight="1" x14ac:dyDescent="0.25">
      <c r="A570" s="264">
        <v>324</v>
      </c>
      <c r="B570" s="264" t="s">
        <v>1117</v>
      </c>
      <c r="C570" s="264" t="s">
        <v>705</v>
      </c>
      <c r="D570" s="265" t="str">
        <f t="shared" si="8"/>
        <v>PPL Rank: 324       
North Saint Paul                                  
Storage - 0.75 Composite Water Tower</v>
      </c>
      <c r="E570" s="247" t="str">
        <f>VLOOKUP($A570,'[2]Project Data'!$C$6:$BU$990,11,FALSE)</f>
        <v>Montoya</v>
      </c>
      <c r="F570" s="247">
        <f>VLOOKUP($A570,'[2]Project Data'!$C$6:$BY$990,75,FALSE)</f>
        <v>11</v>
      </c>
      <c r="G570" s="273">
        <f>VLOOKUP($A570,'[2]Project Data'!$C$6:$BY$990,46,FALSE)</f>
        <v>0</v>
      </c>
      <c r="H570" s="247" t="str">
        <f>VLOOKUP($A570,'[2]Project Data'!$C$6:$BY$990,16,FALSE)</f>
        <v>Reg</v>
      </c>
      <c r="I570" s="247" t="str">
        <f>VLOOKUP($A570,'[2]Project Data'!$C$6:$BY$990,6,FALSE)</f>
        <v/>
      </c>
      <c r="J570" s="247" t="str">
        <f>VLOOKUP($A570,'[2]Project Data'!$C$6:$BY$990,7,FALSE)</f>
        <v/>
      </c>
      <c r="K570" s="280">
        <f>VLOOKUP($A570,'[2]Project Data'!$C$6:$BY$990,15,FALSE)</f>
        <v>12406</v>
      </c>
      <c r="L570" s="284">
        <f>VLOOKUP($A570,'[2]Project Data'!$C$6:$BY$990,30,FALSE)</f>
        <v>4400000</v>
      </c>
      <c r="M570" s="284">
        <f>VLOOKUP($A570,'[2]Project Data'!$C$6:$BY$990,53,FALSE)</f>
        <v>0</v>
      </c>
      <c r="N570" s="266" t="str">
        <f>VLOOKUP($A570,'[2]Project Data'!$C$6:$BU$862,8,FALSE)</f>
        <v/>
      </c>
    </row>
    <row r="571" spans="1:14" s="244" customFormat="1" ht="50.25" customHeight="1" x14ac:dyDescent="0.25">
      <c r="A571" s="264">
        <v>306</v>
      </c>
      <c r="B571" s="264" t="s">
        <v>125</v>
      </c>
      <c r="C571" s="264" t="s">
        <v>939</v>
      </c>
      <c r="D571" s="265" t="str">
        <f t="shared" si="8"/>
        <v>PPL Rank: 306       
Northfield                                        
Treatment - Gravity Filters and RO</v>
      </c>
      <c r="E571" s="247" t="str">
        <f>VLOOKUP($A571,'[2]Project Data'!$C$6:$BU$990,11,FALSE)</f>
        <v>Brooksbank</v>
      </c>
      <c r="F571" s="247">
        <f>VLOOKUP($A571,'[2]Project Data'!$C$6:$BY$990,75,FALSE)</f>
        <v>10</v>
      </c>
      <c r="G571" s="273">
        <f>VLOOKUP($A571,'[2]Project Data'!$C$6:$BY$990,46,FALSE)</f>
        <v>0</v>
      </c>
      <c r="H571" s="247" t="str">
        <f>VLOOKUP($A571,'[2]Project Data'!$C$6:$BY$990,16,FALSE)</f>
        <v>Reg</v>
      </c>
      <c r="I571" s="247" t="str">
        <f>VLOOKUP($A571,'[2]Project Data'!$C$6:$BY$990,6,FALSE)</f>
        <v>Yes</v>
      </c>
      <c r="J571" s="247" t="str">
        <f>VLOOKUP($A571,'[2]Project Data'!$C$6:$BY$990,7,FALSE)</f>
        <v/>
      </c>
      <c r="K571" s="280">
        <f>VLOOKUP($A571,'[2]Project Data'!$C$6:$BY$990,15,FALSE)</f>
        <v>19449</v>
      </c>
      <c r="L571" s="284">
        <f>VLOOKUP($A571,'[2]Project Data'!$C$6:$BY$990,30,FALSE)</f>
        <v>61500000</v>
      </c>
      <c r="M571" s="284">
        <f>VLOOKUP($A571,'[2]Project Data'!$C$6:$BY$990,53,FALSE)</f>
        <v>0</v>
      </c>
      <c r="N571" s="266" t="str">
        <f>VLOOKUP($A571,'[2]Project Data'!$C$6:$BU$862,8,FALSE)</f>
        <v/>
      </c>
    </row>
    <row r="572" spans="1:14" s="244" customFormat="1" ht="50.25" customHeight="1" x14ac:dyDescent="0.25">
      <c r="A572" s="264">
        <v>337</v>
      </c>
      <c r="B572" s="264" t="s">
        <v>126</v>
      </c>
      <c r="C572" s="264" t="s">
        <v>495</v>
      </c>
      <c r="D572" s="265" t="str">
        <f t="shared" si="8"/>
        <v>PPL Rank: 337       
Northome                                          
Watermain - Repl Northeast Watermain</v>
      </c>
      <c r="E572" s="247" t="str">
        <f>VLOOKUP($A572,'[2]Project Data'!$C$6:$BU$990,11,FALSE)</f>
        <v>Perez</v>
      </c>
      <c r="F572" s="247" t="str">
        <f>VLOOKUP($A572,'[2]Project Data'!$C$6:$BY$990,75,FALSE)</f>
        <v>3a</v>
      </c>
      <c r="G572" s="273">
        <f>VLOOKUP($A572,'[2]Project Data'!$C$6:$BY$990,46,FALSE)</f>
        <v>0</v>
      </c>
      <c r="H572" s="247" t="str">
        <f>VLOOKUP($A572,'[2]Project Data'!$C$6:$BY$990,16,FALSE)</f>
        <v>Reg</v>
      </c>
      <c r="I572" s="247" t="str">
        <f>VLOOKUP($A572,'[2]Project Data'!$C$6:$BY$990,6,FALSE)</f>
        <v/>
      </c>
      <c r="J572" s="247" t="str">
        <f>VLOOKUP($A572,'[2]Project Data'!$C$6:$BY$990,7,FALSE)</f>
        <v/>
      </c>
      <c r="K572" s="280">
        <f>VLOOKUP($A572,'[2]Project Data'!$C$6:$BY$990,15,FALSE)</f>
        <v>202</v>
      </c>
      <c r="L572" s="284">
        <f>VLOOKUP($A572,'[2]Project Data'!$C$6:$BY$990,30,FALSE)</f>
        <v>1483250</v>
      </c>
      <c r="M572" s="284">
        <f>VLOOKUP($A572,'[2]Project Data'!$C$6:$BY$990,53,FALSE)</f>
        <v>0</v>
      </c>
      <c r="N572" s="266" t="str">
        <f>VLOOKUP($A572,'[2]Project Data'!$C$6:$BU$862,8,FALSE)</f>
        <v/>
      </c>
    </row>
    <row r="573" spans="1:14" s="244" customFormat="1" ht="50.25" customHeight="1" x14ac:dyDescent="0.25">
      <c r="A573" s="264">
        <v>338</v>
      </c>
      <c r="B573" s="264" t="s">
        <v>126</v>
      </c>
      <c r="C573" s="264" t="s">
        <v>496</v>
      </c>
      <c r="D573" s="265" t="str">
        <f t="shared" si="8"/>
        <v>PPL Rank: 338       
Northome                                          
Storage - Replace w/50,000 Gallon Tower</v>
      </c>
      <c r="E573" s="247" t="str">
        <f>VLOOKUP($A573,'[2]Project Data'!$C$6:$BU$990,11,FALSE)</f>
        <v>Perez</v>
      </c>
      <c r="F573" s="247" t="str">
        <f>VLOOKUP($A573,'[2]Project Data'!$C$6:$BY$990,75,FALSE)</f>
        <v>3a</v>
      </c>
      <c r="G573" s="273">
        <f>VLOOKUP($A573,'[2]Project Data'!$C$6:$BY$990,46,FALSE)</f>
        <v>0</v>
      </c>
      <c r="H573" s="247" t="str">
        <f>VLOOKUP($A573,'[2]Project Data'!$C$6:$BY$990,16,FALSE)</f>
        <v>Reg</v>
      </c>
      <c r="I573" s="247" t="str">
        <f>VLOOKUP($A573,'[2]Project Data'!$C$6:$BY$990,6,FALSE)</f>
        <v/>
      </c>
      <c r="J573" s="247" t="str">
        <f>VLOOKUP($A573,'[2]Project Data'!$C$6:$BY$990,7,FALSE)</f>
        <v/>
      </c>
      <c r="K573" s="280">
        <f>VLOOKUP($A573,'[2]Project Data'!$C$6:$BY$990,15,FALSE)</f>
        <v>202</v>
      </c>
      <c r="L573" s="284">
        <f>VLOOKUP($A573,'[2]Project Data'!$C$6:$BY$990,30,FALSE)</f>
        <v>942500</v>
      </c>
      <c r="M573" s="284">
        <f>VLOOKUP($A573,'[2]Project Data'!$C$6:$BY$990,53,FALSE)</f>
        <v>0</v>
      </c>
      <c r="N573" s="266" t="str">
        <f>VLOOKUP($A573,'[2]Project Data'!$C$6:$BU$862,8,FALSE)</f>
        <v/>
      </c>
    </row>
    <row r="574" spans="1:14" s="244" customFormat="1" ht="50.25" customHeight="1" x14ac:dyDescent="0.25">
      <c r="A574" s="264">
        <v>339</v>
      </c>
      <c r="B574" s="264" t="s">
        <v>126</v>
      </c>
      <c r="C574" s="264" t="s">
        <v>497</v>
      </c>
      <c r="D574" s="265" t="str">
        <f t="shared" si="8"/>
        <v>PPL Rank: 339       
Northome                                          
Conservation-Repl Meters, Service Lines</v>
      </c>
      <c r="E574" s="247" t="str">
        <f>VLOOKUP($A574,'[2]Project Data'!$C$6:$BU$990,11,FALSE)</f>
        <v>Perez</v>
      </c>
      <c r="F574" s="247" t="str">
        <f>VLOOKUP($A574,'[2]Project Data'!$C$6:$BY$990,75,FALSE)</f>
        <v>3a</v>
      </c>
      <c r="G574" s="273">
        <f>VLOOKUP($A574,'[2]Project Data'!$C$6:$BY$990,46,FALSE)</f>
        <v>0</v>
      </c>
      <c r="H574" s="247" t="str">
        <f>VLOOKUP($A574,'[2]Project Data'!$C$6:$BY$990,16,FALSE)</f>
        <v>Reg</v>
      </c>
      <c r="I574" s="247" t="str">
        <f>VLOOKUP($A574,'[2]Project Data'!$C$6:$BY$990,6,FALSE)</f>
        <v/>
      </c>
      <c r="J574" s="247" t="str">
        <f>VLOOKUP($A574,'[2]Project Data'!$C$6:$BY$990,7,FALSE)</f>
        <v/>
      </c>
      <c r="K574" s="280">
        <f>VLOOKUP($A574,'[2]Project Data'!$C$6:$BY$990,15,FALSE)</f>
        <v>202</v>
      </c>
      <c r="L574" s="284">
        <f>VLOOKUP($A574,'[2]Project Data'!$C$6:$BY$990,30,FALSE)</f>
        <v>341250</v>
      </c>
      <c r="M574" s="284">
        <f>VLOOKUP($A574,'[2]Project Data'!$C$6:$BY$990,53,FALSE)</f>
        <v>0</v>
      </c>
      <c r="N574" s="266" t="str">
        <f>VLOOKUP($A574,'[2]Project Data'!$C$6:$BU$862,8,FALSE)</f>
        <v/>
      </c>
    </row>
    <row r="575" spans="1:14" s="244" customFormat="1" ht="50.25" customHeight="1" x14ac:dyDescent="0.25">
      <c r="A575" s="264">
        <v>736</v>
      </c>
      <c r="B575" s="264" t="s">
        <v>1289</v>
      </c>
      <c r="C575" s="264" t="s">
        <v>1118</v>
      </c>
      <c r="D575" s="265" t="str">
        <f t="shared" si="8"/>
        <v>PPL Rank: 736       
Norwood-Young America                             
Watermain - Railroad St. &amp; Loop</v>
      </c>
      <c r="E575" s="247" t="str">
        <f>VLOOKUP($A575,'[2]Project Data'!$C$6:$BU$990,11,FALSE)</f>
        <v>Montoya</v>
      </c>
      <c r="F575" s="247">
        <f>VLOOKUP($A575,'[2]Project Data'!$C$6:$BY$990,75,FALSE)</f>
        <v>11</v>
      </c>
      <c r="G575" s="273">
        <f>VLOOKUP($A575,'[2]Project Data'!$C$6:$BY$990,46,FALSE)</f>
        <v>0</v>
      </c>
      <c r="H575" s="247" t="str">
        <f>VLOOKUP($A575,'[2]Project Data'!$C$6:$BY$990,16,FALSE)</f>
        <v>Reg</v>
      </c>
      <c r="I575" s="247" t="str">
        <f>VLOOKUP($A575,'[2]Project Data'!$C$6:$BY$990,6,FALSE)</f>
        <v/>
      </c>
      <c r="J575" s="247" t="str">
        <f>VLOOKUP($A575,'[2]Project Data'!$C$6:$BY$990,7,FALSE)</f>
        <v/>
      </c>
      <c r="K575" s="280">
        <f>VLOOKUP($A575,'[2]Project Data'!$C$6:$BY$990,15,FALSE)</f>
        <v>3838</v>
      </c>
      <c r="L575" s="284">
        <f>VLOOKUP($A575,'[2]Project Data'!$C$6:$BY$990,30,FALSE)</f>
        <v>543675</v>
      </c>
      <c r="M575" s="284">
        <f>VLOOKUP($A575,'[2]Project Data'!$C$6:$BY$990,53,FALSE)</f>
        <v>0</v>
      </c>
      <c r="N575" s="266" t="str">
        <f>VLOOKUP($A575,'[2]Project Data'!$C$6:$BU$862,8,FALSE)</f>
        <v/>
      </c>
    </row>
    <row r="576" spans="1:14" s="244" customFormat="1" ht="50.25" customHeight="1" x14ac:dyDescent="0.25">
      <c r="A576" s="264">
        <v>737</v>
      </c>
      <c r="B576" s="264" t="s">
        <v>1289</v>
      </c>
      <c r="C576" s="264" t="s">
        <v>1119</v>
      </c>
      <c r="D576" s="265" t="str">
        <f t="shared" si="8"/>
        <v>PPL Rank: 737       
Norwood-Young America                             
Watermain - SW 4th Ave. &amp; Loop</v>
      </c>
      <c r="E576" s="247" t="str">
        <f>VLOOKUP($A576,'[2]Project Data'!$C$6:$BU$990,11,FALSE)</f>
        <v>Montoya</v>
      </c>
      <c r="F576" s="247">
        <f>VLOOKUP($A576,'[2]Project Data'!$C$6:$BY$990,75,FALSE)</f>
        <v>11</v>
      </c>
      <c r="G576" s="273">
        <f>VLOOKUP($A576,'[2]Project Data'!$C$6:$BY$990,46,FALSE)</f>
        <v>0</v>
      </c>
      <c r="H576" s="247" t="str">
        <f>VLOOKUP($A576,'[2]Project Data'!$C$6:$BY$990,16,FALSE)</f>
        <v>Reg</v>
      </c>
      <c r="I576" s="247" t="str">
        <f>VLOOKUP($A576,'[2]Project Data'!$C$6:$BY$990,6,FALSE)</f>
        <v/>
      </c>
      <c r="J576" s="247" t="str">
        <f>VLOOKUP($A576,'[2]Project Data'!$C$6:$BY$990,7,FALSE)</f>
        <v>Yes</v>
      </c>
      <c r="K576" s="280">
        <f>VLOOKUP($A576,'[2]Project Data'!$C$6:$BY$990,15,FALSE)</f>
        <v>3838</v>
      </c>
      <c r="L576" s="284">
        <f>VLOOKUP($A576,'[2]Project Data'!$C$6:$BY$990,30,FALSE)</f>
        <v>783750</v>
      </c>
      <c r="M576" s="284">
        <f>VLOOKUP($A576,'[2]Project Data'!$C$6:$BY$990,53,FALSE)</f>
        <v>0</v>
      </c>
      <c r="N576" s="266" t="str">
        <f>VLOOKUP($A576,'[2]Project Data'!$C$6:$BU$862,8,FALSE)</f>
        <v/>
      </c>
    </row>
    <row r="577" spans="1:14" s="244" customFormat="1" ht="50.25" customHeight="1" x14ac:dyDescent="0.25">
      <c r="A577" s="264">
        <v>753</v>
      </c>
      <c r="B577" s="264" t="s">
        <v>1120</v>
      </c>
      <c r="C577" s="264" t="s">
        <v>1121</v>
      </c>
      <c r="D577" s="265" t="str">
        <f t="shared" si="8"/>
        <v>PPL Rank: 753       
Oak Park Heights                                  
Source - Well #3 &amp; Pumphouse</v>
      </c>
      <c r="E577" s="247" t="str">
        <f>VLOOKUP($A577,'[2]Project Data'!$C$6:$BU$990,11,FALSE)</f>
        <v>Montoya</v>
      </c>
      <c r="F577" s="247">
        <f>VLOOKUP($A577,'[2]Project Data'!$C$6:$BY$990,75,FALSE)</f>
        <v>11</v>
      </c>
      <c r="G577" s="273">
        <f>VLOOKUP($A577,'[2]Project Data'!$C$6:$BY$990,46,FALSE)</f>
        <v>45559</v>
      </c>
      <c r="H577" s="247" t="str">
        <f>VLOOKUP($A577,'[2]Project Data'!$C$6:$BY$990,16,FALSE)</f>
        <v>Reg</v>
      </c>
      <c r="I577" s="247" t="str">
        <f>VLOOKUP($A577,'[2]Project Data'!$C$6:$BY$990,6,FALSE)</f>
        <v>Yes</v>
      </c>
      <c r="J577" s="247" t="str">
        <f>VLOOKUP($A577,'[2]Project Data'!$C$6:$BY$990,7,FALSE)</f>
        <v/>
      </c>
      <c r="K577" s="280">
        <f>VLOOKUP($A577,'[2]Project Data'!$C$6:$BY$990,15,FALSE)</f>
        <v>4720</v>
      </c>
      <c r="L577" s="284">
        <f>VLOOKUP($A577,'[2]Project Data'!$C$6:$BY$990,30,FALSE)</f>
        <v>2471870</v>
      </c>
      <c r="M577" s="284">
        <f>VLOOKUP($A577,'[2]Project Data'!$C$6:$BY$990,53,FALSE)</f>
        <v>0</v>
      </c>
      <c r="N577" s="266" t="str">
        <f>VLOOKUP($A577,'[2]Project Data'!$C$6:$BU$862,8,FALSE)</f>
        <v/>
      </c>
    </row>
    <row r="578" spans="1:14" s="244" customFormat="1" ht="50.25" customHeight="1" x14ac:dyDescent="0.25">
      <c r="A578" s="264">
        <v>331</v>
      </c>
      <c r="B578" s="264" t="s">
        <v>166</v>
      </c>
      <c r="C578" s="264" t="s">
        <v>498</v>
      </c>
      <c r="D578" s="265" t="str">
        <f t="shared" si="8"/>
        <v>PPL Rank: 331       
Ogilvie                                           
Watermain - Repl E.Rutherford/Hill Ave</v>
      </c>
      <c r="E578" s="247" t="str">
        <f>VLOOKUP($A578,'[2]Project Data'!$C$6:$BU$990,11,FALSE)</f>
        <v>Montoya</v>
      </c>
      <c r="F578" s="247" t="str">
        <f>VLOOKUP($A578,'[2]Project Data'!$C$6:$BY$990,75,FALSE)</f>
        <v>7E</v>
      </c>
      <c r="G578" s="273">
        <f>VLOOKUP($A578,'[2]Project Data'!$C$6:$BY$990,46,FALSE)</f>
        <v>0</v>
      </c>
      <c r="H578" s="247" t="str">
        <f>VLOOKUP($A578,'[2]Project Data'!$C$6:$BY$990,16,FALSE)</f>
        <v>Reg</v>
      </c>
      <c r="I578" s="247" t="str">
        <f>VLOOKUP($A578,'[2]Project Data'!$C$6:$BY$990,6,FALSE)</f>
        <v/>
      </c>
      <c r="J578" s="247" t="str">
        <f>VLOOKUP($A578,'[2]Project Data'!$C$6:$BY$990,7,FALSE)</f>
        <v/>
      </c>
      <c r="K578" s="280">
        <f>VLOOKUP($A578,'[2]Project Data'!$C$6:$BY$990,15,FALSE)</f>
        <v>359</v>
      </c>
      <c r="L578" s="284">
        <f>VLOOKUP($A578,'[2]Project Data'!$C$6:$BY$990,30,FALSE)</f>
        <v>765000</v>
      </c>
      <c r="M578" s="284">
        <f>VLOOKUP($A578,'[2]Project Data'!$C$6:$BY$990,53,FALSE)</f>
        <v>0</v>
      </c>
      <c r="N578" s="266" t="str">
        <f>VLOOKUP($A578,'[2]Project Data'!$C$6:$BU$862,8,FALSE)</f>
        <v/>
      </c>
    </row>
    <row r="579" spans="1:14" s="244" customFormat="1" ht="50.25" customHeight="1" x14ac:dyDescent="0.25">
      <c r="A579" s="264">
        <v>189</v>
      </c>
      <c r="B579" s="264" t="s">
        <v>499</v>
      </c>
      <c r="C579" s="264" t="s">
        <v>1363</v>
      </c>
      <c r="D579" s="265" t="str">
        <f t="shared" si="8"/>
        <v>PPL Rank: 189       
Okabena                                           
Other - Manganese Connect to RRRWS</v>
      </c>
      <c r="E579" s="247" t="str">
        <f>VLOOKUP($A579,'[2]Project Data'!$C$6:$BU$990,11,FALSE)</f>
        <v>Berrens</v>
      </c>
      <c r="F579" s="247">
        <f>VLOOKUP($A579,'[2]Project Data'!$C$6:$BY$990,75,FALSE)</f>
        <v>8</v>
      </c>
      <c r="G579" s="273">
        <f>VLOOKUP($A579,'[2]Project Data'!$C$6:$BY$990,46,FALSE)</f>
        <v>0</v>
      </c>
      <c r="H579" s="247" t="str">
        <f>VLOOKUP($A579,'[2]Project Data'!$C$6:$BY$990,16,FALSE)</f>
        <v>EC</v>
      </c>
      <c r="I579" s="247" t="str">
        <f>VLOOKUP($A579,'[2]Project Data'!$C$6:$BY$990,6,FALSE)</f>
        <v/>
      </c>
      <c r="J579" s="247" t="str">
        <f>VLOOKUP($A579,'[2]Project Data'!$C$6:$BY$990,7,FALSE)</f>
        <v/>
      </c>
      <c r="K579" s="280">
        <f>VLOOKUP($A579,'[2]Project Data'!$C$6:$BY$990,15,FALSE)</f>
        <v>180</v>
      </c>
      <c r="L579" s="284">
        <f>VLOOKUP($A579,'[2]Project Data'!$C$6:$BY$990,30,FALSE)</f>
        <v>2300000</v>
      </c>
      <c r="M579" s="284">
        <f>VLOOKUP($A579,'[2]Project Data'!$C$6:$BY$990,53,FALSE)</f>
        <v>0</v>
      </c>
      <c r="N579" s="266" t="str">
        <f>VLOOKUP($A579,'[2]Project Data'!$C$6:$BU$862,8,FALSE)</f>
        <v/>
      </c>
    </row>
    <row r="580" spans="1:14" s="244" customFormat="1" ht="50.25" customHeight="1" x14ac:dyDescent="0.25">
      <c r="A580" s="264">
        <v>756</v>
      </c>
      <c r="B580" s="264" t="s">
        <v>499</v>
      </c>
      <c r="C580" s="264" t="s">
        <v>307</v>
      </c>
      <c r="D580" s="265" t="str">
        <f t="shared" si="8"/>
        <v>PPL Rank: 756       
Okabena                                           
Watermain - Repl CIP</v>
      </c>
      <c r="E580" s="247" t="str">
        <f>VLOOKUP($A580,'[2]Project Data'!$C$6:$BU$990,11,FALSE)</f>
        <v>Berrens</v>
      </c>
      <c r="F580" s="247">
        <f>VLOOKUP($A580,'[2]Project Data'!$C$6:$BY$990,75,FALSE)</f>
        <v>8</v>
      </c>
      <c r="G580" s="273">
        <f>VLOOKUP($A580,'[2]Project Data'!$C$6:$BY$990,46,FALSE)</f>
        <v>0</v>
      </c>
      <c r="H580" s="247" t="str">
        <f>VLOOKUP($A580,'[2]Project Data'!$C$6:$BY$990,16,FALSE)</f>
        <v>Reg</v>
      </c>
      <c r="I580" s="247" t="str">
        <f>VLOOKUP($A580,'[2]Project Data'!$C$6:$BY$990,6,FALSE)</f>
        <v/>
      </c>
      <c r="J580" s="247" t="str">
        <f>VLOOKUP($A580,'[2]Project Data'!$C$6:$BY$990,7,FALSE)</f>
        <v/>
      </c>
      <c r="K580" s="280">
        <f>VLOOKUP($A580,'[2]Project Data'!$C$6:$BY$990,15,FALSE)</f>
        <v>238</v>
      </c>
      <c r="L580" s="284">
        <f>VLOOKUP($A580,'[2]Project Data'!$C$6:$BY$990,30,FALSE)</f>
        <v>6927000</v>
      </c>
      <c r="M580" s="284">
        <f>VLOOKUP($A580,'[2]Project Data'!$C$6:$BY$990,53,FALSE)</f>
        <v>0</v>
      </c>
      <c r="N580" s="266" t="str">
        <f>VLOOKUP($A580,'[2]Project Data'!$C$6:$BU$862,8,FALSE)</f>
        <v/>
      </c>
    </row>
    <row r="581" spans="1:14" s="244" customFormat="1" ht="50.25" customHeight="1" x14ac:dyDescent="0.25">
      <c r="A581" s="264">
        <v>959</v>
      </c>
      <c r="B581" s="264" t="s">
        <v>499</v>
      </c>
      <c r="C581" s="264" t="s">
        <v>940</v>
      </c>
      <c r="D581" s="265" t="str">
        <f t="shared" si="8"/>
        <v xml:space="preserve">PPL Rank: 959       
Okabena                                           
Storage - Tower Rehabilitation </v>
      </c>
      <c r="E581" s="247" t="str">
        <f>VLOOKUP($A581,'[2]Project Data'!$C$6:$BU$990,11,FALSE)</f>
        <v>Berrens</v>
      </c>
      <c r="F581" s="247">
        <f>VLOOKUP($A581,'[2]Project Data'!$C$6:$BY$990,75,FALSE)</f>
        <v>8</v>
      </c>
      <c r="G581" s="273">
        <f>VLOOKUP($A581,'[2]Project Data'!$C$6:$BY$990,46,FALSE)</f>
        <v>0</v>
      </c>
      <c r="H581" s="247" t="str">
        <f>VLOOKUP($A581,'[2]Project Data'!$C$6:$BY$990,16,FALSE)</f>
        <v>Reg</v>
      </c>
      <c r="I581" s="247" t="str">
        <f>VLOOKUP($A581,'[2]Project Data'!$C$6:$BY$990,6,FALSE)</f>
        <v/>
      </c>
      <c r="J581" s="247" t="str">
        <f>VLOOKUP($A581,'[2]Project Data'!$C$6:$BY$990,7,FALSE)</f>
        <v/>
      </c>
      <c r="K581" s="280">
        <f>VLOOKUP($A581,'[2]Project Data'!$C$6:$BY$990,15,FALSE)</f>
        <v>180</v>
      </c>
      <c r="L581" s="284">
        <f>VLOOKUP($A581,'[2]Project Data'!$C$6:$BY$990,30,FALSE)</f>
        <v>1043000</v>
      </c>
      <c r="M581" s="284">
        <f>VLOOKUP($A581,'[2]Project Data'!$C$6:$BY$990,53,FALSE)</f>
        <v>0</v>
      </c>
      <c r="N581" s="266" t="str">
        <f>VLOOKUP($A581,'[2]Project Data'!$C$6:$BU$862,8,FALSE)</f>
        <v/>
      </c>
    </row>
    <row r="582" spans="1:14" s="244" customFormat="1" ht="50.25" customHeight="1" x14ac:dyDescent="0.25">
      <c r="A582" s="264">
        <v>960</v>
      </c>
      <c r="B582" s="264" t="s">
        <v>499</v>
      </c>
      <c r="C582" s="264" t="s">
        <v>286</v>
      </c>
      <c r="D582" s="265" t="str">
        <f t="shared" si="8"/>
        <v>PPL Rank: 960       
Okabena                                           
Conservation - Replace Meters</v>
      </c>
      <c r="E582" s="247" t="str">
        <f>VLOOKUP($A582,'[2]Project Data'!$C$6:$BU$990,11,FALSE)</f>
        <v>Berrens</v>
      </c>
      <c r="F582" s="247">
        <f>VLOOKUP($A582,'[2]Project Data'!$C$6:$BY$990,75,FALSE)</f>
        <v>8</v>
      </c>
      <c r="G582" s="273">
        <f>VLOOKUP($A582,'[2]Project Data'!$C$6:$BY$990,46,FALSE)</f>
        <v>0</v>
      </c>
      <c r="H582" s="247" t="str">
        <f>VLOOKUP($A582,'[2]Project Data'!$C$6:$BY$990,16,FALSE)</f>
        <v>Reg</v>
      </c>
      <c r="I582" s="247" t="str">
        <f>VLOOKUP($A582,'[2]Project Data'!$C$6:$BY$990,6,FALSE)</f>
        <v/>
      </c>
      <c r="J582" s="247" t="str">
        <f>VLOOKUP($A582,'[2]Project Data'!$C$6:$BY$990,7,FALSE)</f>
        <v/>
      </c>
      <c r="K582" s="280">
        <f>VLOOKUP($A582,'[2]Project Data'!$C$6:$BY$990,15,FALSE)</f>
        <v>180</v>
      </c>
      <c r="L582" s="284">
        <f>VLOOKUP($A582,'[2]Project Data'!$C$6:$BY$990,30,FALSE)</f>
        <v>259000</v>
      </c>
      <c r="M582" s="284">
        <f>VLOOKUP($A582,'[2]Project Data'!$C$6:$BY$990,53,FALSE)</f>
        <v>0</v>
      </c>
      <c r="N582" s="266" t="str">
        <f>VLOOKUP($A582,'[2]Project Data'!$C$6:$BU$862,8,FALSE)</f>
        <v/>
      </c>
    </row>
    <row r="583" spans="1:14" s="244" customFormat="1" ht="50.25" customHeight="1" x14ac:dyDescent="0.25">
      <c r="A583" s="264">
        <v>552</v>
      </c>
      <c r="B583" s="264" t="s">
        <v>262</v>
      </c>
      <c r="C583" s="264" t="s">
        <v>941</v>
      </c>
      <c r="D583" s="265" t="str">
        <f t="shared" si="8"/>
        <v>PPL Rank: 552       
Olivia                                            
Treatment - RO addition</v>
      </c>
      <c r="E583" s="247" t="str">
        <f>VLOOKUP($A583,'[2]Project Data'!$C$6:$BU$990,11,FALSE)</f>
        <v>Barrett</v>
      </c>
      <c r="F583" s="247" t="str">
        <f>VLOOKUP($A583,'[2]Project Data'!$C$6:$BY$990,75,FALSE)</f>
        <v>6E</v>
      </c>
      <c r="G583" s="273">
        <f>VLOOKUP($A583,'[2]Project Data'!$C$6:$BY$990,46,FALSE)</f>
        <v>0</v>
      </c>
      <c r="H583" s="247" t="str">
        <f>VLOOKUP($A583,'[2]Project Data'!$C$6:$BY$990,16,FALSE)</f>
        <v>Reg</v>
      </c>
      <c r="I583" s="247" t="str">
        <f>VLOOKUP($A583,'[2]Project Data'!$C$6:$BY$990,6,FALSE)</f>
        <v>Yes</v>
      </c>
      <c r="J583" s="247" t="str">
        <f>VLOOKUP($A583,'[2]Project Data'!$C$6:$BY$990,7,FALSE)</f>
        <v/>
      </c>
      <c r="K583" s="280">
        <f>VLOOKUP($A583,'[2]Project Data'!$C$6:$BY$990,15,FALSE)</f>
        <v>2397</v>
      </c>
      <c r="L583" s="284">
        <f>VLOOKUP($A583,'[2]Project Data'!$C$6:$BY$990,30,FALSE)</f>
        <v>5201280</v>
      </c>
      <c r="M583" s="284">
        <f>VLOOKUP($A583,'[2]Project Data'!$C$6:$BY$990,53,FALSE)</f>
        <v>4161024</v>
      </c>
      <c r="N583" s="266" t="str">
        <f>VLOOKUP($A583,'[2]Project Data'!$C$6:$BU$862,8,FALSE)</f>
        <v/>
      </c>
    </row>
    <row r="584" spans="1:14" s="244" customFormat="1" ht="50.25" customHeight="1" x14ac:dyDescent="0.25">
      <c r="A584" s="264">
        <v>217</v>
      </c>
      <c r="B584" s="264" t="s">
        <v>127</v>
      </c>
      <c r="C584" s="264" t="s">
        <v>305</v>
      </c>
      <c r="D584" s="265" t="str">
        <f t="shared" si="8"/>
        <v>PPL Rank: 217       
Onamia                                            
Treatment - New Plant</v>
      </c>
      <c r="E584" s="247" t="str">
        <f>VLOOKUP($A584,'[2]Project Data'!$C$6:$BU$990,11,FALSE)</f>
        <v>Barrett</v>
      </c>
      <c r="F584" s="247" t="str">
        <f>VLOOKUP($A584,'[2]Project Data'!$C$6:$BY$990,75,FALSE)</f>
        <v>7E</v>
      </c>
      <c r="G584" s="273">
        <f>VLOOKUP($A584,'[2]Project Data'!$C$6:$BY$990,46,FALSE)</f>
        <v>45457</v>
      </c>
      <c r="H584" s="247" t="str">
        <f>VLOOKUP($A584,'[2]Project Data'!$C$6:$BY$990,16,FALSE)</f>
        <v>Reg</v>
      </c>
      <c r="I584" s="247" t="str">
        <f>VLOOKUP($A584,'[2]Project Data'!$C$6:$BY$990,6,FALSE)</f>
        <v/>
      </c>
      <c r="J584" s="247" t="str">
        <f>VLOOKUP($A584,'[2]Project Data'!$C$6:$BY$990,7,FALSE)</f>
        <v/>
      </c>
      <c r="K584" s="280">
        <f>VLOOKUP($A584,'[2]Project Data'!$C$6:$BY$990,15,FALSE)</f>
        <v>871</v>
      </c>
      <c r="L584" s="284">
        <f>VLOOKUP($A584,'[2]Project Data'!$C$6:$BY$990,30,FALSE)</f>
        <v>9751000</v>
      </c>
      <c r="M584" s="284">
        <f>VLOOKUP($A584,'[2]Project Data'!$C$6:$BY$990,53,FALSE)</f>
        <v>5000000</v>
      </c>
      <c r="N584" s="266" t="str">
        <f>VLOOKUP($A584,'[2]Project Data'!$C$6:$BU$862,8,FALSE)</f>
        <v/>
      </c>
    </row>
    <row r="585" spans="1:14" s="244" customFormat="1" ht="50.25" customHeight="1" x14ac:dyDescent="0.25">
      <c r="A585" s="264">
        <v>330</v>
      </c>
      <c r="B585" s="264" t="s">
        <v>127</v>
      </c>
      <c r="C585" s="264" t="s">
        <v>289</v>
      </c>
      <c r="D585" s="265" t="str">
        <f t="shared" ref="D585:D648" si="9">"PPL Rank: "&amp;A585&amp;REPT(" ",10-LEN(A585))&amp;CHAR(10)&amp;B585&amp;REPT(" ",50-LEN(B585))&amp;CHAR(10)&amp;C585</f>
        <v>PPL Rank: 330       
Onamia                                            
Storage - Tower Rehab</v>
      </c>
      <c r="E585" s="247" t="str">
        <f>VLOOKUP($A585,'[2]Project Data'!$C$6:$BU$990,11,FALSE)</f>
        <v>Montoya</v>
      </c>
      <c r="F585" s="247" t="str">
        <f>VLOOKUP($A585,'[2]Project Data'!$C$6:$BY$990,75,FALSE)</f>
        <v>7E</v>
      </c>
      <c r="G585" s="273">
        <f>VLOOKUP($A585,'[2]Project Data'!$C$6:$BY$990,46,FALSE)</f>
        <v>0</v>
      </c>
      <c r="H585" s="247" t="str">
        <f>VLOOKUP($A585,'[2]Project Data'!$C$6:$BY$990,16,FALSE)</f>
        <v>Reg</v>
      </c>
      <c r="I585" s="247" t="str">
        <f>VLOOKUP($A585,'[2]Project Data'!$C$6:$BY$990,6,FALSE)</f>
        <v/>
      </c>
      <c r="J585" s="247" t="str">
        <f>VLOOKUP($A585,'[2]Project Data'!$C$6:$BY$990,7,FALSE)</f>
        <v/>
      </c>
      <c r="K585" s="280">
        <f>VLOOKUP($A585,'[2]Project Data'!$C$6:$BY$990,15,FALSE)</f>
        <v>871</v>
      </c>
      <c r="L585" s="284">
        <f>VLOOKUP($A585,'[2]Project Data'!$C$6:$BY$990,30,FALSE)</f>
        <v>365298</v>
      </c>
      <c r="M585" s="284">
        <f>VLOOKUP($A585,'[2]Project Data'!$C$6:$BY$990,53,FALSE)</f>
        <v>292238.40000000002</v>
      </c>
      <c r="N585" s="266" t="str">
        <f>VLOOKUP($A585,'[2]Project Data'!$C$6:$BU$862,8,FALSE)</f>
        <v/>
      </c>
    </row>
    <row r="586" spans="1:14" s="244" customFormat="1" ht="50.25" customHeight="1" x14ac:dyDescent="0.25">
      <c r="A586" s="264">
        <v>979</v>
      </c>
      <c r="B586" s="264" t="s">
        <v>1122</v>
      </c>
      <c r="C586" s="264" t="s">
        <v>1123</v>
      </c>
      <c r="D586" s="265" t="str">
        <f t="shared" si="9"/>
        <v>PPL Rank: 979       
Orono                                             
Treatment - New North System WTP</v>
      </c>
      <c r="E586" s="247" t="str">
        <f>VLOOKUP($A586,'[2]Project Data'!$C$6:$BU$990,11,FALSE)</f>
        <v>Montoya</v>
      </c>
      <c r="F586" s="247">
        <f>VLOOKUP($A586,'[2]Project Data'!$C$6:$BY$990,75,FALSE)</f>
        <v>11</v>
      </c>
      <c r="G586" s="273">
        <f>VLOOKUP($A586,'[2]Project Data'!$C$6:$BY$990,46,FALSE)</f>
        <v>0</v>
      </c>
      <c r="H586" s="247" t="str">
        <f>VLOOKUP($A586,'[2]Project Data'!$C$6:$BY$990,16,FALSE)</f>
        <v>Reg</v>
      </c>
      <c r="I586" s="247" t="str">
        <f>VLOOKUP($A586,'[2]Project Data'!$C$6:$BY$990,6,FALSE)</f>
        <v/>
      </c>
      <c r="J586" s="247" t="str">
        <f>VLOOKUP($A586,'[2]Project Data'!$C$6:$BY$990,7,FALSE)</f>
        <v/>
      </c>
      <c r="K586" s="280">
        <f>VLOOKUP($A586,'[2]Project Data'!$C$6:$BY$990,15,FALSE)</f>
        <v>8252</v>
      </c>
      <c r="L586" s="284">
        <f>VLOOKUP($A586,'[2]Project Data'!$C$6:$BY$990,30,FALSE)</f>
        <v>11200000</v>
      </c>
      <c r="M586" s="284">
        <f>VLOOKUP($A586,'[2]Project Data'!$C$6:$BY$990,53,FALSE)</f>
        <v>0</v>
      </c>
      <c r="N586" s="266" t="str">
        <f>VLOOKUP($A586,'[2]Project Data'!$C$6:$BU$862,8,FALSE)</f>
        <v/>
      </c>
    </row>
    <row r="587" spans="1:14" s="244" customFormat="1" ht="50.25" customHeight="1" x14ac:dyDescent="0.25">
      <c r="A587" s="264">
        <v>576</v>
      </c>
      <c r="B587" s="264" t="s">
        <v>129</v>
      </c>
      <c r="C587" s="264" t="s">
        <v>942</v>
      </c>
      <c r="D587" s="265" t="str">
        <f t="shared" si="9"/>
        <v>PPL Rank: 576       
Ortonville                                        
Watermain - Phase 3</v>
      </c>
      <c r="E587" s="247" t="str">
        <f>VLOOKUP($A587,'[2]Project Data'!$C$6:$BU$990,11,FALSE)</f>
        <v>Berrens</v>
      </c>
      <c r="F587" s="247" t="str">
        <f>VLOOKUP($A587,'[2]Project Data'!$C$6:$BY$990,75,FALSE)</f>
        <v>6W</v>
      </c>
      <c r="G587" s="273">
        <f>VLOOKUP($A587,'[2]Project Data'!$C$6:$BY$990,46,FALSE)</f>
        <v>0</v>
      </c>
      <c r="H587" s="247" t="str">
        <f>VLOOKUP($A587,'[2]Project Data'!$C$6:$BY$990,16,FALSE)</f>
        <v>Reg</v>
      </c>
      <c r="I587" s="247" t="str">
        <f>VLOOKUP($A587,'[2]Project Data'!$C$6:$BY$990,6,FALSE)</f>
        <v>Yes</v>
      </c>
      <c r="J587" s="247" t="str">
        <f>VLOOKUP($A587,'[2]Project Data'!$C$6:$BY$990,7,FALSE)</f>
        <v/>
      </c>
      <c r="K587" s="280">
        <f>VLOOKUP($A587,'[2]Project Data'!$C$6:$BY$990,15,FALSE)</f>
        <v>2081</v>
      </c>
      <c r="L587" s="284">
        <f>VLOOKUP($A587,'[2]Project Data'!$C$6:$BY$990,30,FALSE)</f>
        <v>10000000</v>
      </c>
      <c r="M587" s="284">
        <f>VLOOKUP($A587,'[2]Project Data'!$C$6:$BY$990,53,FALSE)</f>
        <v>5000000</v>
      </c>
      <c r="N587" s="266" t="str">
        <f>VLOOKUP($A587,'[2]Project Data'!$C$6:$BU$862,8,FALSE)</f>
        <v>Yes</v>
      </c>
    </row>
    <row r="588" spans="1:14" s="244" customFormat="1" ht="50.25" customHeight="1" x14ac:dyDescent="0.25">
      <c r="A588" s="264">
        <v>577</v>
      </c>
      <c r="B588" s="264" t="s">
        <v>129</v>
      </c>
      <c r="C588" s="264" t="s">
        <v>942</v>
      </c>
      <c r="D588" s="265" t="str">
        <f t="shared" si="9"/>
        <v>PPL Rank: 577       
Ortonville                                        
Watermain - Phase 3</v>
      </c>
      <c r="E588" s="247" t="str">
        <f>VLOOKUP($A588,'[2]Project Data'!$C$6:$BU$990,11,FALSE)</f>
        <v>Berrens</v>
      </c>
      <c r="F588" s="247" t="str">
        <f>VLOOKUP($A588,'[2]Project Data'!$C$6:$BY$990,75,FALSE)</f>
        <v>6W</v>
      </c>
      <c r="G588" s="273">
        <f>VLOOKUP($A588,'[2]Project Data'!$C$6:$BY$990,46,FALSE)</f>
        <v>0</v>
      </c>
      <c r="H588" s="247" t="str">
        <f>VLOOKUP($A588,'[2]Project Data'!$C$6:$BY$990,16,FALSE)</f>
        <v>Reg</v>
      </c>
      <c r="I588" s="247" t="str">
        <f>VLOOKUP($A588,'[2]Project Data'!$C$6:$BY$990,6,FALSE)</f>
        <v/>
      </c>
      <c r="J588" s="247" t="str">
        <f>VLOOKUP($A588,'[2]Project Data'!$C$6:$BY$990,7,FALSE)</f>
        <v>Yes</v>
      </c>
      <c r="K588" s="280">
        <f>VLOOKUP($A588,'[2]Project Data'!$C$6:$BY$990,15,FALSE)</f>
        <v>2081</v>
      </c>
      <c r="L588" s="284">
        <f>VLOOKUP($A588,'[2]Project Data'!$C$6:$BY$990,30,FALSE)</f>
        <v>8520061</v>
      </c>
      <c r="M588" s="284">
        <f>VLOOKUP($A588,'[2]Project Data'!$C$6:$BY$990,53,FALSE)</f>
        <v>0</v>
      </c>
      <c r="N588" s="266">
        <f>VLOOKUP($A588,'[2]Project Data'!$C$6:$BU$862,8,FALSE)</f>
        <v>0</v>
      </c>
    </row>
    <row r="589" spans="1:14" s="244" customFormat="1" ht="50.25" customHeight="1" x14ac:dyDescent="0.25">
      <c r="A589" s="264">
        <v>483</v>
      </c>
      <c r="B589" s="264" t="s">
        <v>1004</v>
      </c>
      <c r="C589" s="264" t="s">
        <v>300</v>
      </c>
      <c r="D589" s="265" t="str">
        <f t="shared" si="9"/>
        <v>PPL Rank: 483       
Osakis                                            
Treatment - Plant Rehab</v>
      </c>
      <c r="E589" s="247" t="str">
        <f>VLOOKUP($A589,'[2]Project Data'!$C$6:$BU$990,11,FALSE)</f>
        <v>Bradshaw</v>
      </c>
      <c r="F589" s="247">
        <f>VLOOKUP($A589,'[2]Project Data'!$C$6:$BY$990,75,FALSE)</f>
        <v>4</v>
      </c>
      <c r="G589" s="273">
        <f>VLOOKUP($A589,'[2]Project Data'!$C$6:$BY$990,46,FALSE)</f>
        <v>0</v>
      </c>
      <c r="H589" s="247" t="str">
        <f>VLOOKUP($A589,'[2]Project Data'!$C$6:$BY$990,16,FALSE)</f>
        <v>Reg</v>
      </c>
      <c r="I589" s="247" t="str">
        <f>VLOOKUP($A589,'[2]Project Data'!$C$6:$BY$990,6,FALSE)</f>
        <v/>
      </c>
      <c r="J589" s="247" t="str">
        <f>VLOOKUP($A589,'[2]Project Data'!$C$6:$BY$990,7,FALSE)</f>
        <v/>
      </c>
      <c r="K589" s="280">
        <f>VLOOKUP($A589,'[2]Project Data'!$C$6:$BY$990,15,FALSE)</f>
        <v>1552</v>
      </c>
      <c r="L589" s="284">
        <f>VLOOKUP($A589,'[2]Project Data'!$C$6:$BY$990,30,FALSE)</f>
        <v>2360000</v>
      </c>
      <c r="M589" s="284">
        <f>VLOOKUP($A589,'[2]Project Data'!$C$6:$BY$990,53,FALSE)</f>
        <v>0</v>
      </c>
      <c r="N589" s="266" t="str">
        <f>VLOOKUP($A589,'[2]Project Data'!$C$6:$BU$862,8,FALSE)</f>
        <v/>
      </c>
    </row>
    <row r="590" spans="1:14" s="244" customFormat="1" ht="50.25" customHeight="1" x14ac:dyDescent="0.25">
      <c r="A590" s="264">
        <v>484</v>
      </c>
      <c r="B590" s="264" t="s">
        <v>1004</v>
      </c>
      <c r="C590" s="264" t="s">
        <v>297</v>
      </c>
      <c r="D590" s="265" t="str">
        <f t="shared" si="9"/>
        <v>PPL Rank: 484       
Osakis                                            
Storage - Rehab Tower</v>
      </c>
      <c r="E590" s="247" t="str">
        <f>VLOOKUP($A590,'[2]Project Data'!$C$6:$BU$990,11,FALSE)</f>
        <v>Bradshaw</v>
      </c>
      <c r="F590" s="247">
        <f>VLOOKUP($A590,'[2]Project Data'!$C$6:$BY$990,75,FALSE)</f>
        <v>4</v>
      </c>
      <c r="G590" s="273">
        <f>VLOOKUP($A590,'[2]Project Data'!$C$6:$BY$990,46,FALSE)</f>
        <v>0</v>
      </c>
      <c r="H590" s="247" t="str">
        <f>VLOOKUP($A590,'[2]Project Data'!$C$6:$BY$990,16,FALSE)</f>
        <v>Reg</v>
      </c>
      <c r="I590" s="247" t="str">
        <f>VLOOKUP($A590,'[2]Project Data'!$C$6:$BY$990,6,FALSE)</f>
        <v/>
      </c>
      <c r="J590" s="247" t="str">
        <f>VLOOKUP($A590,'[2]Project Data'!$C$6:$BY$990,7,FALSE)</f>
        <v/>
      </c>
      <c r="K590" s="280">
        <f>VLOOKUP($A590,'[2]Project Data'!$C$6:$BY$990,15,FALSE)</f>
        <v>1552</v>
      </c>
      <c r="L590" s="284">
        <f>VLOOKUP($A590,'[2]Project Data'!$C$6:$BY$990,30,FALSE)</f>
        <v>617100</v>
      </c>
      <c r="M590" s="284">
        <f>VLOOKUP($A590,'[2]Project Data'!$C$6:$BY$990,53,FALSE)</f>
        <v>0</v>
      </c>
      <c r="N590" s="266" t="str">
        <f>VLOOKUP($A590,'[2]Project Data'!$C$6:$BU$862,8,FALSE)</f>
        <v/>
      </c>
    </row>
    <row r="591" spans="1:14" s="244" customFormat="1" ht="50.25" customHeight="1" x14ac:dyDescent="0.25">
      <c r="A591" s="264">
        <v>398</v>
      </c>
      <c r="B591" s="264" t="s">
        <v>130</v>
      </c>
      <c r="C591" s="264" t="s">
        <v>356</v>
      </c>
      <c r="D591" s="265" t="str">
        <f t="shared" si="9"/>
        <v>PPL Rank: 398       
Ostrander                                         
Storage - New 50,000 Gal Tower</v>
      </c>
      <c r="E591" s="247" t="str">
        <f>VLOOKUP($A591,'[2]Project Data'!$C$6:$BU$990,11,FALSE)</f>
        <v>Brooksbank</v>
      </c>
      <c r="F591" s="247">
        <f>VLOOKUP($A591,'[2]Project Data'!$C$6:$BY$990,75,FALSE)</f>
        <v>10</v>
      </c>
      <c r="G591" s="273">
        <f>VLOOKUP($A591,'[2]Project Data'!$C$6:$BY$990,46,FALSE)</f>
        <v>0</v>
      </c>
      <c r="H591" s="247" t="str">
        <f>VLOOKUP($A591,'[2]Project Data'!$C$6:$BY$990,16,FALSE)</f>
        <v>Reg</v>
      </c>
      <c r="I591" s="247" t="str">
        <f>VLOOKUP($A591,'[2]Project Data'!$C$6:$BY$990,6,FALSE)</f>
        <v/>
      </c>
      <c r="J591" s="247" t="str">
        <f>VLOOKUP($A591,'[2]Project Data'!$C$6:$BY$990,7,FALSE)</f>
        <v/>
      </c>
      <c r="K591" s="280">
        <f>VLOOKUP($A591,'[2]Project Data'!$C$6:$BY$990,15,FALSE)</f>
        <v>256</v>
      </c>
      <c r="L591" s="284">
        <f>VLOOKUP($A591,'[2]Project Data'!$C$6:$BY$990,30,FALSE)</f>
        <v>758100</v>
      </c>
      <c r="M591" s="284">
        <f>VLOOKUP($A591,'[2]Project Data'!$C$6:$BY$990,53,FALSE)</f>
        <v>0</v>
      </c>
      <c r="N591" s="266" t="str">
        <f>VLOOKUP($A591,'[2]Project Data'!$C$6:$BU$862,8,FALSE)</f>
        <v/>
      </c>
    </row>
    <row r="592" spans="1:14" s="244" customFormat="1" ht="50.25" customHeight="1" x14ac:dyDescent="0.25">
      <c r="A592" s="264">
        <v>198</v>
      </c>
      <c r="B592" s="264" t="s">
        <v>848</v>
      </c>
      <c r="C592" s="264" t="s">
        <v>943</v>
      </c>
      <c r="D592" s="265" t="str">
        <f t="shared" si="9"/>
        <v>PPL Rank: 198       
Otsego                                            
Treatment - Manganese Pumphouse 3</v>
      </c>
      <c r="E592" s="247" t="str">
        <f>VLOOKUP($A592,'[2]Project Data'!$C$6:$BU$990,11,FALSE)</f>
        <v>Barrett</v>
      </c>
      <c r="F592" s="247" t="str">
        <f>VLOOKUP($A592,'[2]Project Data'!$C$6:$BY$990,75,FALSE)</f>
        <v>7W</v>
      </c>
      <c r="G592" s="273">
        <f>VLOOKUP($A592,'[2]Project Data'!$C$6:$BY$990,46,FALSE)</f>
        <v>0</v>
      </c>
      <c r="H592" s="247" t="str">
        <f>VLOOKUP($A592,'[2]Project Data'!$C$6:$BY$990,16,FALSE)</f>
        <v>EC</v>
      </c>
      <c r="I592" s="247" t="str">
        <f>VLOOKUP($A592,'[2]Project Data'!$C$6:$BY$990,6,FALSE)</f>
        <v/>
      </c>
      <c r="J592" s="247" t="str">
        <f>VLOOKUP($A592,'[2]Project Data'!$C$6:$BY$990,7,FALSE)</f>
        <v>Yes</v>
      </c>
      <c r="K592" s="280">
        <f>VLOOKUP($A592,'[2]Project Data'!$C$6:$BY$990,15,FALSE)</f>
        <v>19565</v>
      </c>
      <c r="L592" s="284">
        <f>VLOOKUP($A592,'[2]Project Data'!$C$6:$BY$990,30,FALSE)</f>
        <v>11935000</v>
      </c>
      <c r="M592" s="284">
        <f>VLOOKUP($A592,'[2]Project Data'!$C$6:$BY$990,53,FALSE)</f>
        <v>0</v>
      </c>
      <c r="N592" s="266" t="str">
        <f>VLOOKUP($A592,'[2]Project Data'!$C$6:$BU$862,8,FALSE)</f>
        <v/>
      </c>
    </row>
    <row r="593" spans="1:14" s="244" customFormat="1" ht="50.25" customHeight="1" x14ac:dyDescent="0.25">
      <c r="A593" s="264">
        <v>199</v>
      </c>
      <c r="B593" s="264" t="s">
        <v>848</v>
      </c>
      <c r="C593" s="264" t="s">
        <v>944</v>
      </c>
      <c r="D593" s="265" t="str">
        <f t="shared" si="9"/>
        <v>PPL Rank: 199       
Otsego                                            
Treatment - Manganese Pumphouse 4</v>
      </c>
      <c r="E593" s="247" t="str">
        <f>VLOOKUP($A593,'[2]Project Data'!$C$6:$BU$990,11,FALSE)</f>
        <v>Barrett</v>
      </c>
      <c r="F593" s="247" t="str">
        <f>VLOOKUP($A593,'[2]Project Data'!$C$6:$BY$990,75,FALSE)</f>
        <v>7W</v>
      </c>
      <c r="G593" s="273">
        <f>VLOOKUP($A593,'[2]Project Data'!$C$6:$BY$990,46,FALSE)</f>
        <v>0</v>
      </c>
      <c r="H593" s="247" t="str">
        <f>VLOOKUP($A593,'[2]Project Data'!$C$6:$BY$990,16,FALSE)</f>
        <v>EC</v>
      </c>
      <c r="I593" s="247" t="str">
        <f>VLOOKUP($A593,'[2]Project Data'!$C$6:$BY$990,6,FALSE)</f>
        <v>Yes</v>
      </c>
      <c r="J593" s="247" t="str">
        <f>VLOOKUP($A593,'[2]Project Data'!$C$6:$BY$990,7,FALSE)</f>
        <v/>
      </c>
      <c r="K593" s="280">
        <f>VLOOKUP($A593,'[2]Project Data'!$C$6:$BY$990,15,FALSE)</f>
        <v>19565</v>
      </c>
      <c r="L593" s="284">
        <f>VLOOKUP($A593,'[2]Project Data'!$C$6:$BY$990,30,FALSE)</f>
        <v>10550000</v>
      </c>
      <c r="M593" s="284">
        <f>VLOOKUP($A593,'[2]Project Data'!$C$6:$BY$990,53,FALSE)</f>
        <v>0</v>
      </c>
      <c r="N593" s="266" t="str">
        <f>VLOOKUP($A593,'[2]Project Data'!$C$6:$BU$862,8,FALSE)</f>
        <v/>
      </c>
    </row>
    <row r="594" spans="1:14" s="244" customFormat="1" ht="50.25" customHeight="1" x14ac:dyDescent="0.25">
      <c r="A594" s="264">
        <v>910</v>
      </c>
      <c r="B594" s="264" t="s">
        <v>659</v>
      </c>
      <c r="C594" s="264" t="s">
        <v>706</v>
      </c>
      <c r="D594" s="265" t="str">
        <f t="shared" si="9"/>
        <v>PPL Rank: 910       
Ottertail                                         
Source - Transmission Improvements</v>
      </c>
      <c r="E594" s="247" t="str">
        <f>VLOOKUP($A594,'[2]Project Data'!$C$6:$BU$990,11,FALSE)</f>
        <v>Bradshaw</v>
      </c>
      <c r="F594" s="247">
        <f>VLOOKUP($A594,'[2]Project Data'!$C$6:$BY$990,75,FALSE)</f>
        <v>4</v>
      </c>
      <c r="G594" s="273">
        <f>VLOOKUP($A594,'[2]Project Data'!$C$6:$BY$990,46,FALSE)</f>
        <v>0</v>
      </c>
      <c r="H594" s="247" t="str">
        <f>VLOOKUP($A594,'[2]Project Data'!$C$6:$BY$990,16,FALSE)</f>
        <v>Reg</v>
      </c>
      <c r="I594" s="247" t="str">
        <f>VLOOKUP($A594,'[2]Project Data'!$C$6:$BY$990,6,FALSE)</f>
        <v/>
      </c>
      <c r="J594" s="247" t="str">
        <f>VLOOKUP($A594,'[2]Project Data'!$C$6:$BY$990,7,FALSE)</f>
        <v/>
      </c>
      <c r="K594" s="280">
        <f>VLOOKUP($A594,'[2]Project Data'!$C$6:$BY$990,15,FALSE)</f>
        <v>575</v>
      </c>
      <c r="L594" s="284">
        <f>VLOOKUP($A594,'[2]Project Data'!$C$6:$BY$990,30,FALSE)</f>
        <v>427500</v>
      </c>
      <c r="M594" s="284">
        <f>VLOOKUP($A594,'[2]Project Data'!$C$6:$BY$990,53,FALSE)</f>
        <v>0</v>
      </c>
      <c r="N594" s="266" t="str">
        <f>VLOOKUP($A594,'[2]Project Data'!$C$6:$BU$862,8,FALSE)</f>
        <v/>
      </c>
    </row>
    <row r="595" spans="1:14" s="244" customFormat="1" ht="50.25" customHeight="1" x14ac:dyDescent="0.25">
      <c r="A595" s="264">
        <v>911</v>
      </c>
      <c r="B595" s="264" t="s">
        <v>659</v>
      </c>
      <c r="C595" s="264" t="s">
        <v>289</v>
      </c>
      <c r="D595" s="265" t="str">
        <f t="shared" si="9"/>
        <v>PPL Rank: 911       
Ottertail                                         
Storage - Tower Rehab</v>
      </c>
      <c r="E595" s="247" t="str">
        <f>VLOOKUP($A595,'[2]Project Data'!$C$6:$BU$990,11,FALSE)</f>
        <v>Bradshaw</v>
      </c>
      <c r="F595" s="247">
        <f>VLOOKUP($A595,'[2]Project Data'!$C$6:$BY$990,75,FALSE)</f>
        <v>4</v>
      </c>
      <c r="G595" s="273">
        <f>VLOOKUP($A595,'[2]Project Data'!$C$6:$BY$990,46,FALSE)</f>
        <v>0</v>
      </c>
      <c r="H595" s="247" t="str">
        <f>VLOOKUP($A595,'[2]Project Data'!$C$6:$BY$990,16,FALSE)</f>
        <v>Reg</v>
      </c>
      <c r="I595" s="247" t="str">
        <f>VLOOKUP($A595,'[2]Project Data'!$C$6:$BY$990,6,FALSE)</f>
        <v/>
      </c>
      <c r="J595" s="247" t="str">
        <f>VLOOKUP($A595,'[2]Project Data'!$C$6:$BY$990,7,FALSE)</f>
        <v/>
      </c>
      <c r="K595" s="280">
        <f>VLOOKUP($A595,'[2]Project Data'!$C$6:$BY$990,15,FALSE)</f>
        <v>575</v>
      </c>
      <c r="L595" s="284">
        <f>VLOOKUP($A595,'[2]Project Data'!$C$6:$BY$990,30,FALSE)</f>
        <v>492500</v>
      </c>
      <c r="M595" s="284">
        <f>VLOOKUP($A595,'[2]Project Data'!$C$6:$BY$990,53,FALSE)</f>
        <v>0</v>
      </c>
      <c r="N595" s="266" t="str">
        <f>VLOOKUP($A595,'[2]Project Data'!$C$6:$BU$862,8,FALSE)</f>
        <v/>
      </c>
    </row>
    <row r="596" spans="1:14" s="244" customFormat="1" ht="50.25" customHeight="1" x14ac:dyDescent="0.25">
      <c r="A596" s="264">
        <v>21</v>
      </c>
      <c r="B596" s="264" t="s">
        <v>849</v>
      </c>
      <c r="C596" s="264" t="s">
        <v>948</v>
      </c>
      <c r="D596" s="265" t="str">
        <f t="shared" si="9"/>
        <v>PPL Rank: 21        
Palisade                                          
Treatment - Manganese New Plant</v>
      </c>
      <c r="E596" s="247" t="str">
        <f>VLOOKUP($A596,'[2]Project Data'!$C$6:$BU$990,11,FALSE)</f>
        <v>Perez</v>
      </c>
      <c r="F596" s="247" t="str">
        <f>VLOOKUP($A596,'[2]Project Data'!$C$6:$BY$990,75,FALSE)</f>
        <v>3b</v>
      </c>
      <c r="G596" s="273">
        <f>VLOOKUP($A596,'[2]Project Data'!$C$6:$BY$990,46,FALSE)</f>
        <v>0</v>
      </c>
      <c r="H596" s="247" t="str">
        <f>VLOOKUP($A596,'[2]Project Data'!$C$6:$BY$990,16,FALSE)</f>
        <v>EC</v>
      </c>
      <c r="I596" s="247" t="str">
        <f>VLOOKUP($A596,'[2]Project Data'!$C$6:$BY$990,6,FALSE)</f>
        <v/>
      </c>
      <c r="J596" s="247" t="str">
        <f>VLOOKUP($A596,'[2]Project Data'!$C$6:$BY$990,7,FALSE)</f>
        <v/>
      </c>
      <c r="K596" s="280">
        <f>VLOOKUP($A596,'[2]Project Data'!$C$6:$BY$990,15,FALSE)</f>
        <v>165</v>
      </c>
      <c r="L596" s="284">
        <f>VLOOKUP($A596,'[2]Project Data'!$C$6:$BY$990,30,FALSE)</f>
        <v>2000000</v>
      </c>
      <c r="M596" s="284">
        <f>VLOOKUP($A596,'[2]Project Data'!$C$6:$BY$990,53,FALSE)</f>
        <v>0</v>
      </c>
      <c r="N596" s="266" t="str">
        <f>VLOOKUP($A596,'[2]Project Data'!$C$6:$BU$862,8,FALSE)</f>
        <v/>
      </c>
    </row>
    <row r="597" spans="1:14" s="244" customFormat="1" ht="50.25" customHeight="1" x14ac:dyDescent="0.25">
      <c r="A597" s="264">
        <v>387</v>
      </c>
      <c r="B597" s="264" t="s">
        <v>849</v>
      </c>
      <c r="C597" s="264" t="s">
        <v>945</v>
      </c>
      <c r="D597" s="265" t="str">
        <f t="shared" si="9"/>
        <v>PPL Rank: 387       
Palisade                                          
Watermain - System Improvements</v>
      </c>
      <c r="E597" s="247" t="str">
        <f>VLOOKUP($A597,'[2]Project Data'!$C$6:$BU$990,11,FALSE)</f>
        <v>Perez</v>
      </c>
      <c r="F597" s="247" t="str">
        <f>VLOOKUP($A597,'[2]Project Data'!$C$6:$BY$990,75,FALSE)</f>
        <v>3b</v>
      </c>
      <c r="G597" s="273">
        <f>VLOOKUP($A597,'[2]Project Data'!$C$6:$BY$990,46,FALSE)</f>
        <v>0</v>
      </c>
      <c r="H597" s="247" t="str">
        <f>VLOOKUP($A597,'[2]Project Data'!$C$6:$BY$990,16,FALSE)</f>
        <v>Reg</v>
      </c>
      <c r="I597" s="247" t="str">
        <f>VLOOKUP($A597,'[2]Project Data'!$C$6:$BY$990,6,FALSE)</f>
        <v/>
      </c>
      <c r="J597" s="247" t="str">
        <f>VLOOKUP($A597,'[2]Project Data'!$C$6:$BY$990,7,FALSE)</f>
        <v/>
      </c>
      <c r="K597" s="280">
        <f>VLOOKUP($A597,'[2]Project Data'!$C$6:$BY$990,15,FALSE)</f>
        <v>165</v>
      </c>
      <c r="L597" s="284">
        <f>VLOOKUP($A597,'[2]Project Data'!$C$6:$BY$990,30,FALSE)</f>
        <v>2500000</v>
      </c>
      <c r="M597" s="284">
        <f>VLOOKUP($A597,'[2]Project Data'!$C$6:$BY$990,53,FALSE)</f>
        <v>0</v>
      </c>
      <c r="N597" s="266" t="str">
        <f>VLOOKUP($A597,'[2]Project Data'!$C$6:$BU$862,8,FALSE)</f>
        <v/>
      </c>
    </row>
    <row r="598" spans="1:14" s="244" customFormat="1" ht="50.25" customHeight="1" x14ac:dyDescent="0.25">
      <c r="A598" s="264">
        <v>388</v>
      </c>
      <c r="B598" s="264" t="s">
        <v>849</v>
      </c>
      <c r="C598" s="264" t="s">
        <v>700</v>
      </c>
      <c r="D598" s="265" t="str">
        <f t="shared" si="9"/>
        <v>PPL Rank: 388       
Palisade                                          
Storage - Tower Improvements</v>
      </c>
      <c r="E598" s="247" t="str">
        <f>VLOOKUP($A598,'[2]Project Data'!$C$6:$BU$990,11,FALSE)</f>
        <v>Perez</v>
      </c>
      <c r="F598" s="247" t="str">
        <f>VLOOKUP($A598,'[2]Project Data'!$C$6:$BY$990,75,FALSE)</f>
        <v>3b</v>
      </c>
      <c r="G598" s="273">
        <f>VLOOKUP($A598,'[2]Project Data'!$C$6:$BY$990,46,FALSE)</f>
        <v>0</v>
      </c>
      <c r="H598" s="247" t="str">
        <f>VLOOKUP($A598,'[2]Project Data'!$C$6:$BY$990,16,FALSE)</f>
        <v>Reg</v>
      </c>
      <c r="I598" s="247" t="str">
        <f>VLOOKUP($A598,'[2]Project Data'!$C$6:$BY$990,6,FALSE)</f>
        <v/>
      </c>
      <c r="J598" s="247" t="str">
        <f>VLOOKUP($A598,'[2]Project Data'!$C$6:$BY$990,7,FALSE)</f>
        <v/>
      </c>
      <c r="K598" s="280">
        <f>VLOOKUP($A598,'[2]Project Data'!$C$6:$BY$990,15,FALSE)</f>
        <v>165</v>
      </c>
      <c r="L598" s="284">
        <f>VLOOKUP($A598,'[2]Project Data'!$C$6:$BY$990,30,FALSE)</f>
        <v>300000</v>
      </c>
      <c r="M598" s="284">
        <f>VLOOKUP($A598,'[2]Project Data'!$C$6:$BY$990,53,FALSE)</f>
        <v>0</v>
      </c>
      <c r="N598" s="266" t="str">
        <f>VLOOKUP($A598,'[2]Project Data'!$C$6:$BU$862,8,FALSE)</f>
        <v/>
      </c>
    </row>
    <row r="599" spans="1:14" s="244" customFormat="1" ht="50.25" customHeight="1" x14ac:dyDescent="0.25">
      <c r="A599" s="264">
        <v>389</v>
      </c>
      <c r="B599" s="264" t="s">
        <v>849</v>
      </c>
      <c r="C599" s="264" t="s">
        <v>946</v>
      </c>
      <c r="D599" s="265" t="str">
        <f t="shared" si="9"/>
        <v>PPL Rank: 389       
Palisade                                          
Source - Well #2 Replacement</v>
      </c>
      <c r="E599" s="247" t="str">
        <f>VLOOKUP($A599,'[2]Project Data'!$C$6:$BU$990,11,FALSE)</f>
        <v>Perez</v>
      </c>
      <c r="F599" s="247" t="str">
        <f>VLOOKUP($A599,'[2]Project Data'!$C$6:$BY$990,75,FALSE)</f>
        <v>3b</v>
      </c>
      <c r="G599" s="273">
        <f>VLOOKUP($A599,'[2]Project Data'!$C$6:$BY$990,46,FALSE)</f>
        <v>0</v>
      </c>
      <c r="H599" s="247" t="str">
        <f>VLOOKUP($A599,'[2]Project Data'!$C$6:$BY$990,16,FALSE)</f>
        <v>Reg</v>
      </c>
      <c r="I599" s="247" t="str">
        <f>VLOOKUP($A599,'[2]Project Data'!$C$6:$BY$990,6,FALSE)</f>
        <v/>
      </c>
      <c r="J599" s="247" t="str">
        <f>VLOOKUP($A599,'[2]Project Data'!$C$6:$BY$990,7,FALSE)</f>
        <v/>
      </c>
      <c r="K599" s="280">
        <f>VLOOKUP($A599,'[2]Project Data'!$C$6:$BY$990,15,FALSE)</f>
        <v>165</v>
      </c>
      <c r="L599" s="284">
        <f>VLOOKUP($A599,'[2]Project Data'!$C$6:$BY$990,30,FALSE)</f>
        <v>200000</v>
      </c>
      <c r="M599" s="284">
        <f>VLOOKUP($A599,'[2]Project Data'!$C$6:$BY$990,53,FALSE)</f>
        <v>0</v>
      </c>
      <c r="N599" s="266" t="str">
        <f>VLOOKUP($A599,'[2]Project Data'!$C$6:$BU$862,8,FALSE)</f>
        <v/>
      </c>
    </row>
    <row r="600" spans="1:14" s="244" customFormat="1" ht="50.25" customHeight="1" x14ac:dyDescent="0.25">
      <c r="A600" s="264">
        <v>445</v>
      </c>
      <c r="B600" s="264" t="s">
        <v>1290</v>
      </c>
      <c r="C600" s="264" t="s">
        <v>1364</v>
      </c>
      <c r="D600" s="265" t="str">
        <f t="shared" si="9"/>
        <v>PPL Rank: 445       
Park Rapids                                       
Watermain - Central Ave Improvements</v>
      </c>
      <c r="E600" s="247" t="str">
        <f>VLOOKUP($A600,'[2]Project Data'!$C$6:$BU$990,11,FALSE)</f>
        <v>Perez</v>
      </c>
      <c r="F600" s="247">
        <f>VLOOKUP($A600,'[2]Project Data'!$C$6:$BY$990,75,FALSE)</f>
        <v>2</v>
      </c>
      <c r="G600" s="273">
        <f>VLOOKUP($A600,'[2]Project Data'!$C$6:$BY$990,46,FALSE)</f>
        <v>0</v>
      </c>
      <c r="H600" s="247" t="str">
        <f>VLOOKUP($A600,'[2]Project Data'!$C$6:$BY$990,16,FALSE)</f>
        <v>Reg</v>
      </c>
      <c r="I600" s="247" t="str">
        <f>VLOOKUP($A600,'[2]Project Data'!$C$6:$BY$990,6,FALSE)</f>
        <v/>
      </c>
      <c r="J600" s="247" t="str">
        <f>VLOOKUP($A600,'[2]Project Data'!$C$6:$BY$990,7,FALSE)</f>
        <v>Yes</v>
      </c>
      <c r="K600" s="280">
        <f>VLOOKUP($A600,'[2]Project Data'!$C$6:$BY$990,15,FALSE)</f>
        <v>4163</v>
      </c>
      <c r="L600" s="284">
        <f>VLOOKUP($A600,'[2]Project Data'!$C$6:$BY$990,30,FALSE)</f>
        <v>1597128</v>
      </c>
      <c r="M600" s="284">
        <f>VLOOKUP($A600,'[2]Project Data'!$C$6:$BY$990,53,FALSE)</f>
        <v>0</v>
      </c>
      <c r="N600" s="266">
        <f>VLOOKUP($A600,'[2]Project Data'!$C$6:$BU$862,8,FALSE)</f>
        <v>0</v>
      </c>
    </row>
    <row r="601" spans="1:14" s="244" customFormat="1" ht="50.25" customHeight="1" x14ac:dyDescent="0.25">
      <c r="A601" s="264">
        <v>844</v>
      </c>
      <c r="B601" s="264" t="s">
        <v>500</v>
      </c>
      <c r="C601" s="264" t="s">
        <v>501</v>
      </c>
      <c r="D601" s="265" t="str">
        <f t="shared" si="9"/>
        <v>PPL Rank: 844       
Paynesville                                       
Distribution - Booster Station</v>
      </c>
      <c r="E601" s="247" t="str">
        <f>VLOOKUP($A601,'[2]Project Data'!$C$6:$BU$990,11,FALSE)</f>
        <v>Barrett</v>
      </c>
      <c r="F601" s="247" t="str">
        <f>VLOOKUP($A601,'[2]Project Data'!$C$6:$BY$990,75,FALSE)</f>
        <v>7W</v>
      </c>
      <c r="G601" s="273">
        <f>VLOOKUP($A601,'[2]Project Data'!$C$6:$BY$990,46,FALSE)</f>
        <v>0</v>
      </c>
      <c r="H601" s="247" t="str">
        <f>VLOOKUP($A601,'[2]Project Data'!$C$6:$BY$990,16,FALSE)</f>
        <v>Reg</v>
      </c>
      <c r="I601" s="247" t="str">
        <f>VLOOKUP($A601,'[2]Project Data'!$C$6:$BY$990,6,FALSE)</f>
        <v/>
      </c>
      <c r="J601" s="247" t="str">
        <f>VLOOKUP($A601,'[2]Project Data'!$C$6:$BY$990,7,FALSE)</f>
        <v/>
      </c>
      <c r="K601" s="280">
        <f>VLOOKUP($A601,'[2]Project Data'!$C$6:$BY$990,15,FALSE)</f>
        <v>2298</v>
      </c>
      <c r="L601" s="284">
        <f>VLOOKUP($A601,'[2]Project Data'!$C$6:$BY$990,30,FALSE)</f>
        <v>630000</v>
      </c>
      <c r="M601" s="284">
        <f>VLOOKUP($A601,'[2]Project Data'!$C$6:$BY$990,53,FALSE)</f>
        <v>0</v>
      </c>
      <c r="N601" s="266" t="str">
        <f>VLOOKUP($A601,'[2]Project Data'!$C$6:$BU$862,8,FALSE)</f>
        <v/>
      </c>
    </row>
    <row r="602" spans="1:14" s="244" customFormat="1" ht="50.25" customHeight="1" x14ac:dyDescent="0.25">
      <c r="A602" s="264">
        <v>262</v>
      </c>
      <c r="B602" s="264" t="s">
        <v>131</v>
      </c>
      <c r="C602" s="264" t="s">
        <v>503</v>
      </c>
      <c r="D602" s="265" t="str">
        <f t="shared" si="9"/>
        <v>PPL Rank: 262       
Pelican Rapids                                    
Watermain - Replace &amp; Loop - Phase 2</v>
      </c>
      <c r="E602" s="247" t="str">
        <f>VLOOKUP($A602,'[2]Project Data'!$C$6:$BU$990,11,FALSE)</f>
        <v>Bradshaw</v>
      </c>
      <c r="F602" s="247">
        <f>VLOOKUP($A602,'[2]Project Data'!$C$6:$BY$990,75,FALSE)</f>
        <v>4</v>
      </c>
      <c r="G602" s="273">
        <f>VLOOKUP($A602,'[2]Project Data'!$C$6:$BY$990,46,FALSE)</f>
        <v>0</v>
      </c>
      <c r="H602" s="247" t="str">
        <f>VLOOKUP($A602,'[2]Project Data'!$C$6:$BY$990,16,FALSE)</f>
        <v>Reg</v>
      </c>
      <c r="I602" s="247" t="str">
        <f>VLOOKUP($A602,'[2]Project Data'!$C$6:$BY$990,6,FALSE)</f>
        <v/>
      </c>
      <c r="J602" s="247" t="str">
        <f>VLOOKUP($A602,'[2]Project Data'!$C$6:$BY$990,7,FALSE)</f>
        <v/>
      </c>
      <c r="K602" s="280">
        <f>VLOOKUP($A602,'[2]Project Data'!$C$6:$BY$990,15,FALSE)</f>
        <v>2374</v>
      </c>
      <c r="L602" s="284">
        <f>VLOOKUP($A602,'[2]Project Data'!$C$6:$BY$990,30,FALSE)</f>
        <v>1904263</v>
      </c>
      <c r="M602" s="284">
        <f>VLOOKUP($A602,'[2]Project Data'!$C$6:$BY$990,53,FALSE)</f>
        <v>0</v>
      </c>
      <c r="N602" s="266" t="str">
        <f>VLOOKUP($A602,'[2]Project Data'!$C$6:$BU$862,8,FALSE)</f>
        <v/>
      </c>
    </row>
    <row r="603" spans="1:14" s="244" customFormat="1" ht="50.25" customHeight="1" x14ac:dyDescent="0.25">
      <c r="A603" s="264">
        <v>515</v>
      </c>
      <c r="B603" s="264" t="s">
        <v>131</v>
      </c>
      <c r="C603" s="264" t="s">
        <v>502</v>
      </c>
      <c r="D603" s="265" t="str">
        <f t="shared" si="9"/>
        <v>PPL Rank: 515       
Pelican Rapids                                    
Storage - Recoat Water Tower</v>
      </c>
      <c r="E603" s="247" t="str">
        <f>VLOOKUP($A603,'[2]Project Data'!$C$6:$BU$990,11,FALSE)</f>
        <v>Bradshaw</v>
      </c>
      <c r="F603" s="247">
        <f>VLOOKUP($A603,'[2]Project Data'!$C$6:$BY$990,75,FALSE)</f>
        <v>4</v>
      </c>
      <c r="G603" s="273">
        <f>VLOOKUP($A603,'[2]Project Data'!$C$6:$BY$990,46,FALSE)</f>
        <v>0</v>
      </c>
      <c r="H603" s="247" t="str">
        <f>VLOOKUP($A603,'[2]Project Data'!$C$6:$BY$990,16,FALSE)</f>
        <v>Reg</v>
      </c>
      <c r="I603" s="247" t="str">
        <f>VLOOKUP($A603,'[2]Project Data'!$C$6:$BY$990,6,FALSE)</f>
        <v/>
      </c>
      <c r="J603" s="247" t="str">
        <f>VLOOKUP($A603,'[2]Project Data'!$C$6:$BY$990,7,FALSE)</f>
        <v/>
      </c>
      <c r="K603" s="280">
        <f>VLOOKUP($A603,'[2]Project Data'!$C$6:$BY$990,15,FALSE)</f>
        <v>2374</v>
      </c>
      <c r="L603" s="284">
        <f>VLOOKUP($A603,'[2]Project Data'!$C$6:$BY$990,30,FALSE)</f>
        <v>500000</v>
      </c>
      <c r="M603" s="284">
        <f>VLOOKUP($A603,'[2]Project Data'!$C$6:$BY$990,53,FALSE)</f>
        <v>0</v>
      </c>
      <c r="N603" s="266" t="str">
        <f>VLOOKUP($A603,'[2]Project Data'!$C$6:$BU$862,8,FALSE)</f>
        <v/>
      </c>
    </row>
    <row r="604" spans="1:14" s="244" customFormat="1" ht="50.25" customHeight="1" x14ac:dyDescent="0.25">
      <c r="A604" s="264">
        <v>516</v>
      </c>
      <c r="B604" s="264" t="s">
        <v>131</v>
      </c>
      <c r="C604" s="264" t="s">
        <v>707</v>
      </c>
      <c r="D604" s="265" t="str">
        <f t="shared" si="9"/>
        <v>PPL Rank: 516       
Pelican Rapids                                    
Watermain - TH59 and TH108</v>
      </c>
      <c r="E604" s="247" t="str">
        <f>VLOOKUP($A604,'[2]Project Data'!$C$6:$BU$990,11,FALSE)</f>
        <v>Bradshaw</v>
      </c>
      <c r="F604" s="247">
        <f>VLOOKUP($A604,'[2]Project Data'!$C$6:$BY$990,75,FALSE)</f>
        <v>4</v>
      </c>
      <c r="G604" s="273">
        <f>VLOOKUP($A604,'[2]Project Data'!$C$6:$BY$990,46,FALSE)</f>
        <v>45489</v>
      </c>
      <c r="H604" s="247" t="str">
        <f>VLOOKUP($A604,'[2]Project Data'!$C$6:$BY$990,16,FALSE)</f>
        <v>Reg</v>
      </c>
      <c r="I604" s="247" t="str">
        <f>VLOOKUP($A604,'[2]Project Data'!$C$6:$BY$990,6,FALSE)</f>
        <v>Yes</v>
      </c>
      <c r="J604" s="247" t="str">
        <f>VLOOKUP($A604,'[2]Project Data'!$C$6:$BY$990,7,FALSE)</f>
        <v/>
      </c>
      <c r="K604" s="280">
        <f>VLOOKUP($A604,'[2]Project Data'!$C$6:$BY$990,15,FALSE)</f>
        <v>2515</v>
      </c>
      <c r="L604" s="284">
        <f>VLOOKUP($A604,'[2]Project Data'!$C$6:$BY$990,30,FALSE)</f>
        <v>3398133</v>
      </c>
      <c r="M604" s="284">
        <f>VLOOKUP($A604,'[2]Project Data'!$C$6:$BY$990,53,FALSE)</f>
        <v>0</v>
      </c>
      <c r="N604" s="266" t="str">
        <f>VLOOKUP($A604,'[2]Project Data'!$C$6:$BU$862,8,FALSE)</f>
        <v>Yes</v>
      </c>
    </row>
    <row r="605" spans="1:14" s="244" customFormat="1" ht="50.25" customHeight="1" x14ac:dyDescent="0.25">
      <c r="A605" s="264">
        <v>616</v>
      </c>
      <c r="B605" s="264" t="s">
        <v>504</v>
      </c>
      <c r="C605" s="264" t="s">
        <v>289</v>
      </c>
      <c r="D605" s="265" t="str">
        <f t="shared" si="9"/>
        <v>PPL Rank: 616       
Pemberton                                         
Storage - Tower Rehab</v>
      </c>
      <c r="E605" s="247" t="str">
        <f>VLOOKUP($A605,'[2]Project Data'!$C$6:$BU$990,11,FALSE)</f>
        <v>Brooksbank</v>
      </c>
      <c r="F605" s="247">
        <f>VLOOKUP($A605,'[2]Project Data'!$C$6:$BY$990,75,FALSE)</f>
        <v>9</v>
      </c>
      <c r="G605" s="273">
        <f>VLOOKUP($A605,'[2]Project Data'!$C$6:$BY$990,46,FALSE)</f>
        <v>0</v>
      </c>
      <c r="H605" s="247" t="str">
        <f>VLOOKUP($A605,'[2]Project Data'!$C$6:$BY$990,16,FALSE)</f>
        <v>Reg</v>
      </c>
      <c r="I605" s="247" t="str">
        <f>VLOOKUP($A605,'[2]Project Data'!$C$6:$BY$990,6,FALSE)</f>
        <v/>
      </c>
      <c r="J605" s="247" t="str">
        <f>VLOOKUP($A605,'[2]Project Data'!$C$6:$BY$990,7,FALSE)</f>
        <v/>
      </c>
      <c r="K605" s="280">
        <f>VLOOKUP($A605,'[2]Project Data'!$C$6:$BY$990,15,FALSE)</f>
        <v>255</v>
      </c>
      <c r="L605" s="284">
        <f>VLOOKUP($A605,'[2]Project Data'!$C$6:$BY$990,30,FALSE)</f>
        <v>958000</v>
      </c>
      <c r="M605" s="284">
        <f>VLOOKUP($A605,'[2]Project Data'!$C$6:$BY$990,53,FALSE)</f>
        <v>0</v>
      </c>
      <c r="N605" s="266" t="str">
        <f>VLOOKUP($A605,'[2]Project Data'!$C$6:$BU$862,8,FALSE)</f>
        <v/>
      </c>
    </row>
    <row r="606" spans="1:14" s="244" customFormat="1" ht="50.25" customHeight="1" x14ac:dyDescent="0.25">
      <c r="A606" s="264">
        <v>617</v>
      </c>
      <c r="B606" s="264" t="s">
        <v>504</v>
      </c>
      <c r="C606" s="264" t="s">
        <v>1124</v>
      </c>
      <c r="D606" s="265" t="str">
        <f t="shared" si="9"/>
        <v>PPL Rank: 617       
Pemberton                                         
Source - New Well House</v>
      </c>
      <c r="E606" s="247" t="str">
        <f>VLOOKUP($A606,'[2]Project Data'!$C$6:$BU$990,11,FALSE)</f>
        <v>Brooksbank</v>
      </c>
      <c r="F606" s="247">
        <f>VLOOKUP($A606,'[2]Project Data'!$C$6:$BY$990,75,FALSE)</f>
        <v>9</v>
      </c>
      <c r="G606" s="273">
        <f>VLOOKUP($A606,'[2]Project Data'!$C$6:$BY$990,46,FALSE)</f>
        <v>0</v>
      </c>
      <c r="H606" s="247" t="str">
        <f>VLOOKUP($A606,'[2]Project Data'!$C$6:$BY$990,16,FALSE)</f>
        <v>Reg</v>
      </c>
      <c r="I606" s="247" t="str">
        <f>VLOOKUP($A606,'[2]Project Data'!$C$6:$BY$990,6,FALSE)</f>
        <v/>
      </c>
      <c r="J606" s="247" t="str">
        <f>VLOOKUP($A606,'[2]Project Data'!$C$6:$BY$990,7,FALSE)</f>
        <v/>
      </c>
      <c r="K606" s="280">
        <f>VLOOKUP($A606,'[2]Project Data'!$C$6:$BY$990,15,FALSE)</f>
        <v>255</v>
      </c>
      <c r="L606" s="284">
        <f>VLOOKUP($A606,'[2]Project Data'!$C$6:$BY$990,30,FALSE)</f>
        <v>2480000</v>
      </c>
      <c r="M606" s="284">
        <f>VLOOKUP($A606,'[2]Project Data'!$C$6:$BY$990,53,FALSE)</f>
        <v>0</v>
      </c>
      <c r="N606" s="266" t="str">
        <f>VLOOKUP($A606,'[2]Project Data'!$C$6:$BU$862,8,FALSE)</f>
        <v/>
      </c>
    </row>
    <row r="607" spans="1:14" s="244" customFormat="1" ht="50.25" customHeight="1" x14ac:dyDescent="0.25">
      <c r="A607" s="264">
        <v>618</v>
      </c>
      <c r="B607" s="264" t="s">
        <v>504</v>
      </c>
      <c r="C607" s="264" t="s">
        <v>945</v>
      </c>
      <c r="D607" s="265" t="str">
        <f t="shared" si="9"/>
        <v>PPL Rank: 618       
Pemberton                                         
Watermain - System Improvements</v>
      </c>
      <c r="E607" s="247" t="str">
        <f>VLOOKUP($A607,'[2]Project Data'!$C$6:$BU$990,11,FALSE)</f>
        <v>Brooksbank</v>
      </c>
      <c r="F607" s="247">
        <f>VLOOKUP($A607,'[2]Project Data'!$C$6:$BY$990,75,FALSE)</f>
        <v>9</v>
      </c>
      <c r="G607" s="273">
        <f>VLOOKUP($A607,'[2]Project Data'!$C$6:$BY$990,46,FALSE)</f>
        <v>0</v>
      </c>
      <c r="H607" s="247" t="str">
        <f>VLOOKUP($A607,'[2]Project Data'!$C$6:$BY$990,16,FALSE)</f>
        <v>Reg</v>
      </c>
      <c r="I607" s="247" t="str">
        <f>VLOOKUP($A607,'[2]Project Data'!$C$6:$BY$990,6,FALSE)</f>
        <v/>
      </c>
      <c r="J607" s="247" t="str">
        <f>VLOOKUP($A607,'[2]Project Data'!$C$6:$BY$990,7,FALSE)</f>
        <v/>
      </c>
      <c r="K607" s="280">
        <f>VLOOKUP($A607,'[2]Project Data'!$C$6:$BY$990,15,FALSE)</f>
        <v>255</v>
      </c>
      <c r="L607" s="284">
        <f>VLOOKUP($A607,'[2]Project Data'!$C$6:$BY$990,30,FALSE)</f>
        <v>4015000</v>
      </c>
      <c r="M607" s="284">
        <f>VLOOKUP($A607,'[2]Project Data'!$C$6:$BY$990,53,FALSE)</f>
        <v>0</v>
      </c>
      <c r="N607" s="266" t="str">
        <f>VLOOKUP($A607,'[2]Project Data'!$C$6:$BU$862,8,FALSE)</f>
        <v/>
      </c>
    </row>
    <row r="608" spans="1:14" s="244" customFormat="1" ht="50.25" customHeight="1" x14ac:dyDescent="0.25">
      <c r="A608" s="264">
        <v>619</v>
      </c>
      <c r="B608" s="264" t="s">
        <v>504</v>
      </c>
      <c r="C608" s="264" t="s">
        <v>286</v>
      </c>
      <c r="D608" s="265" t="str">
        <f t="shared" si="9"/>
        <v>PPL Rank: 619       
Pemberton                                         
Conservation - Replace Meters</v>
      </c>
      <c r="E608" s="247" t="str">
        <f>VLOOKUP($A608,'[2]Project Data'!$C$6:$BU$990,11,FALSE)</f>
        <v>Brooksbank</v>
      </c>
      <c r="F608" s="247">
        <f>VLOOKUP($A608,'[2]Project Data'!$C$6:$BY$990,75,FALSE)</f>
        <v>9</v>
      </c>
      <c r="G608" s="273">
        <f>VLOOKUP($A608,'[2]Project Data'!$C$6:$BY$990,46,FALSE)</f>
        <v>0</v>
      </c>
      <c r="H608" s="247" t="str">
        <f>VLOOKUP($A608,'[2]Project Data'!$C$6:$BY$990,16,FALSE)</f>
        <v>Reg</v>
      </c>
      <c r="I608" s="247" t="str">
        <f>VLOOKUP($A608,'[2]Project Data'!$C$6:$BY$990,6,FALSE)</f>
        <v/>
      </c>
      <c r="J608" s="247" t="str">
        <f>VLOOKUP($A608,'[2]Project Data'!$C$6:$BY$990,7,FALSE)</f>
        <v/>
      </c>
      <c r="K608" s="280">
        <f>VLOOKUP($A608,'[2]Project Data'!$C$6:$BY$990,15,FALSE)</f>
        <v>255</v>
      </c>
      <c r="L608" s="284">
        <f>VLOOKUP($A608,'[2]Project Data'!$C$6:$BY$990,30,FALSE)</f>
        <v>234000</v>
      </c>
      <c r="M608" s="284">
        <f>VLOOKUP($A608,'[2]Project Data'!$C$6:$BY$990,53,FALSE)</f>
        <v>0</v>
      </c>
      <c r="N608" s="266" t="str">
        <f>VLOOKUP($A608,'[2]Project Data'!$C$6:$BU$862,8,FALSE)</f>
        <v/>
      </c>
    </row>
    <row r="609" spans="1:14" s="244" customFormat="1" ht="50.25" customHeight="1" x14ac:dyDescent="0.25">
      <c r="A609" s="264">
        <v>834</v>
      </c>
      <c r="B609" s="264" t="s">
        <v>505</v>
      </c>
      <c r="C609" s="264" t="s">
        <v>506</v>
      </c>
      <c r="D609" s="265" t="str">
        <f t="shared" si="9"/>
        <v>PPL Rank: 834       
Pennock                                           
Storage - Repl with 50,000 Gal Tower</v>
      </c>
      <c r="E609" s="247" t="str">
        <f>VLOOKUP($A609,'[2]Project Data'!$C$6:$BU$990,11,FALSE)</f>
        <v>Barrett</v>
      </c>
      <c r="F609" s="247" t="str">
        <f>VLOOKUP($A609,'[2]Project Data'!$C$6:$BY$990,75,FALSE)</f>
        <v>6E</v>
      </c>
      <c r="G609" s="273">
        <f>VLOOKUP($A609,'[2]Project Data'!$C$6:$BY$990,46,FALSE)</f>
        <v>0</v>
      </c>
      <c r="H609" s="247" t="str">
        <f>VLOOKUP($A609,'[2]Project Data'!$C$6:$BY$990,16,FALSE)</f>
        <v>Reg</v>
      </c>
      <c r="I609" s="247" t="str">
        <f>VLOOKUP($A609,'[2]Project Data'!$C$6:$BY$990,6,FALSE)</f>
        <v/>
      </c>
      <c r="J609" s="247" t="str">
        <f>VLOOKUP($A609,'[2]Project Data'!$C$6:$BY$990,7,FALSE)</f>
        <v/>
      </c>
      <c r="K609" s="280">
        <f>VLOOKUP($A609,'[2]Project Data'!$C$6:$BY$990,15,FALSE)</f>
        <v>508</v>
      </c>
      <c r="L609" s="284">
        <f>VLOOKUP($A609,'[2]Project Data'!$C$6:$BY$990,30,FALSE)</f>
        <v>768400</v>
      </c>
      <c r="M609" s="284">
        <f>VLOOKUP($A609,'[2]Project Data'!$C$6:$BY$990,53,FALSE)</f>
        <v>0</v>
      </c>
      <c r="N609" s="266" t="str">
        <f>VLOOKUP($A609,'[2]Project Data'!$C$6:$BU$862,8,FALSE)</f>
        <v/>
      </c>
    </row>
    <row r="610" spans="1:14" s="244" customFormat="1" ht="50.25" customHeight="1" x14ac:dyDescent="0.25">
      <c r="A610" s="264">
        <v>207</v>
      </c>
      <c r="B610" s="264" t="s">
        <v>132</v>
      </c>
      <c r="C610" s="264" t="s">
        <v>507</v>
      </c>
      <c r="D610" s="265" t="str">
        <f t="shared" si="9"/>
        <v>PPL Rank: 207       
Perham                                            
Source - Well #10, Seal #3 &amp; 4</v>
      </c>
      <c r="E610" s="247" t="str">
        <f>VLOOKUP($A610,'[2]Project Data'!$C$6:$BU$990,11,FALSE)</f>
        <v>Bradshaw</v>
      </c>
      <c r="F610" s="247">
        <f>VLOOKUP($A610,'[2]Project Data'!$C$6:$BY$990,75,FALSE)</f>
        <v>4</v>
      </c>
      <c r="G610" s="273">
        <f>VLOOKUP($A610,'[2]Project Data'!$C$6:$BY$990,46,FALSE)</f>
        <v>0</v>
      </c>
      <c r="H610" s="247" t="str">
        <f>VLOOKUP($A610,'[2]Project Data'!$C$6:$BY$990,16,FALSE)</f>
        <v>Reg</v>
      </c>
      <c r="I610" s="247" t="str">
        <f>VLOOKUP($A610,'[2]Project Data'!$C$6:$BY$990,6,FALSE)</f>
        <v/>
      </c>
      <c r="J610" s="247" t="str">
        <f>VLOOKUP($A610,'[2]Project Data'!$C$6:$BY$990,7,FALSE)</f>
        <v/>
      </c>
      <c r="K610" s="280">
        <f>VLOOKUP($A610,'[2]Project Data'!$C$6:$BY$990,15,FALSE)</f>
        <v>3421</v>
      </c>
      <c r="L610" s="284">
        <f>VLOOKUP($A610,'[2]Project Data'!$C$6:$BY$990,30,FALSE)</f>
        <v>505000</v>
      </c>
      <c r="M610" s="284">
        <f>VLOOKUP($A610,'[2]Project Data'!$C$6:$BY$990,53,FALSE)</f>
        <v>0</v>
      </c>
      <c r="N610" s="266" t="str">
        <f>VLOOKUP($A610,'[2]Project Data'!$C$6:$BU$862,8,FALSE)</f>
        <v/>
      </c>
    </row>
    <row r="611" spans="1:14" s="244" customFormat="1" ht="50.25" customHeight="1" x14ac:dyDescent="0.25">
      <c r="A611" s="264">
        <v>450</v>
      </c>
      <c r="B611" s="264" t="s">
        <v>132</v>
      </c>
      <c r="C611" s="264" t="s">
        <v>1125</v>
      </c>
      <c r="D611" s="265" t="str">
        <f t="shared" si="9"/>
        <v>PPL Rank: 450       
Perham                                            
Watermain - Main Street Reconstruction</v>
      </c>
      <c r="E611" s="247" t="str">
        <f>VLOOKUP($A611,'[2]Project Data'!$C$6:$BU$990,11,FALSE)</f>
        <v>Bradshaw</v>
      </c>
      <c r="F611" s="247">
        <f>VLOOKUP($A611,'[2]Project Data'!$C$6:$BY$990,75,FALSE)</f>
        <v>4</v>
      </c>
      <c r="G611" s="273">
        <f>VLOOKUP($A611,'[2]Project Data'!$C$6:$BY$990,46,FALSE)</f>
        <v>0</v>
      </c>
      <c r="H611" s="247" t="str">
        <f>VLOOKUP($A611,'[2]Project Data'!$C$6:$BY$990,16,FALSE)</f>
        <v>Reg</v>
      </c>
      <c r="I611" s="247" t="str">
        <f>VLOOKUP($A611,'[2]Project Data'!$C$6:$BY$990,6,FALSE)</f>
        <v/>
      </c>
      <c r="J611" s="247" t="str">
        <f>VLOOKUP($A611,'[2]Project Data'!$C$6:$BY$990,7,FALSE)</f>
        <v/>
      </c>
      <c r="K611" s="280">
        <f>VLOOKUP($A611,'[2]Project Data'!$C$6:$BY$990,15,FALSE)</f>
        <v>3460</v>
      </c>
      <c r="L611" s="284">
        <f>VLOOKUP($A611,'[2]Project Data'!$C$6:$BY$990,30,FALSE)</f>
        <v>7802750</v>
      </c>
      <c r="M611" s="284">
        <f>VLOOKUP($A611,'[2]Project Data'!$C$6:$BY$990,53,FALSE)</f>
        <v>0</v>
      </c>
      <c r="N611" s="266" t="str">
        <f>VLOOKUP($A611,'[2]Project Data'!$C$6:$BU$862,8,FALSE)</f>
        <v/>
      </c>
    </row>
    <row r="612" spans="1:14" s="244" customFormat="1" ht="50.25" customHeight="1" x14ac:dyDescent="0.25">
      <c r="A612" s="264">
        <v>301</v>
      </c>
      <c r="B612" s="264" t="s">
        <v>1126</v>
      </c>
      <c r="C612" s="264" t="s">
        <v>329</v>
      </c>
      <c r="D612" s="265" t="str">
        <f t="shared" si="9"/>
        <v>PPL Rank: 301       
Perley                                            
Watermain - Replace &amp; Loop</v>
      </c>
      <c r="E612" s="247" t="str">
        <f>VLOOKUP($A612,'[2]Project Data'!$C$6:$BU$990,11,FALSE)</f>
        <v>Perez</v>
      </c>
      <c r="F612" s="247">
        <f>VLOOKUP($A612,'[2]Project Data'!$C$6:$BY$990,75,FALSE)</f>
        <v>1</v>
      </c>
      <c r="G612" s="273">
        <f>VLOOKUP($A612,'[2]Project Data'!$C$6:$BY$990,46,FALSE)</f>
        <v>0</v>
      </c>
      <c r="H612" s="247" t="str">
        <f>VLOOKUP($A612,'[2]Project Data'!$C$6:$BY$990,16,FALSE)</f>
        <v>Reg</v>
      </c>
      <c r="I612" s="247" t="str">
        <f>VLOOKUP($A612,'[2]Project Data'!$C$6:$BY$990,6,FALSE)</f>
        <v/>
      </c>
      <c r="J612" s="247" t="str">
        <f>VLOOKUP($A612,'[2]Project Data'!$C$6:$BY$990,7,FALSE)</f>
        <v/>
      </c>
      <c r="K612" s="280">
        <f>VLOOKUP($A612,'[2]Project Data'!$C$6:$BY$990,15,FALSE)</f>
        <v>101</v>
      </c>
      <c r="L612" s="284">
        <f>VLOOKUP($A612,'[2]Project Data'!$C$6:$BY$990,30,FALSE)</f>
        <v>3662000</v>
      </c>
      <c r="M612" s="284">
        <f>VLOOKUP($A612,'[2]Project Data'!$C$6:$BY$990,53,FALSE)</f>
        <v>0</v>
      </c>
      <c r="N612" s="266" t="str">
        <f>VLOOKUP($A612,'[2]Project Data'!$C$6:$BU$862,8,FALSE)</f>
        <v/>
      </c>
    </row>
    <row r="613" spans="1:14" s="244" customFormat="1" ht="50.25" customHeight="1" x14ac:dyDescent="0.25">
      <c r="A613" s="264">
        <v>700</v>
      </c>
      <c r="B613" s="264" t="s">
        <v>1126</v>
      </c>
      <c r="C613" s="264" t="s">
        <v>286</v>
      </c>
      <c r="D613" s="265" t="str">
        <f t="shared" si="9"/>
        <v>PPL Rank: 700       
Perley                                            
Conservation - Replace Meters</v>
      </c>
      <c r="E613" s="247" t="str">
        <f>VLOOKUP($A613,'[2]Project Data'!$C$6:$BU$990,11,FALSE)</f>
        <v>Perez</v>
      </c>
      <c r="F613" s="247">
        <f>VLOOKUP($A613,'[2]Project Data'!$C$6:$BY$990,75,FALSE)</f>
        <v>1</v>
      </c>
      <c r="G613" s="273">
        <f>VLOOKUP($A613,'[2]Project Data'!$C$6:$BY$990,46,FALSE)</f>
        <v>0</v>
      </c>
      <c r="H613" s="247" t="str">
        <f>VLOOKUP($A613,'[2]Project Data'!$C$6:$BY$990,16,FALSE)</f>
        <v>Reg</v>
      </c>
      <c r="I613" s="247" t="str">
        <f>VLOOKUP($A613,'[2]Project Data'!$C$6:$BY$990,6,FALSE)</f>
        <v/>
      </c>
      <c r="J613" s="247" t="str">
        <f>VLOOKUP($A613,'[2]Project Data'!$C$6:$BY$990,7,FALSE)</f>
        <v/>
      </c>
      <c r="K613" s="280">
        <f>VLOOKUP($A613,'[2]Project Data'!$C$6:$BY$990,15,FALSE)</f>
        <v>101</v>
      </c>
      <c r="L613" s="284">
        <f>VLOOKUP($A613,'[2]Project Data'!$C$6:$BY$990,30,FALSE)</f>
        <v>157000</v>
      </c>
      <c r="M613" s="284">
        <f>VLOOKUP($A613,'[2]Project Data'!$C$6:$BY$990,53,FALSE)</f>
        <v>0</v>
      </c>
      <c r="N613" s="266" t="str">
        <f>VLOOKUP($A613,'[2]Project Data'!$C$6:$BU$862,8,FALSE)</f>
        <v/>
      </c>
    </row>
    <row r="614" spans="1:14" s="244" customFormat="1" ht="50.25" customHeight="1" x14ac:dyDescent="0.25">
      <c r="A614" s="264">
        <v>701</v>
      </c>
      <c r="B614" s="264" t="s">
        <v>1126</v>
      </c>
      <c r="C614" s="264" t="s">
        <v>1127</v>
      </c>
      <c r="D614" s="265" t="str">
        <f t="shared" si="9"/>
        <v>PPL Rank: 701       
Perley                                            
Other - Connect to Regional Water</v>
      </c>
      <c r="E614" s="247" t="str">
        <f>VLOOKUP($A614,'[2]Project Data'!$C$6:$BU$990,11,FALSE)</f>
        <v>Perez</v>
      </c>
      <c r="F614" s="247">
        <f>VLOOKUP($A614,'[2]Project Data'!$C$6:$BY$990,75,FALSE)</f>
        <v>1</v>
      </c>
      <c r="G614" s="273">
        <f>VLOOKUP($A614,'[2]Project Data'!$C$6:$BY$990,46,FALSE)</f>
        <v>0</v>
      </c>
      <c r="H614" s="247" t="str">
        <f>VLOOKUP($A614,'[2]Project Data'!$C$6:$BY$990,16,FALSE)</f>
        <v>Reg</v>
      </c>
      <c r="I614" s="247" t="str">
        <f>VLOOKUP($A614,'[2]Project Data'!$C$6:$BY$990,6,FALSE)</f>
        <v/>
      </c>
      <c r="J614" s="247" t="str">
        <f>VLOOKUP($A614,'[2]Project Data'!$C$6:$BY$990,7,FALSE)</f>
        <v/>
      </c>
      <c r="K614" s="280">
        <f>VLOOKUP($A614,'[2]Project Data'!$C$6:$BY$990,15,FALSE)</f>
        <v>101</v>
      </c>
      <c r="L614" s="284">
        <f>VLOOKUP($A614,'[2]Project Data'!$C$6:$BY$990,30,FALSE)</f>
        <v>262000</v>
      </c>
      <c r="M614" s="284">
        <f>VLOOKUP($A614,'[2]Project Data'!$C$6:$BY$990,53,FALSE)</f>
        <v>0</v>
      </c>
      <c r="N614" s="266" t="str">
        <f>VLOOKUP($A614,'[2]Project Data'!$C$6:$BU$862,8,FALSE)</f>
        <v/>
      </c>
    </row>
    <row r="615" spans="1:14" s="244" customFormat="1" ht="50.25" customHeight="1" x14ac:dyDescent="0.25">
      <c r="A615" s="264">
        <v>236</v>
      </c>
      <c r="B615" s="264" t="s">
        <v>508</v>
      </c>
      <c r="C615" s="264" t="s">
        <v>509</v>
      </c>
      <c r="D615" s="265" t="str">
        <f t="shared" si="9"/>
        <v>PPL Rank: 236       
Pine City                                         
Watermain - Second River Crossing</v>
      </c>
      <c r="E615" s="247" t="str">
        <f>VLOOKUP($A615,'[2]Project Data'!$C$6:$BU$990,11,FALSE)</f>
        <v>Montoya</v>
      </c>
      <c r="F615" s="247" t="str">
        <f>VLOOKUP($A615,'[2]Project Data'!$C$6:$BY$990,75,FALSE)</f>
        <v>7E</v>
      </c>
      <c r="G615" s="273">
        <f>VLOOKUP($A615,'[2]Project Data'!$C$6:$BY$990,46,FALSE)</f>
        <v>0</v>
      </c>
      <c r="H615" s="247" t="str">
        <f>VLOOKUP($A615,'[2]Project Data'!$C$6:$BY$990,16,FALSE)</f>
        <v>Reg</v>
      </c>
      <c r="I615" s="247" t="str">
        <f>VLOOKUP($A615,'[2]Project Data'!$C$6:$BY$990,6,FALSE)</f>
        <v/>
      </c>
      <c r="J615" s="247" t="str">
        <f>VLOOKUP($A615,'[2]Project Data'!$C$6:$BY$990,7,FALSE)</f>
        <v/>
      </c>
      <c r="K615" s="280">
        <f>VLOOKUP($A615,'[2]Project Data'!$C$6:$BY$990,15,FALSE)</f>
        <v>3127</v>
      </c>
      <c r="L615" s="284">
        <f>VLOOKUP($A615,'[2]Project Data'!$C$6:$BY$990,30,FALSE)</f>
        <v>306800</v>
      </c>
      <c r="M615" s="284">
        <f>VLOOKUP($A615,'[2]Project Data'!$C$6:$BY$990,53,FALSE)</f>
        <v>0</v>
      </c>
      <c r="N615" s="266" t="str">
        <f>VLOOKUP($A615,'[2]Project Data'!$C$6:$BU$862,8,FALSE)</f>
        <v/>
      </c>
    </row>
    <row r="616" spans="1:14" s="244" customFormat="1" ht="50.25" customHeight="1" x14ac:dyDescent="0.25">
      <c r="A616" s="264">
        <v>237</v>
      </c>
      <c r="B616" s="264" t="s">
        <v>508</v>
      </c>
      <c r="C616" s="264" t="s">
        <v>947</v>
      </c>
      <c r="D616" s="265" t="str">
        <f t="shared" si="9"/>
        <v>PPL Rank: 237       
Pine City                                         
Watermain - Northwest Looping</v>
      </c>
      <c r="E616" s="247" t="str">
        <f>VLOOKUP($A616,'[2]Project Data'!$C$6:$BU$990,11,FALSE)</f>
        <v>Montoya</v>
      </c>
      <c r="F616" s="247" t="str">
        <f>VLOOKUP($A616,'[2]Project Data'!$C$6:$BY$990,75,FALSE)</f>
        <v>7E</v>
      </c>
      <c r="G616" s="273">
        <f>VLOOKUP($A616,'[2]Project Data'!$C$6:$BY$990,46,FALSE)</f>
        <v>0</v>
      </c>
      <c r="H616" s="247" t="str">
        <f>VLOOKUP($A616,'[2]Project Data'!$C$6:$BY$990,16,FALSE)</f>
        <v>Reg</v>
      </c>
      <c r="I616" s="247" t="str">
        <f>VLOOKUP($A616,'[2]Project Data'!$C$6:$BY$990,6,FALSE)</f>
        <v/>
      </c>
      <c r="J616" s="247" t="str">
        <f>VLOOKUP($A616,'[2]Project Data'!$C$6:$BY$990,7,FALSE)</f>
        <v/>
      </c>
      <c r="K616" s="280">
        <f>VLOOKUP($A616,'[2]Project Data'!$C$6:$BY$990,15,FALSE)</f>
        <v>3113</v>
      </c>
      <c r="L616" s="284">
        <f>VLOOKUP($A616,'[2]Project Data'!$C$6:$BY$990,30,FALSE)</f>
        <v>505000</v>
      </c>
      <c r="M616" s="284">
        <f>VLOOKUP($A616,'[2]Project Data'!$C$6:$BY$990,53,FALSE)</f>
        <v>0</v>
      </c>
      <c r="N616" s="266" t="str">
        <f>VLOOKUP($A616,'[2]Project Data'!$C$6:$BU$862,8,FALSE)</f>
        <v/>
      </c>
    </row>
    <row r="617" spans="1:14" s="244" customFormat="1" ht="50.25" customHeight="1" x14ac:dyDescent="0.25">
      <c r="A617" s="264">
        <v>419</v>
      </c>
      <c r="B617" s="264" t="s">
        <v>167</v>
      </c>
      <c r="C617" s="264" t="s">
        <v>969</v>
      </c>
      <c r="D617" s="265" t="str">
        <f t="shared" si="9"/>
        <v>PPL Rank: 419       
Pipestone                                         
Watermain - Replace NE Area, Ph 3</v>
      </c>
      <c r="E617" s="247" t="str">
        <f>VLOOKUP($A617,'[2]Project Data'!$C$6:$BU$990,11,FALSE)</f>
        <v>Berrens</v>
      </c>
      <c r="F617" s="247">
        <f>VLOOKUP($A617,'[2]Project Data'!$C$6:$BY$990,75,FALSE)</f>
        <v>8</v>
      </c>
      <c r="G617" s="273">
        <f>VLOOKUP($A617,'[2]Project Data'!$C$6:$BY$990,46,FALSE)</f>
        <v>0</v>
      </c>
      <c r="H617" s="247" t="str">
        <f>VLOOKUP($A617,'[2]Project Data'!$C$6:$BY$990,16,FALSE)</f>
        <v>Reg</v>
      </c>
      <c r="I617" s="247" t="str">
        <f>VLOOKUP($A617,'[2]Project Data'!$C$6:$BY$990,6,FALSE)</f>
        <v/>
      </c>
      <c r="J617" s="247" t="str">
        <f>VLOOKUP($A617,'[2]Project Data'!$C$6:$BY$990,7,FALSE)</f>
        <v/>
      </c>
      <c r="K617" s="280">
        <f>VLOOKUP($A617,'[2]Project Data'!$C$6:$BY$990,15,FALSE)</f>
        <v>4317</v>
      </c>
      <c r="L617" s="284">
        <f>VLOOKUP($A617,'[2]Project Data'!$C$6:$BY$990,30,FALSE)</f>
        <v>801894</v>
      </c>
      <c r="M617" s="284">
        <f>VLOOKUP($A617,'[2]Project Data'!$C$6:$BY$990,53,FALSE)</f>
        <v>0</v>
      </c>
      <c r="N617" s="266" t="str">
        <f>VLOOKUP($A617,'[2]Project Data'!$C$6:$BU$862,8,FALSE)</f>
        <v/>
      </c>
    </row>
    <row r="618" spans="1:14" s="244" customFormat="1" ht="50.25" customHeight="1" x14ac:dyDescent="0.25">
      <c r="A618" s="264">
        <v>505</v>
      </c>
      <c r="B618" s="264" t="s">
        <v>167</v>
      </c>
      <c r="C618" s="264" t="s">
        <v>1128</v>
      </c>
      <c r="D618" s="265" t="str">
        <f t="shared" si="9"/>
        <v>PPL Rank: 505       
Pipestone                                         
Watermain - Replace Main St. area</v>
      </c>
      <c r="E618" s="247" t="str">
        <f>VLOOKUP($A618,'[2]Project Data'!$C$6:$BU$990,11,FALSE)</f>
        <v>Berrens</v>
      </c>
      <c r="F618" s="247">
        <f>VLOOKUP($A618,'[2]Project Data'!$C$6:$BY$990,75,FALSE)</f>
        <v>8</v>
      </c>
      <c r="G618" s="273">
        <f>VLOOKUP($A618,'[2]Project Data'!$C$6:$BY$990,46,FALSE)</f>
        <v>0</v>
      </c>
      <c r="H618" s="247" t="str">
        <f>VLOOKUP($A618,'[2]Project Data'!$C$6:$BY$990,16,FALSE)</f>
        <v>Reg</v>
      </c>
      <c r="I618" s="247" t="str">
        <f>VLOOKUP($A618,'[2]Project Data'!$C$6:$BY$990,6,FALSE)</f>
        <v/>
      </c>
      <c r="J618" s="247" t="str">
        <f>VLOOKUP($A618,'[2]Project Data'!$C$6:$BY$990,7,FALSE)</f>
        <v/>
      </c>
      <c r="K618" s="280">
        <f>VLOOKUP($A618,'[2]Project Data'!$C$6:$BY$990,15,FALSE)</f>
        <v>4185</v>
      </c>
      <c r="L618" s="284">
        <f>VLOOKUP($A618,'[2]Project Data'!$C$6:$BY$990,30,FALSE)</f>
        <v>7500000</v>
      </c>
      <c r="M618" s="284">
        <f>VLOOKUP($A618,'[2]Project Data'!$C$6:$BY$990,53,FALSE)</f>
        <v>0</v>
      </c>
      <c r="N618" s="266" t="str">
        <f>VLOOKUP($A618,'[2]Project Data'!$C$6:$BU$862,8,FALSE)</f>
        <v/>
      </c>
    </row>
    <row r="619" spans="1:14" s="244" customFormat="1" ht="50.25" customHeight="1" x14ac:dyDescent="0.25">
      <c r="A619" s="264">
        <v>711</v>
      </c>
      <c r="B619" s="264" t="s">
        <v>167</v>
      </c>
      <c r="C619" s="264" t="s">
        <v>1365</v>
      </c>
      <c r="D619" s="265" t="str">
        <f t="shared" si="9"/>
        <v>PPL Rank: 711       
Pipestone                                         
Watermain - Repl 2nd Ave SW</v>
      </c>
      <c r="E619" s="247" t="str">
        <f>VLOOKUP($A619,'[2]Project Data'!$C$6:$BU$990,11,FALSE)</f>
        <v>Berrens</v>
      </c>
      <c r="F619" s="247">
        <f>VLOOKUP($A619,'[2]Project Data'!$C$6:$BY$990,75,FALSE)</f>
        <v>8</v>
      </c>
      <c r="G619" s="273">
        <f>VLOOKUP($A619,'[2]Project Data'!$C$6:$BY$990,46,FALSE)</f>
        <v>0</v>
      </c>
      <c r="H619" s="247" t="str">
        <f>VLOOKUP($A619,'[2]Project Data'!$C$6:$BY$990,16,FALSE)</f>
        <v>Reg</v>
      </c>
      <c r="I619" s="247" t="str">
        <f>VLOOKUP($A619,'[2]Project Data'!$C$6:$BY$990,6,FALSE)</f>
        <v/>
      </c>
      <c r="J619" s="247" t="str">
        <f>VLOOKUP($A619,'[2]Project Data'!$C$6:$BY$990,7,FALSE)</f>
        <v>Yes</v>
      </c>
      <c r="K619" s="280">
        <f>VLOOKUP($A619,'[2]Project Data'!$C$6:$BY$990,15,FALSE)</f>
        <v>4171</v>
      </c>
      <c r="L619" s="284">
        <f>VLOOKUP($A619,'[2]Project Data'!$C$6:$BY$990,30,FALSE)</f>
        <v>1924000</v>
      </c>
      <c r="M619" s="284">
        <f>VLOOKUP($A619,'[2]Project Data'!$C$6:$BY$990,53,FALSE)</f>
        <v>0</v>
      </c>
      <c r="N619" s="266">
        <f>VLOOKUP($A619,'[2]Project Data'!$C$6:$BU$862,8,FALSE)</f>
        <v>0</v>
      </c>
    </row>
    <row r="620" spans="1:14" s="244" customFormat="1" ht="50.25" customHeight="1" x14ac:dyDescent="0.25">
      <c r="A620" s="264">
        <v>800</v>
      </c>
      <c r="B620" s="264" t="s">
        <v>510</v>
      </c>
      <c r="C620" s="264" t="s">
        <v>511</v>
      </c>
      <c r="D620" s="265" t="str">
        <f t="shared" si="9"/>
        <v>PPL Rank: 800       
Plato                                             
Source - Additional Well #4</v>
      </c>
      <c r="E620" s="247" t="str">
        <f>VLOOKUP($A620,'[2]Project Data'!$C$6:$BU$990,11,FALSE)</f>
        <v>Barrett</v>
      </c>
      <c r="F620" s="247" t="str">
        <f>VLOOKUP($A620,'[2]Project Data'!$C$6:$BY$990,75,FALSE)</f>
        <v>6E</v>
      </c>
      <c r="G620" s="273">
        <f>VLOOKUP($A620,'[2]Project Data'!$C$6:$BY$990,46,FALSE)</f>
        <v>0</v>
      </c>
      <c r="H620" s="247" t="str">
        <f>VLOOKUP($A620,'[2]Project Data'!$C$6:$BY$990,16,FALSE)</f>
        <v>Reg</v>
      </c>
      <c r="I620" s="247" t="str">
        <f>VLOOKUP($A620,'[2]Project Data'!$C$6:$BY$990,6,FALSE)</f>
        <v/>
      </c>
      <c r="J620" s="247" t="str">
        <f>VLOOKUP($A620,'[2]Project Data'!$C$6:$BY$990,7,FALSE)</f>
        <v/>
      </c>
      <c r="K620" s="280">
        <f>VLOOKUP($A620,'[2]Project Data'!$C$6:$BY$990,15,FALSE)</f>
        <v>355</v>
      </c>
      <c r="L620" s="284">
        <f>VLOOKUP($A620,'[2]Project Data'!$C$6:$BY$990,30,FALSE)</f>
        <v>475000</v>
      </c>
      <c r="M620" s="284">
        <f>VLOOKUP($A620,'[2]Project Data'!$C$6:$BY$990,53,FALSE)</f>
        <v>0</v>
      </c>
      <c r="N620" s="266" t="str">
        <f>VLOOKUP($A620,'[2]Project Data'!$C$6:$BU$862,8,FALSE)</f>
        <v/>
      </c>
    </row>
    <row r="621" spans="1:14" s="244" customFormat="1" ht="50.25" customHeight="1" x14ac:dyDescent="0.25">
      <c r="A621" s="264">
        <v>801</v>
      </c>
      <c r="B621" s="264" t="s">
        <v>510</v>
      </c>
      <c r="C621" s="264" t="s">
        <v>379</v>
      </c>
      <c r="D621" s="265" t="str">
        <f t="shared" si="9"/>
        <v>PPL Rank: 801       
Plato                                             
Treatment - New Plant, Remove Fe/Mn</v>
      </c>
      <c r="E621" s="247" t="str">
        <f>VLOOKUP($A621,'[2]Project Data'!$C$6:$BU$990,11,FALSE)</f>
        <v>Barrett</v>
      </c>
      <c r="F621" s="247" t="str">
        <f>VLOOKUP($A621,'[2]Project Data'!$C$6:$BY$990,75,FALSE)</f>
        <v>6E</v>
      </c>
      <c r="G621" s="273">
        <f>VLOOKUP($A621,'[2]Project Data'!$C$6:$BY$990,46,FALSE)</f>
        <v>0</v>
      </c>
      <c r="H621" s="247" t="str">
        <f>VLOOKUP($A621,'[2]Project Data'!$C$6:$BY$990,16,FALSE)</f>
        <v>Reg</v>
      </c>
      <c r="I621" s="247" t="str">
        <f>VLOOKUP($A621,'[2]Project Data'!$C$6:$BY$990,6,FALSE)</f>
        <v/>
      </c>
      <c r="J621" s="247" t="str">
        <f>VLOOKUP($A621,'[2]Project Data'!$C$6:$BY$990,7,FALSE)</f>
        <v/>
      </c>
      <c r="K621" s="280">
        <f>VLOOKUP($A621,'[2]Project Data'!$C$6:$BY$990,15,FALSE)</f>
        <v>355</v>
      </c>
      <c r="L621" s="284">
        <f>VLOOKUP($A621,'[2]Project Data'!$C$6:$BY$990,30,FALSE)</f>
        <v>2655375</v>
      </c>
      <c r="M621" s="284">
        <f>VLOOKUP($A621,'[2]Project Data'!$C$6:$BY$990,53,FALSE)</f>
        <v>0</v>
      </c>
      <c r="N621" s="266" t="str">
        <f>VLOOKUP($A621,'[2]Project Data'!$C$6:$BU$862,8,FALSE)</f>
        <v/>
      </c>
    </row>
    <row r="622" spans="1:14" s="244" customFormat="1" ht="50.25" customHeight="1" x14ac:dyDescent="0.25">
      <c r="A622" s="264">
        <v>904</v>
      </c>
      <c r="B622" s="264" t="s">
        <v>510</v>
      </c>
      <c r="C622" s="264" t="s">
        <v>512</v>
      </c>
      <c r="D622" s="265" t="str">
        <f t="shared" si="9"/>
        <v>PPL Rank: 904       
Plato                                             
Storage - Repl w/100,000 Gallon Tower</v>
      </c>
      <c r="E622" s="247" t="str">
        <f>VLOOKUP($A622,'[2]Project Data'!$C$6:$BU$990,11,FALSE)</f>
        <v>Barrett</v>
      </c>
      <c r="F622" s="247" t="str">
        <f>VLOOKUP($A622,'[2]Project Data'!$C$6:$BY$990,75,FALSE)</f>
        <v>6E</v>
      </c>
      <c r="G622" s="273">
        <f>VLOOKUP($A622,'[2]Project Data'!$C$6:$BY$990,46,FALSE)</f>
        <v>0</v>
      </c>
      <c r="H622" s="247" t="str">
        <f>VLOOKUP($A622,'[2]Project Data'!$C$6:$BY$990,16,FALSE)</f>
        <v>Reg</v>
      </c>
      <c r="I622" s="247" t="str">
        <f>VLOOKUP($A622,'[2]Project Data'!$C$6:$BY$990,6,FALSE)</f>
        <v/>
      </c>
      <c r="J622" s="247" t="str">
        <f>VLOOKUP($A622,'[2]Project Data'!$C$6:$BY$990,7,FALSE)</f>
        <v/>
      </c>
      <c r="K622" s="280">
        <f>VLOOKUP($A622,'[2]Project Data'!$C$6:$BY$990,15,FALSE)</f>
        <v>355</v>
      </c>
      <c r="L622" s="284">
        <f>VLOOKUP($A622,'[2]Project Data'!$C$6:$BY$990,30,FALSE)</f>
        <v>841000</v>
      </c>
      <c r="M622" s="284">
        <f>VLOOKUP($A622,'[2]Project Data'!$C$6:$BY$990,53,FALSE)</f>
        <v>0</v>
      </c>
      <c r="N622" s="266" t="str">
        <f>VLOOKUP($A622,'[2]Project Data'!$C$6:$BU$862,8,FALSE)</f>
        <v/>
      </c>
    </row>
    <row r="623" spans="1:14" s="244" customFormat="1" ht="50.25" customHeight="1" x14ac:dyDescent="0.25">
      <c r="A623" s="264">
        <v>777</v>
      </c>
      <c r="B623" s="264" t="s">
        <v>216</v>
      </c>
      <c r="C623" s="264" t="s">
        <v>513</v>
      </c>
      <c r="D623" s="265" t="str">
        <f t="shared" si="9"/>
        <v>PPL Rank: 777       
Plummer                                           
Watermain - Loop Poplar Street</v>
      </c>
      <c r="E623" s="247" t="str">
        <f>VLOOKUP($A623,'[2]Project Data'!$C$6:$BU$990,11,FALSE)</f>
        <v>Perez</v>
      </c>
      <c r="F623" s="247">
        <f>VLOOKUP($A623,'[2]Project Data'!$C$6:$BY$990,75,FALSE)</f>
        <v>1</v>
      </c>
      <c r="G623" s="273">
        <f>VLOOKUP($A623,'[2]Project Data'!$C$6:$BY$990,46,FALSE)</f>
        <v>0</v>
      </c>
      <c r="H623" s="247" t="str">
        <f>VLOOKUP($A623,'[2]Project Data'!$C$6:$BY$990,16,FALSE)</f>
        <v>Reg</v>
      </c>
      <c r="I623" s="247" t="str">
        <f>VLOOKUP($A623,'[2]Project Data'!$C$6:$BY$990,6,FALSE)</f>
        <v/>
      </c>
      <c r="J623" s="247" t="str">
        <f>VLOOKUP($A623,'[2]Project Data'!$C$6:$BY$990,7,FALSE)</f>
        <v/>
      </c>
      <c r="K623" s="280">
        <f>VLOOKUP($A623,'[2]Project Data'!$C$6:$BY$990,15,FALSE)</f>
        <v>292</v>
      </c>
      <c r="L623" s="284">
        <f>VLOOKUP($A623,'[2]Project Data'!$C$6:$BY$990,30,FALSE)</f>
        <v>105000</v>
      </c>
      <c r="M623" s="284">
        <f>VLOOKUP($A623,'[2]Project Data'!$C$6:$BY$990,53,FALSE)</f>
        <v>0</v>
      </c>
      <c r="N623" s="266" t="str">
        <f>VLOOKUP($A623,'[2]Project Data'!$C$6:$BU$862,8,FALSE)</f>
        <v/>
      </c>
    </row>
    <row r="624" spans="1:14" s="244" customFormat="1" ht="50.25" customHeight="1" x14ac:dyDescent="0.25">
      <c r="A624" s="264">
        <v>842</v>
      </c>
      <c r="B624" s="264" t="s">
        <v>216</v>
      </c>
      <c r="C624" s="264" t="s">
        <v>356</v>
      </c>
      <c r="D624" s="265" t="str">
        <f t="shared" si="9"/>
        <v>PPL Rank: 842       
Plummer                                           
Storage - New 50,000 Gal Tower</v>
      </c>
      <c r="E624" s="247" t="str">
        <f>VLOOKUP($A624,'[2]Project Data'!$C$6:$BU$990,11,FALSE)</f>
        <v>Perez</v>
      </c>
      <c r="F624" s="247">
        <f>VLOOKUP($A624,'[2]Project Data'!$C$6:$BY$990,75,FALSE)</f>
        <v>1</v>
      </c>
      <c r="G624" s="273">
        <f>VLOOKUP($A624,'[2]Project Data'!$C$6:$BY$990,46,FALSE)</f>
        <v>0</v>
      </c>
      <c r="H624" s="247" t="str">
        <f>VLOOKUP($A624,'[2]Project Data'!$C$6:$BY$990,16,FALSE)</f>
        <v>Reg</v>
      </c>
      <c r="I624" s="247" t="str">
        <f>VLOOKUP($A624,'[2]Project Data'!$C$6:$BY$990,6,FALSE)</f>
        <v/>
      </c>
      <c r="J624" s="247" t="str">
        <f>VLOOKUP($A624,'[2]Project Data'!$C$6:$BY$990,7,FALSE)</f>
        <v/>
      </c>
      <c r="K624" s="280">
        <f>VLOOKUP($A624,'[2]Project Data'!$C$6:$BY$990,15,FALSE)</f>
        <v>292</v>
      </c>
      <c r="L624" s="284">
        <f>VLOOKUP($A624,'[2]Project Data'!$C$6:$BY$990,30,FALSE)</f>
        <v>994000</v>
      </c>
      <c r="M624" s="284">
        <f>VLOOKUP($A624,'[2]Project Data'!$C$6:$BY$990,53,FALSE)</f>
        <v>0</v>
      </c>
      <c r="N624" s="266" t="str">
        <f>VLOOKUP($A624,'[2]Project Data'!$C$6:$BU$862,8,FALSE)</f>
        <v/>
      </c>
    </row>
    <row r="625" spans="1:14" s="244" customFormat="1" ht="50.25" customHeight="1" x14ac:dyDescent="0.25">
      <c r="A625" s="264">
        <v>843</v>
      </c>
      <c r="B625" s="264" t="s">
        <v>216</v>
      </c>
      <c r="C625" s="264" t="s">
        <v>308</v>
      </c>
      <c r="D625" s="265" t="str">
        <f t="shared" si="9"/>
        <v>PPL Rank: 843       
Plummer                                           
Conservation - Install Meters</v>
      </c>
      <c r="E625" s="247" t="str">
        <f>VLOOKUP($A625,'[2]Project Data'!$C$6:$BU$990,11,FALSE)</f>
        <v>Perez</v>
      </c>
      <c r="F625" s="247">
        <f>VLOOKUP($A625,'[2]Project Data'!$C$6:$BY$990,75,FALSE)</f>
        <v>1</v>
      </c>
      <c r="G625" s="273">
        <f>VLOOKUP($A625,'[2]Project Data'!$C$6:$BY$990,46,FALSE)</f>
        <v>0</v>
      </c>
      <c r="H625" s="247" t="str">
        <f>VLOOKUP($A625,'[2]Project Data'!$C$6:$BY$990,16,FALSE)</f>
        <v>Reg</v>
      </c>
      <c r="I625" s="247" t="str">
        <f>VLOOKUP($A625,'[2]Project Data'!$C$6:$BY$990,6,FALSE)</f>
        <v/>
      </c>
      <c r="J625" s="247" t="str">
        <f>VLOOKUP($A625,'[2]Project Data'!$C$6:$BY$990,7,FALSE)</f>
        <v/>
      </c>
      <c r="K625" s="280">
        <f>VLOOKUP($A625,'[2]Project Data'!$C$6:$BY$990,15,FALSE)</f>
        <v>292</v>
      </c>
      <c r="L625" s="284">
        <f>VLOOKUP($A625,'[2]Project Data'!$C$6:$BY$990,30,FALSE)</f>
        <v>211500</v>
      </c>
      <c r="M625" s="284">
        <f>VLOOKUP($A625,'[2]Project Data'!$C$6:$BY$990,53,FALSE)</f>
        <v>0</v>
      </c>
      <c r="N625" s="266" t="str">
        <f>VLOOKUP($A625,'[2]Project Data'!$C$6:$BU$862,8,FALSE)</f>
        <v/>
      </c>
    </row>
    <row r="626" spans="1:14" s="244" customFormat="1" ht="50.25" customHeight="1" x14ac:dyDescent="0.25">
      <c r="A626" s="264">
        <v>256</v>
      </c>
      <c r="B626" s="264" t="s">
        <v>775</v>
      </c>
      <c r="C626" s="264" t="s">
        <v>329</v>
      </c>
      <c r="D626" s="265" t="str">
        <f t="shared" si="9"/>
        <v>PPL Rank: 256       
Porter                                            
Watermain - Replace &amp; Loop</v>
      </c>
      <c r="E626" s="247" t="str">
        <f>VLOOKUP($A626,'[2]Project Data'!$C$6:$BU$990,11,FALSE)</f>
        <v>Berrens</v>
      </c>
      <c r="F626" s="247" t="str">
        <f>VLOOKUP($A626,'[2]Project Data'!$C$6:$BY$990,75,FALSE)</f>
        <v>6W</v>
      </c>
      <c r="G626" s="273">
        <f>VLOOKUP($A626,'[2]Project Data'!$C$6:$BY$990,46,FALSE)</f>
        <v>0</v>
      </c>
      <c r="H626" s="247" t="str">
        <f>VLOOKUP($A626,'[2]Project Data'!$C$6:$BY$990,16,FALSE)</f>
        <v>Reg</v>
      </c>
      <c r="I626" s="247" t="str">
        <f>VLOOKUP($A626,'[2]Project Data'!$C$6:$BY$990,6,FALSE)</f>
        <v/>
      </c>
      <c r="J626" s="247" t="str">
        <f>VLOOKUP($A626,'[2]Project Data'!$C$6:$BY$990,7,FALSE)</f>
        <v/>
      </c>
      <c r="K626" s="280">
        <f>VLOOKUP($A626,'[2]Project Data'!$C$6:$BY$990,15,FALSE)</f>
        <v>185</v>
      </c>
      <c r="L626" s="284">
        <f>VLOOKUP($A626,'[2]Project Data'!$C$6:$BY$990,30,FALSE)</f>
        <v>1506000</v>
      </c>
      <c r="M626" s="284">
        <f>VLOOKUP($A626,'[2]Project Data'!$C$6:$BY$990,53,FALSE)</f>
        <v>0</v>
      </c>
      <c r="N626" s="266" t="str">
        <f>VLOOKUP($A626,'[2]Project Data'!$C$6:$BU$862,8,FALSE)</f>
        <v/>
      </c>
    </row>
    <row r="627" spans="1:14" s="244" customFormat="1" ht="50.25" customHeight="1" x14ac:dyDescent="0.25">
      <c r="A627" s="264">
        <v>493</v>
      </c>
      <c r="B627" s="264" t="s">
        <v>775</v>
      </c>
      <c r="C627" s="264" t="s">
        <v>493</v>
      </c>
      <c r="D627" s="265" t="str">
        <f t="shared" si="9"/>
        <v>PPL Rank: 493       
Porter                                            
Treatment - Wellhouse Rehab</v>
      </c>
      <c r="E627" s="247" t="str">
        <f>VLOOKUP($A627,'[2]Project Data'!$C$6:$BU$990,11,FALSE)</f>
        <v>Berrens</v>
      </c>
      <c r="F627" s="247" t="str">
        <f>VLOOKUP($A627,'[2]Project Data'!$C$6:$BY$990,75,FALSE)</f>
        <v>6W</v>
      </c>
      <c r="G627" s="273">
        <f>VLOOKUP($A627,'[2]Project Data'!$C$6:$BY$990,46,FALSE)</f>
        <v>0</v>
      </c>
      <c r="H627" s="247" t="str">
        <f>VLOOKUP($A627,'[2]Project Data'!$C$6:$BY$990,16,FALSE)</f>
        <v>Reg</v>
      </c>
      <c r="I627" s="247" t="str">
        <f>VLOOKUP($A627,'[2]Project Data'!$C$6:$BY$990,6,FALSE)</f>
        <v/>
      </c>
      <c r="J627" s="247" t="str">
        <f>VLOOKUP($A627,'[2]Project Data'!$C$6:$BY$990,7,FALSE)</f>
        <v/>
      </c>
      <c r="K627" s="280">
        <f>VLOOKUP($A627,'[2]Project Data'!$C$6:$BY$990,15,FALSE)</f>
        <v>185</v>
      </c>
      <c r="L627" s="284">
        <f>VLOOKUP($A627,'[2]Project Data'!$C$6:$BY$990,30,FALSE)</f>
        <v>347000</v>
      </c>
      <c r="M627" s="284">
        <f>VLOOKUP($A627,'[2]Project Data'!$C$6:$BY$990,53,FALSE)</f>
        <v>0</v>
      </c>
      <c r="N627" s="266">
        <f>VLOOKUP($A627,'[2]Project Data'!$C$6:$BU$862,8,FALSE)</f>
        <v>0</v>
      </c>
    </row>
    <row r="628" spans="1:14" s="244" customFormat="1" ht="50.25" customHeight="1" x14ac:dyDescent="0.25">
      <c r="A628" s="264">
        <v>772</v>
      </c>
      <c r="B628" s="264" t="s">
        <v>514</v>
      </c>
      <c r="C628" s="264" t="s">
        <v>279</v>
      </c>
      <c r="D628" s="265" t="str">
        <f t="shared" si="9"/>
        <v>PPL Rank: 772       
Prinsburg                                         
Source - New Well</v>
      </c>
      <c r="E628" s="247" t="str">
        <f>VLOOKUP($A628,'[2]Project Data'!$C$6:$BU$990,11,FALSE)</f>
        <v>Barrett</v>
      </c>
      <c r="F628" s="247" t="str">
        <f>VLOOKUP($A628,'[2]Project Data'!$C$6:$BY$990,75,FALSE)</f>
        <v>6E</v>
      </c>
      <c r="G628" s="273">
        <f>VLOOKUP($A628,'[2]Project Data'!$C$6:$BY$990,46,FALSE)</f>
        <v>0</v>
      </c>
      <c r="H628" s="247" t="str">
        <f>VLOOKUP($A628,'[2]Project Data'!$C$6:$BY$990,16,FALSE)</f>
        <v>Reg</v>
      </c>
      <c r="I628" s="247" t="str">
        <f>VLOOKUP($A628,'[2]Project Data'!$C$6:$BY$990,6,FALSE)</f>
        <v/>
      </c>
      <c r="J628" s="247" t="str">
        <f>VLOOKUP($A628,'[2]Project Data'!$C$6:$BY$990,7,FALSE)</f>
        <v/>
      </c>
      <c r="K628" s="280">
        <f>VLOOKUP($A628,'[2]Project Data'!$C$6:$BY$990,15,FALSE)</f>
        <v>523</v>
      </c>
      <c r="L628" s="284">
        <f>VLOOKUP($A628,'[2]Project Data'!$C$6:$BY$990,30,FALSE)</f>
        <v>397000</v>
      </c>
      <c r="M628" s="284">
        <f>VLOOKUP($A628,'[2]Project Data'!$C$6:$BY$990,53,FALSE)</f>
        <v>0</v>
      </c>
      <c r="N628" s="266" t="str">
        <f>VLOOKUP($A628,'[2]Project Data'!$C$6:$BU$862,8,FALSE)</f>
        <v/>
      </c>
    </row>
    <row r="629" spans="1:14" s="244" customFormat="1" ht="50.25" customHeight="1" x14ac:dyDescent="0.25">
      <c r="A629" s="264">
        <v>956</v>
      </c>
      <c r="B629" s="264" t="s">
        <v>514</v>
      </c>
      <c r="C629" s="264" t="s">
        <v>289</v>
      </c>
      <c r="D629" s="265" t="str">
        <f t="shared" si="9"/>
        <v>PPL Rank: 956       
Prinsburg                                         
Storage - Tower Rehab</v>
      </c>
      <c r="E629" s="247" t="str">
        <f>VLOOKUP($A629,'[2]Project Data'!$C$6:$BU$990,11,FALSE)</f>
        <v>Barrett</v>
      </c>
      <c r="F629" s="247" t="str">
        <f>VLOOKUP($A629,'[2]Project Data'!$C$6:$BY$990,75,FALSE)</f>
        <v>6E</v>
      </c>
      <c r="G629" s="273">
        <f>VLOOKUP($A629,'[2]Project Data'!$C$6:$BY$990,46,FALSE)</f>
        <v>0</v>
      </c>
      <c r="H629" s="247" t="str">
        <f>VLOOKUP($A629,'[2]Project Data'!$C$6:$BY$990,16,FALSE)</f>
        <v>Reg</v>
      </c>
      <c r="I629" s="247" t="str">
        <f>VLOOKUP($A629,'[2]Project Data'!$C$6:$BY$990,6,FALSE)</f>
        <v/>
      </c>
      <c r="J629" s="247" t="str">
        <f>VLOOKUP($A629,'[2]Project Data'!$C$6:$BY$990,7,FALSE)</f>
        <v/>
      </c>
      <c r="K629" s="280">
        <f>VLOOKUP($A629,'[2]Project Data'!$C$6:$BY$990,15,FALSE)</f>
        <v>523</v>
      </c>
      <c r="L629" s="284">
        <f>VLOOKUP($A629,'[2]Project Data'!$C$6:$BY$990,30,FALSE)</f>
        <v>908000</v>
      </c>
      <c r="M629" s="284">
        <f>VLOOKUP($A629,'[2]Project Data'!$C$6:$BY$990,53,FALSE)</f>
        <v>0</v>
      </c>
      <c r="N629" s="266" t="str">
        <f>VLOOKUP($A629,'[2]Project Data'!$C$6:$BU$862,8,FALSE)</f>
        <v/>
      </c>
    </row>
    <row r="630" spans="1:14" s="244" customFormat="1" ht="50.25" customHeight="1" x14ac:dyDescent="0.25">
      <c r="A630" s="264">
        <v>957</v>
      </c>
      <c r="B630" s="264" t="s">
        <v>514</v>
      </c>
      <c r="C630" s="264" t="s">
        <v>515</v>
      </c>
      <c r="D630" s="265" t="str">
        <f t="shared" si="9"/>
        <v>PPL Rank: 957       
Prinsburg                                         
Watermain - Phase 2 Repl Cast Iron Mains</v>
      </c>
      <c r="E630" s="247" t="str">
        <f>VLOOKUP($A630,'[2]Project Data'!$C$6:$BU$990,11,FALSE)</f>
        <v>Barrett</v>
      </c>
      <c r="F630" s="247" t="str">
        <f>VLOOKUP($A630,'[2]Project Data'!$C$6:$BY$990,75,FALSE)</f>
        <v>6E</v>
      </c>
      <c r="G630" s="273">
        <f>VLOOKUP($A630,'[2]Project Data'!$C$6:$BY$990,46,FALSE)</f>
        <v>0</v>
      </c>
      <c r="H630" s="247" t="str">
        <f>VLOOKUP($A630,'[2]Project Data'!$C$6:$BY$990,16,FALSE)</f>
        <v>Reg</v>
      </c>
      <c r="I630" s="247" t="str">
        <f>VLOOKUP($A630,'[2]Project Data'!$C$6:$BY$990,6,FALSE)</f>
        <v/>
      </c>
      <c r="J630" s="247" t="str">
        <f>VLOOKUP($A630,'[2]Project Data'!$C$6:$BY$990,7,FALSE)</f>
        <v/>
      </c>
      <c r="K630" s="280">
        <f>VLOOKUP($A630,'[2]Project Data'!$C$6:$BY$990,15,FALSE)</f>
        <v>523</v>
      </c>
      <c r="L630" s="284">
        <f>VLOOKUP($A630,'[2]Project Data'!$C$6:$BY$990,30,FALSE)</f>
        <v>6949000</v>
      </c>
      <c r="M630" s="284">
        <f>VLOOKUP($A630,'[2]Project Data'!$C$6:$BY$990,53,FALSE)</f>
        <v>0</v>
      </c>
      <c r="N630" s="266" t="str">
        <f>VLOOKUP($A630,'[2]Project Data'!$C$6:$BU$862,8,FALSE)</f>
        <v/>
      </c>
    </row>
    <row r="631" spans="1:14" s="244" customFormat="1" ht="50.25" customHeight="1" x14ac:dyDescent="0.25">
      <c r="A631" s="264">
        <v>958</v>
      </c>
      <c r="B631" s="264" t="s">
        <v>514</v>
      </c>
      <c r="C631" s="264" t="s">
        <v>286</v>
      </c>
      <c r="D631" s="265" t="str">
        <f t="shared" si="9"/>
        <v>PPL Rank: 958       
Prinsburg                                         
Conservation - Replace Meters</v>
      </c>
      <c r="E631" s="247" t="str">
        <f>VLOOKUP($A631,'[2]Project Data'!$C$6:$BU$990,11,FALSE)</f>
        <v>Barrett</v>
      </c>
      <c r="F631" s="247" t="str">
        <f>VLOOKUP($A631,'[2]Project Data'!$C$6:$BY$990,75,FALSE)</f>
        <v>6E</v>
      </c>
      <c r="G631" s="273">
        <f>VLOOKUP($A631,'[2]Project Data'!$C$6:$BY$990,46,FALSE)</f>
        <v>0</v>
      </c>
      <c r="H631" s="247" t="str">
        <f>VLOOKUP($A631,'[2]Project Data'!$C$6:$BY$990,16,FALSE)</f>
        <v>Reg</v>
      </c>
      <c r="I631" s="247" t="str">
        <f>VLOOKUP($A631,'[2]Project Data'!$C$6:$BY$990,6,FALSE)</f>
        <v/>
      </c>
      <c r="J631" s="247" t="str">
        <f>VLOOKUP($A631,'[2]Project Data'!$C$6:$BY$990,7,FALSE)</f>
        <v/>
      </c>
      <c r="K631" s="280">
        <f>VLOOKUP($A631,'[2]Project Data'!$C$6:$BY$990,15,FALSE)</f>
        <v>523</v>
      </c>
      <c r="L631" s="284">
        <f>VLOOKUP($A631,'[2]Project Data'!$C$6:$BY$990,30,FALSE)</f>
        <v>594000</v>
      </c>
      <c r="M631" s="284">
        <f>VLOOKUP($A631,'[2]Project Data'!$C$6:$BY$990,53,FALSE)</f>
        <v>0</v>
      </c>
      <c r="N631" s="266" t="str">
        <f>VLOOKUP($A631,'[2]Project Data'!$C$6:$BU$862,8,FALSE)</f>
        <v/>
      </c>
    </row>
    <row r="632" spans="1:14" s="244" customFormat="1" ht="50.25" customHeight="1" x14ac:dyDescent="0.25">
      <c r="A632" s="264">
        <v>738</v>
      </c>
      <c r="B632" s="264" t="s">
        <v>134</v>
      </c>
      <c r="C632" s="264" t="s">
        <v>1129</v>
      </c>
      <c r="D632" s="265" t="str">
        <f t="shared" si="9"/>
        <v>PPL Rank: 738       
Proctor                                           
Watermain - Repl 2nd St. to Westgate Blv</v>
      </c>
      <c r="E632" s="247" t="str">
        <f>VLOOKUP($A632,'[2]Project Data'!$C$6:$BU$990,11,FALSE)</f>
        <v>Bradshaw</v>
      </c>
      <c r="F632" s="247" t="str">
        <f>VLOOKUP($A632,'[2]Project Data'!$C$6:$BY$990,75,FALSE)</f>
        <v>3c</v>
      </c>
      <c r="G632" s="273">
        <f>VLOOKUP($A632,'[2]Project Data'!$C$6:$BY$990,46,FALSE)</f>
        <v>0</v>
      </c>
      <c r="H632" s="247" t="str">
        <f>VLOOKUP($A632,'[2]Project Data'!$C$6:$BY$990,16,FALSE)</f>
        <v>Reg</v>
      </c>
      <c r="I632" s="247" t="str">
        <f>VLOOKUP($A632,'[2]Project Data'!$C$6:$BY$990,6,FALSE)</f>
        <v/>
      </c>
      <c r="J632" s="247" t="str">
        <f>VLOOKUP($A632,'[2]Project Data'!$C$6:$BY$990,7,FALSE)</f>
        <v/>
      </c>
      <c r="K632" s="280">
        <f>VLOOKUP($A632,'[2]Project Data'!$C$6:$BY$990,15,FALSE)</f>
        <v>3113</v>
      </c>
      <c r="L632" s="284">
        <f>VLOOKUP($A632,'[2]Project Data'!$C$6:$BY$990,30,FALSE)</f>
        <v>1953000</v>
      </c>
      <c r="M632" s="284">
        <f>VLOOKUP($A632,'[2]Project Data'!$C$6:$BY$990,53,FALSE)</f>
        <v>0</v>
      </c>
      <c r="N632" s="266" t="str">
        <f>VLOOKUP($A632,'[2]Project Data'!$C$6:$BU$862,8,FALSE)</f>
        <v/>
      </c>
    </row>
    <row r="633" spans="1:14" s="244" customFormat="1" ht="50.25" customHeight="1" x14ac:dyDescent="0.25">
      <c r="A633" s="264">
        <v>883</v>
      </c>
      <c r="B633" s="264" t="s">
        <v>134</v>
      </c>
      <c r="C633" s="264" t="s">
        <v>516</v>
      </c>
      <c r="D633" s="265" t="str">
        <f t="shared" si="9"/>
        <v>PPL Rank: 883       
Proctor                                           
Watermain - Replace Various Blocks</v>
      </c>
      <c r="E633" s="247" t="str">
        <f>VLOOKUP($A633,'[2]Project Data'!$C$6:$BU$990,11,FALSE)</f>
        <v>Bradshaw</v>
      </c>
      <c r="F633" s="247" t="str">
        <f>VLOOKUP($A633,'[2]Project Data'!$C$6:$BY$990,75,FALSE)</f>
        <v>3c</v>
      </c>
      <c r="G633" s="273">
        <f>VLOOKUP($A633,'[2]Project Data'!$C$6:$BY$990,46,FALSE)</f>
        <v>0</v>
      </c>
      <c r="H633" s="247" t="str">
        <f>VLOOKUP($A633,'[2]Project Data'!$C$6:$BY$990,16,FALSE)</f>
        <v>Reg</v>
      </c>
      <c r="I633" s="247" t="str">
        <f>VLOOKUP($A633,'[2]Project Data'!$C$6:$BY$990,6,FALSE)</f>
        <v/>
      </c>
      <c r="J633" s="247" t="str">
        <f>VLOOKUP($A633,'[2]Project Data'!$C$6:$BY$990,7,FALSE)</f>
        <v/>
      </c>
      <c r="K633" s="280">
        <f>VLOOKUP($A633,'[2]Project Data'!$C$6:$BY$990,15,FALSE)</f>
        <v>2854</v>
      </c>
      <c r="L633" s="284">
        <f>VLOOKUP($A633,'[2]Project Data'!$C$6:$BY$990,30,FALSE)</f>
        <v>1807404</v>
      </c>
      <c r="M633" s="284">
        <f>VLOOKUP($A633,'[2]Project Data'!$C$6:$BY$990,53,FALSE)</f>
        <v>0</v>
      </c>
      <c r="N633" s="266" t="str">
        <f>VLOOKUP($A633,'[2]Project Data'!$C$6:$BU$862,8,FALSE)</f>
        <v/>
      </c>
    </row>
    <row r="634" spans="1:14" s="244" customFormat="1" ht="50.25" customHeight="1" x14ac:dyDescent="0.25">
      <c r="A634" s="264">
        <v>826</v>
      </c>
      <c r="B634" s="264" t="s">
        <v>660</v>
      </c>
      <c r="C634" s="264" t="s">
        <v>565</v>
      </c>
      <c r="D634" s="265" t="str">
        <f t="shared" si="9"/>
        <v>PPL Rank: 826       
Ramsey                                            
Treatment - Plant Improvements</v>
      </c>
      <c r="E634" s="247" t="str">
        <f>VLOOKUP($A634,'[2]Project Data'!$C$6:$BU$990,11,FALSE)</f>
        <v>Montoya</v>
      </c>
      <c r="F634" s="247">
        <f>VLOOKUP($A634,'[2]Project Data'!$C$6:$BY$990,75,FALSE)</f>
        <v>11</v>
      </c>
      <c r="G634" s="273">
        <f>VLOOKUP($A634,'[2]Project Data'!$C$6:$BY$990,46,FALSE)</f>
        <v>0</v>
      </c>
      <c r="H634" s="247" t="str">
        <f>VLOOKUP($A634,'[2]Project Data'!$C$6:$BY$990,16,FALSE)</f>
        <v>Reg</v>
      </c>
      <c r="I634" s="247" t="str">
        <f>VLOOKUP($A634,'[2]Project Data'!$C$6:$BY$990,6,FALSE)</f>
        <v/>
      </c>
      <c r="J634" s="247" t="str">
        <f>VLOOKUP($A634,'[2]Project Data'!$C$6:$BY$990,7,FALSE)</f>
        <v/>
      </c>
      <c r="K634" s="280">
        <f>VLOOKUP($A634,'[2]Project Data'!$C$6:$BY$990,15,FALSE)</f>
        <v>14252</v>
      </c>
      <c r="L634" s="284">
        <f>VLOOKUP($A634,'[2]Project Data'!$C$6:$BY$990,30,FALSE)</f>
        <v>46000000</v>
      </c>
      <c r="M634" s="284">
        <f>VLOOKUP($A634,'[2]Project Data'!$C$6:$BY$990,53,FALSE)</f>
        <v>0</v>
      </c>
      <c r="N634" s="266" t="str">
        <f>VLOOKUP($A634,'[2]Project Data'!$C$6:$BU$862,8,FALSE)</f>
        <v/>
      </c>
    </row>
    <row r="635" spans="1:14" s="244" customFormat="1" ht="50.25" customHeight="1" x14ac:dyDescent="0.25">
      <c r="A635" s="264">
        <v>529</v>
      </c>
      <c r="B635" s="264" t="s">
        <v>631</v>
      </c>
      <c r="C635" s="264" t="s">
        <v>708</v>
      </c>
      <c r="D635" s="265" t="str">
        <f t="shared" si="9"/>
        <v>PPL Rank: 529       
Randall                                           
Watermain - Water System Improvements</v>
      </c>
      <c r="E635" s="247" t="str">
        <f>VLOOKUP($A635,'[2]Project Data'!$C$6:$BU$990,11,FALSE)</f>
        <v>Schultz</v>
      </c>
      <c r="F635" s="247">
        <f>VLOOKUP($A635,'[2]Project Data'!$C$6:$BY$990,75,FALSE)</f>
        <v>5</v>
      </c>
      <c r="G635" s="273">
        <f>VLOOKUP($A635,'[2]Project Data'!$C$6:$BY$990,46,FALSE)</f>
        <v>0</v>
      </c>
      <c r="H635" s="247" t="str">
        <f>VLOOKUP($A635,'[2]Project Data'!$C$6:$BY$990,16,FALSE)</f>
        <v>Reg</v>
      </c>
      <c r="I635" s="247" t="str">
        <f>VLOOKUP($A635,'[2]Project Data'!$C$6:$BY$990,6,FALSE)</f>
        <v>Yes</v>
      </c>
      <c r="J635" s="247" t="str">
        <f>VLOOKUP($A635,'[2]Project Data'!$C$6:$BY$990,7,FALSE)</f>
        <v/>
      </c>
      <c r="K635" s="280">
        <f>VLOOKUP($A635,'[2]Project Data'!$C$6:$BY$990,15,FALSE)</f>
        <v>581</v>
      </c>
      <c r="L635" s="284">
        <f>VLOOKUP($A635,'[2]Project Data'!$C$6:$BY$990,30,FALSE)</f>
        <v>4000000</v>
      </c>
      <c r="M635" s="284">
        <f>VLOOKUP($A635,'[2]Project Data'!$C$6:$BY$990,53,FALSE)</f>
        <v>2067477.568013065</v>
      </c>
      <c r="N635" s="266" t="str">
        <f>VLOOKUP($A635,'[2]Project Data'!$C$6:$BU$862,8,FALSE)</f>
        <v/>
      </c>
    </row>
    <row r="636" spans="1:14" s="244" customFormat="1" ht="50.25" customHeight="1" x14ac:dyDescent="0.25">
      <c r="A636" s="264">
        <v>530</v>
      </c>
      <c r="B636" s="264" t="s">
        <v>631</v>
      </c>
      <c r="C636" s="264" t="s">
        <v>949</v>
      </c>
      <c r="D636" s="265" t="str">
        <f t="shared" si="9"/>
        <v>PPL Rank: 530       
Randall                                           
Storage - Storage Improvements</v>
      </c>
      <c r="E636" s="247" t="str">
        <f>VLOOKUP($A636,'[2]Project Data'!$C$6:$BU$990,11,FALSE)</f>
        <v>Schultz</v>
      </c>
      <c r="F636" s="247">
        <f>VLOOKUP($A636,'[2]Project Data'!$C$6:$BY$990,75,FALSE)</f>
        <v>5</v>
      </c>
      <c r="G636" s="273">
        <f>VLOOKUP($A636,'[2]Project Data'!$C$6:$BY$990,46,FALSE)</f>
        <v>0</v>
      </c>
      <c r="H636" s="247" t="str">
        <f>VLOOKUP($A636,'[2]Project Data'!$C$6:$BY$990,16,FALSE)</f>
        <v>Reg</v>
      </c>
      <c r="I636" s="247" t="str">
        <f>VLOOKUP($A636,'[2]Project Data'!$C$6:$BY$990,6,FALSE)</f>
        <v/>
      </c>
      <c r="J636" s="247" t="str">
        <f>VLOOKUP($A636,'[2]Project Data'!$C$6:$BY$990,7,FALSE)</f>
        <v/>
      </c>
      <c r="K636" s="280">
        <f>VLOOKUP($A636,'[2]Project Data'!$C$6:$BY$990,15,FALSE)</f>
        <v>581</v>
      </c>
      <c r="L636" s="284">
        <f>VLOOKUP($A636,'[2]Project Data'!$C$6:$BY$990,30,FALSE)</f>
        <v>425000</v>
      </c>
      <c r="M636" s="284">
        <f>VLOOKUP($A636,'[2]Project Data'!$C$6:$BY$990,53,FALSE)</f>
        <v>0</v>
      </c>
      <c r="N636" s="266" t="str">
        <f>VLOOKUP($A636,'[2]Project Data'!$C$6:$BU$862,8,FALSE)</f>
        <v/>
      </c>
    </row>
    <row r="637" spans="1:14" s="244" customFormat="1" ht="50.25" customHeight="1" x14ac:dyDescent="0.25">
      <c r="A637" s="264">
        <v>531</v>
      </c>
      <c r="B637" s="264" t="s">
        <v>631</v>
      </c>
      <c r="C637" s="264" t="s">
        <v>860</v>
      </c>
      <c r="D637" s="265" t="str">
        <f t="shared" si="9"/>
        <v>PPL Rank: 531       
Randall                                           
Conservation - Meter Replacement</v>
      </c>
      <c r="E637" s="247" t="str">
        <f>VLOOKUP($A637,'[2]Project Data'!$C$6:$BU$990,11,FALSE)</f>
        <v>Schultz</v>
      </c>
      <c r="F637" s="247">
        <f>VLOOKUP($A637,'[2]Project Data'!$C$6:$BY$990,75,FALSE)</f>
        <v>5</v>
      </c>
      <c r="G637" s="273">
        <f>VLOOKUP($A637,'[2]Project Data'!$C$6:$BY$990,46,FALSE)</f>
        <v>0</v>
      </c>
      <c r="H637" s="247" t="str">
        <f>VLOOKUP($A637,'[2]Project Data'!$C$6:$BY$990,16,FALSE)</f>
        <v>Reg</v>
      </c>
      <c r="I637" s="247" t="str">
        <f>VLOOKUP($A637,'[2]Project Data'!$C$6:$BY$990,6,FALSE)</f>
        <v/>
      </c>
      <c r="J637" s="247" t="str">
        <f>VLOOKUP($A637,'[2]Project Data'!$C$6:$BY$990,7,FALSE)</f>
        <v>Yes</v>
      </c>
      <c r="K637" s="280">
        <f>VLOOKUP($A637,'[2]Project Data'!$C$6:$BY$990,15,FALSE)</f>
        <v>581</v>
      </c>
      <c r="L637" s="284">
        <f>VLOOKUP($A637,'[2]Project Data'!$C$6:$BY$990,30,FALSE)</f>
        <v>200000</v>
      </c>
      <c r="M637" s="284">
        <f>VLOOKUP($A637,'[2]Project Data'!$C$6:$BY$990,53,FALSE)</f>
        <v>0</v>
      </c>
      <c r="N637" s="266" t="str">
        <f>VLOOKUP($A637,'[2]Project Data'!$C$6:$BU$862,8,FALSE)</f>
        <v/>
      </c>
    </row>
    <row r="638" spans="1:14" s="244" customFormat="1" ht="50.25" customHeight="1" x14ac:dyDescent="0.25">
      <c r="A638" s="264">
        <v>304</v>
      </c>
      <c r="B638" s="264" t="s">
        <v>135</v>
      </c>
      <c r="C638" s="264" t="s">
        <v>517</v>
      </c>
      <c r="D638" s="265" t="str">
        <f t="shared" si="9"/>
        <v>PPL Rank: 304       
Randolph                                          
Source  New Well, Rehab Wellhouse</v>
      </c>
      <c r="E638" s="247" t="str">
        <f>VLOOKUP($A638,'[2]Project Data'!$C$6:$BU$990,11,FALSE)</f>
        <v>Montoya</v>
      </c>
      <c r="F638" s="247">
        <f>VLOOKUP($A638,'[2]Project Data'!$C$6:$BY$990,75,FALSE)</f>
        <v>11</v>
      </c>
      <c r="G638" s="273">
        <f>VLOOKUP($A638,'[2]Project Data'!$C$6:$BY$990,46,FALSE)</f>
        <v>0</v>
      </c>
      <c r="H638" s="247" t="str">
        <f>VLOOKUP($A638,'[2]Project Data'!$C$6:$BY$990,16,FALSE)</f>
        <v>Reg</v>
      </c>
      <c r="I638" s="247" t="str">
        <f>VLOOKUP($A638,'[2]Project Data'!$C$6:$BY$990,6,FALSE)</f>
        <v/>
      </c>
      <c r="J638" s="247" t="str">
        <f>VLOOKUP($A638,'[2]Project Data'!$C$6:$BY$990,7,FALSE)</f>
        <v/>
      </c>
      <c r="K638" s="280">
        <f>VLOOKUP($A638,'[2]Project Data'!$C$6:$BY$990,15,FALSE)</f>
        <v>355</v>
      </c>
      <c r="L638" s="284">
        <f>VLOOKUP($A638,'[2]Project Data'!$C$6:$BY$990,30,FALSE)</f>
        <v>888000</v>
      </c>
      <c r="M638" s="284">
        <f>VLOOKUP($A638,'[2]Project Data'!$C$6:$BY$990,53,FALSE)</f>
        <v>0</v>
      </c>
      <c r="N638" s="266" t="str">
        <f>VLOOKUP($A638,'[2]Project Data'!$C$6:$BU$862,8,FALSE)</f>
        <v/>
      </c>
    </row>
    <row r="639" spans="1:14" s="244" customFormat="1" ht="50.25" customHeight="1" x14ac:dyDescent="0.25">
      <c r="A639" s="264">
        <v>289</v>
      </c>
      <c r="B639" s="264" t="s">
        <v>1130</v>
      </c>
      <c r="C639" s="264" t="s">
        <v>305</v>
      </c>
      <c r="D639" s="265" t="str">
        <f t="shared" si="9"/>
        <v>PPL Rank: 289       
Raymond                                           
Treatment - New Plant</v>
      </c>
      <c r="E639" s="247" t="str">
        <f>VLOOKUP($A639,'[2]Project Data'!$C$6:$BU$990,11,FALSE)</f>
        <v>Barrett</v>
      </c>
      <c r="F639" s="247" t="str">
        <f>VLOOKUP($A639,'[2]Project Data'!$C$6:$BY$990,75,FALSE)</f>
        <v>6E</v>
      </c>
      <c r="G639" s="273">
        <f>VLOOKUP($A639,'[2]Project Data'!$C$6:$BY$990,46,FALSE)</f>
        <v>0</v>
      </c>
      <c r="H639" s="247" t="str">
        <f>VLOOKUP($A639,'[2]Project Data'!$C$6:$BY$990,16,FALSE)</f>
        <v>Reg</v>
      </c>
      <c r="I639" s="247" t="str">
        <f>VLOOKUP($A639,'[2]Project Data'!$C$6:$BY$990,6,FALSE)</f>
        <v/>
      </c>
      <c r="J639" s="247" t="str">
        <f>VLOOKUP($A639,'[2]Project Data'!$C$6:$BY$990,7,FALSE)</f>
        <v/>
      </c>
      <c r="K639" s="280">
        <f>VLOOKUP($A639,'[2]Project Data'!$C$6:$BY$990,15,FALSE)</f>
        <v>722</v>
      </c>
      <c r="L639" s="284">
        <f>VLOOKUP($A639,'[2]Project Data'!$C$6:$BY$990,30,FALSE)</f>
        <v>8415000</v>
      </c>
      <c r="M639" s="284">
        <f>VLOOKUP($A639,'[2]Project Data'!$C$6:$BY$990,53,FALSE)</f>
        <v>0</v>
      </c>
      <c r="N639" s="266" t="str">
        <f>VLOOKUP($A639,'[2]Project Data'!$C$6:$BU$862,8,FALSE)</f>
        <v/>
      </c>
    </row>
    <row r="640" spans="1:14" s="244" customFormat="1" ht="50.25" customHeight="1" x14ac:dyDescent="0.25">
      <c r="A640" s="264">
        <v>321</v>
      </c>
      <c r="B640" s="264" t="s">
        <v>1130</v>
      </c>
      <c r="C640" s="264" t="s">
        <v>281</v>
      </c>
      <c r="D640" s="265" t="str">
        <f t="shared" si="9"/>
        <v>PPL Rank: 321       
Raymond                                           
Storage - New 100,000 Gal Tower</v>
      </c>
      <c r="E640" s="247" t="str">
        <f>VLOOKUP($A640,'[2]Project Data'!$C$6:$BU$990,11,FALSE)</f>
        <v>Barrett</v>
      </c>
      <c r="F640" s="247" t="str">
        <f>VLOOKUP($A640,'[2]Project Data'!$C$6:$BY$990,75,FALSE)</f>
        <v>6E</v>
      </c>
      <c r="G640" s="273">
        <f>VLOOKUP($A640,'[2]Project Data'!$C$6:$BY$990,46,FALSE)</f>
        <v>0</v>
      </c>
      <c r="H640" s="247" t="str">
        <f>VLOOKUP($A640,'[2]Project Data'!$C$6:$BY$990,16,FALSE)</f>
        <v>Reg</v>
      </c>
      <c r="I640" s="247" t="str">
        <f>VLOOKUP($A640,'[2]Project Data'!$C$6:$BY$990,6,FALSE)</f>
        <v/>
      </c>
      <c r="J640" s="247" t="str">
        <f>VLOOKUP($A640,'[2]Project Data'!$C$6:$BY$990,7,FALSE)</f>
        <v/>
      </c>
      <c r="K640" s="280">
        <f>VLOOKUP($A640,'[2]Project Data'!$C$6:$BY$990,15,FALSE)</f>
        <v>722</v>
      </c>
      <c r="L640" s="284">
        <f>VLOOKUP($A640,'[2]Project Data'!$C$6:$BY$990,30,FALSE)</f>
        <v>2211000</v>
      </c>
      <c r="M640" s="284">
        <f>VLOOKUP($A640,'[2]Project Data'!$C$6:$BY$990,53,FALSE)</f>
        <v>0</v>
      </c>
      <c r="N640" s="266" t="str">
        <f>VLOOKUP($A640,'[2]Project Data'!$C$6:$BU$862,8,FALSE)</f>
        <v/>
      </c>
    </row>
    <row r="641" spans="1:14" s="244" customFormat="1" ht="50.25" customHeight="1" x14ac:dyDescent="0.25">
      <c r="A641" s="264">
        <v>655</v>
      </c>
      <c r="B641" s="264" t="s">
        <v>1130</v>
      </c>
      <c r="C641" s="264" t="s">
        <v>1131</v>
      </c>
      <c r="D641" s="265" t="str">
        <f t="shared" si="9"/>
        <v>PPL Rank: 655       
Raymond                                           
Watermain - Replace Watermain</v>
      </c>
      <c r="E641" s="247" t="str">
        <f>VLOOKUP($A641,'[2]Project Data'!$C$6:$BU$990,11,FALSE)</f>
        <v>Barrett</v>
      </c>
      <c r="F641" s="247" t="str">
        <f>VLOOKUP($A641,'[2]Project Data'!$C$6:$BY$990,75,FALSE)</f>
        <v>6E</v>
      </c>
      <c r="G641" s="273">
        <f>VLOOKUP($A641,'[2]Project Data'!$C$6:$BY$990,46,FALSE)</f>
        <v>0</v>
      </c>
      <c r="H641" s="247" t="str">
        <f>VLOOKUP($A641,'[2]Project Data'!$C$6:$BY$990,16,FALSE)</f>
        <v>Reg</v>
      </c>
      <c r="I641" s="247" t="str">
        <f>VLOOKUP($A641,'[2]Project Data'!$C$6:$BY$990,6,FALSE)</f>
        <v/>
      </c>
      <c r="J641" s="247" t="str">
        <f>VLOOKUP($A641,'[2]Project Data'!$C$6:$BY$990,7,FALSE)</f>
        <v/>
      </c>
      <c r="K641" s="280">
        <f>VLOOKUP($A641,'[2]Project Data'!$C$6:$BY$990,15,FALSE)</f>
        <v>722</v>
      </c>
      <c r="L641" s="284">
        <f>VLOOKUP($A641,'[2]Project Data'!$C$6:$BY$990,30,FALSE)</f>
        <v>2080000</v>
      </c>
      <c r="M641" s="284">
        <f>VLOOKUP($A641,'[2]Project Data'!$C$6:$BY$990,53,FALSE)</f>
        <v>0</v>
      </c>
      <c r="N641" s="266" t="str">
        <f>VLOOKUP($A641,'[2]Project Data'!$C$6:$BU$862,8,FALSE)</f>
        <v/>
      </c>
    </row>
    <row r="642" spans="1:14" s="244" customFormat="1" ht="50.25" customHeight="1" x14ac:dyDescent="0.25">
      <c r="A642" s="264">
        <v>593</v>
      </c>
      <c r="B642" s="264" t="s">
        <v>518</v>
      </c>
      <c r="C642" s="264" t="s">
        <v>519</v>
      </c>
      <c r="D642" s="265" t="str">
        <f t="shared" si="9"/>
        <v>PPL Rank: 593       
Red Lake Falls                                    
Watermain - Repl Bottineau Ave/River St.</v>
      </c>
      <c r="E642" s="247" t="str">
        <f>VLOOKUP($A642,'[2]Project Data'!$C$6:$BU$990,11,FALSE)</f>
        <v>Perez</v>
      </c>
      <c r="F642" s="247">
        <f>VLOOKUP($A642,'[2]Project Data'!$C$6:$BY$990,75,FALSE)</f>
        <v>1</v>
      </c>
      <c r="G642" s="273">
        <f>VLOOKUP($A642,'[2]Project Data'!$C$6:$BY$990,46,FALSE)</f>
        <v>0</v>
      </c>
      <c r="H642" s="247" t="str">
        <f>VLOOKUP($A642,'[2]Project Data'!$C$6:$BY$990,16,FALSE)</f>
        <v>Reg</v>
      </c>
      <c r="I642" s="247" t="str">
        <f>VLOOKUP($A642,'[2]Project Data'!$C$6:$BY$990,6,FALSE)</f>
        <v/>
      </c>
      <c r="J642" s="247" t="str">
        <f>VLOOKUP($A642,'[2]Project Data'!$C$6:$BY$990,7,FALSE)</f>
        <v/>
      </c>
      <c r="K642" s="280">
        <f>VLOOKUP($A642,'[2]Project Data'!$C$6:$BY$990,15,FALSE)</f>
        <v>1381</v>
      </c>
      <c r="L642" s="284">
        <f>VLOOKUP($A642,'[2]Project Data'!$C$6:$BY$990,30,FALSE)</f>
        <v>5358600</v>
      </c>
      <c r="M642" s="284">
        <f>VLOOKUP($A642,'[2]Project Data'!$C$6:$BY$990,53,FALSE)</f>
        <v>2225487.2391708763</v>
      </c>
      <c r="N642" s="266" t="str">
        <f>VLOOKUP($A642,'[2]Project Data'!$C$6:$BU$862,8,FALSE)</f>
        <v/>
      </c>
    </row>
    <row r="643" spans="1:14" s="244" customFormat="1" ht="50.25" customHeight="1" x14ac:dyDescent="0.25">
      <c r="A643" s="264">
        <v>784</v>
      </c>
      <c r="B643" s="264" t="s">
        <v>520</v>
      </c>
      <c r="C643" s="264" t="s">
        <v>305</v>
      </c>
      <c r="D643" s="265" t="str">
        <f t="shared" si="9"/>
        <v>PPL Rank: 784       
Red Rock Rural Water System                       
Treatment - New Plant</v>
      </c>
      <c r="E643" s="247" t="str">
        <f>VLOOKUP($A643,'[2]Project Data'!$C$6:$BU$990,11,FALSE)</f>
        <v>Berrens</v>
      </c>
      <c r="F643" s="247">
        <f>VLOOKUP($A643,'[2]Project Data'!$C$6:$BY$990,75,FALSE)</f>
        <v>8</v>
      </c>
      <c r="G643" s="273">
        <f>VLOOKUP($A643,'[2]Project Data'!$C$6:$BY$990,46,FALSE)</f>
        <v>0</v>
      </c>
      <c r="H643" s="247" t="str">
        <f>VLOOKUP($A643,'[2]Project Data'!$C$6:$BY$990,16,FALSE)</f>
        <v>Reg</v>
      </c>
      <c r="I643" s="247" t="str">
        <f>VLOOKUP($A643,'[2]Project Data'!$C$6:$BY$990,6,FALSE)</f>
        <v/>
      </c>
      <c r="J643" s="247" t="str">
        <f>VLOOKUP($A643,'[2]Project Data'!$C$6:$BY$990,7,FALSE)</f>
        <v/>
      </c>
      <c r="K643" s="280">
        <f>VLOOKUP($A643,'[2]Project Data'!$C$6:$BY$990,15,FALSE)</f>
        <v>5840</v>
      </c>
      <c r="L643" s="284">
        <f>VLOOKUP($A643,'[2]Project Data'!$C$6:$BY$990,30,FALSE)</f>
        <v>16095500</v>
      </c>
      <c r="M643" s="284">
        <f>VLOOKUP($A643,'[2]Project Data'!$C$6:$BY$990,53,FALSE)</f>
        <v>0</v>
      </c>
      <c r="N643" s="266" t="str">
        <f>VLOOKUP($A643,'[2]Project Data'!$C$6:$BU$862,8,FALSE)</f>
        <v/>
      </c>
    </row>
    <row r="644" spans="1:14" s="244" customFormat="1" ht="50.25" customHeight="1" x14ac:dyDescent="0.25">
      <c r="A644" s="264">
        <v>872</v>
      </c>
      <c r="B644" s="264" t="s">
        <v>520</v>
      </c>
      <c r="C644" s="264" t="s">
        <v>1132</v>
      </c>
      <c r="D644" s="265" t="str">
        <f t="shared" si="9"/>
        <v>PPL Rank: 872       
Red Rock Rural Water System                       
Watermain - Imprmnts &amp; Repl Gr Storage</v>
      </c>
      <c r="E644" s="247" t="str">
        <f>VLOOKUP($A644,'[2]Project Data'!$C$6:$BU$990,11,FALSE)</f>
        <v>Berrens</v>
      </c>
      <c r="F644" s="247">
        <f>VLOOKUP($A644,'[2]Project Data'!$C$6:$BY$990,75,FALSE)</f>
        <v>8</v>
      </c>
      <c r="G644" s="273">
        <f>VLOOKUP($A644,'[2]Project Data'!$C$6:$BY$990,46,FALSE)</f>
        <v>0</v>
      </c>
      <c r="H644" s="247" t="str">
        <f>VLOOKUP($A644,'[2]Project Data'!$C$6:$BY$990,16,FALSE)</f>
        <v>Reg</v>
      </c>
      <c r="I644" s="247" t="str">
        <f>VLOOKUP($A644,'[2]Project Data'!$C$6:$BY$990,6,FALSE)</f>
        <v/>
      </c>
      <c r="J644" s="247" t="str">
        <f>VLOOKUP($A644,'[2]Project Data'!$C$6:$BY$990,7,FALSE)</f>
        <v/>
      </c>
      <c r="K644" s="280">
        <f>VLOOKUP($A644,'[2]Project Data'!$C$6:$BY$990,15,FALSE)</f>
        <v>5840</v>
      </c>
      <c r="L644" s="284">
        <f>VLOOKUP($A644,'[2]Project Data'!$C$6:$BY$990,30,FALSE)</f>
        <v>2625000</v>
      </c>
      <c r="M644" s="284">
        <f>VLOOKUP($A644,'[2]Project Data'!$C$6:$BY$990,53,FALSE)</f>
        <v>0</v>
      </c>
      <c r="N644" s="266" t="str">
        <f>VLOOKUP($A644,'[2]Project Data'!$C$6:$BU$862,8,FALSE)</f>
        <v/>
      </c>
    </row>
    <row r="645" spans="1:14" s="244" customFormat="1" ht="50.25" customHeight="1" x14ac:dyDescent="0.25">
      <c r="A645" s="264">
        <v>646</v>
      </c>
      <c r="B645" s="264" t="s">
        <v>850</v>
      </c>
      <c r="C645" s="264" t="s">
        <v>950</v>
      </c>
      <c r="D645" s="265" t="str">
        <f t="shared" si="9"/>
        <v>PPL Rank: 646       
Red Wing                                          
Treatment - Charlson Crest Upgrades</v>
      </c>
      <c r="E645" s="247" t="str">
        <f>VLOOKUP($A645,'[2]Project Data'!$C$6:$BU$990,11,FALSE)</f>
        <v>Brooksbank</v>
      </c>
      <c r="F645" s="247">
        <f>VLOOKUP($A645,'[2]Project Data'!$C$6:$BY$990,75,FALSE)</f>
        <v>10</v>
      </c>
      <c r="G645" s="273">
        <f>VLOOKUP($A645,'[2]Project Data'!$C$6:$BY$990,46,FALSE)</f>
        <v>0</v>
      </c>
      <c r="H645" s="247" t="str">
        <f>VLOOKUP($A645,'[2]Project Data'!$C$6:$BY$990,16,FALSE)</f>
        <v>Reg</v>
      </c>
      <c r="I645" s="247" t="str">
        <f>VLOOKUP($A645,'[2]Project Data'!$C$6:$BY$990,6,FALSE)</f>
        <v/>
      </c>
      <c r="J645" s="247" t="str">
        <f>VLOOKUP($A645,'[2]Project Data'!$C$6:$BY$990,7,FALSE)</f>
        <v/>
      </c>
      <c r="K645" s="280">
        <f>VLOOKUP($A645,'[2]Project Data'!$C$6:$BY$990,15,FALSE)</f>
        <v>16366</v>
      </c>
      <c r="L645" s="284">
        <f>VLOOKUP($A645,'[2]Project Data'!$C$6:$BY$990,30,FALSE)</f>
        <v>200000</v>
      </c>
      <c r="M645" s="284">
        <f>VLOOKUP($A645,'[2]Project Data'!$C$6:$BY$990,53,FALSE)</f>
        <v>0</v>
      </c>
      <c r="N645" s="266" t="str">
        <f>VLOOKUP($A645,'[2]Project Data'!$C$6:$BU$862,8,FALSE)</f>
        <v/>
      </c>
    </row>
    <row r="646" spans="1:14" s="244" customFormat="1" ht="50.25" customHeight="1" x14ac:dyDescent="0.25">
      <c r="A646" s="264">
        <v>647</v>
      </c>
      <c r="B646" s="264" t="s">
        <v>850</v>
      </c>
      <c r="C646" s="264" t="s">
        <v>952</v>
      </c>
      <c r="D646" s="265" t="str">
        <f t="shared" si="9"/>
        <v>PPL Rank: 647       
Red Wing                                          
Storage - Charlson Crest Tower Rehab</v>
      </c>
      <c r="E646" s="247" t="str">
        <f>VLOOKUP($A646,'[2]Project Data'!$C$6:$BU$990,11,FALSE)</f>
        <v>Brooksbank</v>
      </c>
      <c r="F646" s="247">
        <f>VLOOKUP($A646,'[2]Project Data'!$C$6:$BY$990,75,FALSE)</f>
        <v>10</v>
      </c>
      <c r="G646" s="273">
        <f>VLOOKUP($A646,'[2]Project Data'!$C$6:$BY$990,46,FALSE)</f>
        <v>0</v>
      </c>
      <c r="H646" s="247" t="str">
        <f>VLOOKUP($A646,'[2]Project Data'!$C$6:$BY$990,16,FALSE)</f>
        <v>Reg</v>
      </c>
      <c r="I646" s="247" t="str">
        <f>VLOOKUP($A646,'[2]Project Data'!$C$6:$BY$990,6,FALSE)</f>
        <v/>
      </c>
      <c r="J646" s="247" t="str">
        <f>VLOOKUP($A646,'[2]Project Data'!$C$6:$BY$990,7,FALSE)</f>
        <v/>
      </c>
      <c r="K646" s="280">
        <f>VLOOKUP($A646,'[2]Project Data'!$C$6:$BY$990,15,FALSE)</f>
        <v>16366</v>
      </c>
      <c r="L646" s="284">
        <f>VLOOKUP($A646,'[2]Project Data'!$C$6:$BY$990,30,FALSE)</f>
        <v>600000</v>
      </c>
      <c r="M646" s="284">
        <f>VLOOKUP($A646,'[2]Project Data'!$C$6:$BY$990,53,FALSE)</f>
        <v>0</v>
      </c>
      <c r="N646" s="266" t="str">
        <f>VLOOKUP($A646,'[2]Project Data'!$C$6:$BU$862,8,FALSE)</f>
        <v/>
      </c>
    </row>
    <row r="647" spans="1:14" s="244" customFormat="1" ht="50.25" customHeight="1" x14ac:dyDescent="0.25">
      <c r="A647" s="264">
        <v>648</v>
      </c>
      <c r="B647" s="264" t="s">
        <v>850</v>
      </c>
      <c r="C647" s="264" t="s">
        <v>953</v>
      </c>
      <c r="D647" s="265" t="str">
        <f t="shared" si="9"/>
        <v>PPL Rank: 648       
Red Wing                                          
Storage - River Bluffs Tower Rehab</v>
      </c>
      <c r="E647" s="247" t="str">
        <f>VLOOKUP($A647,'[2]Project Data'!$C$6:$BU$990,11,FALSE)</f>
        <v>Brooksbank</v>
      </c>
      <c r="F647" s="247">
        <f>VLOOKUP($A647,'[2]Project Data'!$C$6:$BY$990,75,FALSE)</f>
        <v>10</v>
      </c>
      <c r="G647" s="273">
        <f>VLOOKUP($A647,'[2]Project Data'!$C$6:$BY$990,46,FALSE)</f>
        <v>0</v>
      </c>
      <c r="H647" s="247" t="str">
        <f>VLOOKUP($A647,'[2]Project Data'!$C$6:$BY$990,16,FALSE)</f>
        <v>Reg</v>
      </c>
      <c r="I647" s="247" t="str">
        <f>VLOOKUP($A647,'[2]Project Data'!$C$6:$BY$990,6,FALSE)</f>
        <v/>
      </c>
      <c r="J647" s="247" t="str">
        <f>VLOOKUP($A647,'[2]Project Data'!$C$6:$BY$990,7,FALSE)</f>
        <v/>
      </c>
      <c r="K647" s="280">
        <f>VLOOKUP($A647,'[2]Project Data'!$C$6:$BY$990,15,FALSE)</f>
        <v>16366</v>
      </c>
      <c r="L647" s="284">
        <f>VLOOKUP($A647,'[2]Project Data'!$C$6:$BY$990,30,FALSE)</f>
        <v>550000</v>
      </c>
      <c r="M647" s="284">
        <f>VLOOKUP($A647,'[2]Project Data'!$C$6:$BY$990,53,FALSE)</f>
        <v>0</v>
      </c>
      <c r="N647" s="266" t="str">
        <f>VLOOKUP($A647,'[2]Project Data'!$C$6:$BU$862,8,FALSE)</f>
        <v/>
      </c>
    </row>
    <row r="648" spans="1:14" s="244" customFormat="1" ht="50.25" customHeight="1" x14ac:dyDescent="0.25">
      <c r="A648" s="264">
        <v>676</v>
      </c>
      <c r="B648" s="264" t="s">
        <v>850</v>
      </c>
      <c r="C648" s="264" t="s">
        <v>951</v>
      </c>
      <c r="D648" s="265" t="str">
        <f t="shared" si="9"/>
        <v>PPL Rank: 676       
Red Wing                                          
Storage - Sorin's Bluff Reservior Rehab</v>
      </c>
      <c r="E648" s="247" t="str">
        <f>VLOOKUP($A648,'[2]Project Data'!$C$6:$BU$990,11,FALSE)</f>
        <v>Brooksbank</v>
      </c>
      <c r="F648" s="247">
        <f>VLOOKUP($A648,'[2]Project Data'!$C$6:$BY$990,75,FALSE)</f>
        <v>10</v>
      </c>
      <c r="G648" s="273">
        <f>VLOOKUP($A648,'[2]Project Data'!$C$6:$BY$990,46,FALSE)</f>
        <v>0</v>
      </c>
      <c r="H648" s="247" t="str">
        <f>VLOOKUP($A648,'[2]Project Data'!$C$6:$BY$990,16,FALSE)</f>
        <v>Reg</v>
      </c>
      <c r="I648" s="247" t="str">
        <f>VLOOKUP($A648,'[2]Project Data'!$C$6:$BY$990,6,FALSE)</f>
        <v/>
      </c>
      <c r="J648" s="247" t="str">
        <f>VLOOKUP($A648,'[2]Project Data'!$C$6:$BY$990,7,FALSE)</f>
        <v>Yes</v>
      </c>
      <c r="K648" s="280">
        <f>VLOOKUP($A648,'[2]Project Data'!$C$6:$BY$990,15,FALSE)</f>
        <v>16596</v>
      </c>
      <c r="L648" s="284">
        <f>VLOOKUP($A648,'[2]Project Data'!$C$6:$BY$990,30,FALSE)</f>
        <v>1814588</v>
      </c>
      <c r="M648" s="284">
        <f>VLOOKUP($A648,'[2]Project Data'!$C$6:$BY$990,53,FALSE)</f>
        <v>0</v>
      </c>
      <c r="N648" s="266" t="str">
        <f>VLOOKUP($A648,'[2]Project Data'!$C$6:$BU$862,8,FALSE)</f>
        <v/>
      </c>
    </row>
    <row r="649" spans="1:14" s="244" customFormat="1" ht="50.25" customHeight="1" x14ac:dyDescent="0.25">
      <c r="A649" s="264">
        <v>677</v>
      </c>
      <c r="B649" s="264" t="s">
        <v>850</v>
      </c>
      <c r="C649" s="264" t="s">
        <v>954</v>
      </c>
      <c r="D649" s="265" t="str">
        <f t="shared" ref="D649:D712" si="10">"PPL Rank: "&amp;A649&amp;REPT(" ",10-LEN(A649))&amp;CHAR(10)&amp;B649&amp;REPT(" ",50-LEN(B649))&amp;CHAR(10)&amp;C649</f>
        <v>PPL Rank: 677       
Red Wing                                          
Other - Booster Station Rehab</v>
      </c>
      <c r="E649" s="247" t="str">
        <f>VLOOKUP($A649,'[2]Project Data'!$C$6:$BU$990,11,FALSE)</f>
        <v>Brooksbank</v>
      </c>
      <c r="F649" s="247">
        <f>VLOOKUP($A649,'[2]Project Data'!$C$6:$BY$990,75,FALSE)</f>
        <v>10</v>
      </c>
      <c r="G649" s="273">
        <f>VLOOKUP($A649,'[2]Project Data'!$C$6:$BY$990,46,FALSE)</f>
        <v>0</v>
      </c>
      <c r="H649" s="247" t="str">
        <f>VLOOKUP($A649,'[2]Project Data'!$C$6:$BY$990,16,FALSE)</f>
        <v>Reg</v>
      </c>
      <c r="I649" s="247" t="str">
        <f>VLOOKUP($A649,'[2]Project Data'!$C$6:$BY$990,6,FALSE)</f>
        <v>Yes</v>
      </c>
      <c r="J649" s="247" t="str">
        <f>VLOOKUP($A649,'[2]Project Data'!$C$6:$BY$990,7,FALSE)</f>
        <v/>
      </c>
      <c r="K649" s="280">
        <f>VLOOKUP($A649,'[2]Project Data'!$C$6:$BY$990,15,FALSE)</f>
        <v>16596</v>
      </c>
      <c r="L649" s="284">
        <f>VLOOKUP($A649,'[2]Project Data'!$C$6:$BY$990,30,FALSE)</f>
        <v>1259940</v>
      </c>
      <c r="M649" s="284">
        <f>VLOOKUP($A649,'[2]Project Data'!$C$6:$BY$990,53,FALSE)</f>
        <v>0</v>
      </c>
      <c r="N649" s="266" t="str">
        <f>VLOOKUP($A649,'[2]Project Data'!$C$6:$BU$862,8,FALSE)</f>
        <v/>
      </c>
    </row>
    <row r="650" spans="1:14" s="244" customFormat="1" ht="50.25" customHeight="1" x14ac:dyDescent="0.25">
      <c r="A650" s="264">
        <v>807</v>
      </c>
      <c r="B650" s="264" t="s">
        <v>521</v>
      </c>
      <c r="C650" s="264" t="s">
        <v>340</v>
      </c>
      <c r="D650" s="265" t="str">
        <f t="shared" si="10"/>
        <v>PPL Rank: 807       
Rice                                              
Watermain - Looping</v>
      </c>
      <c r="E650" s="247" t="str">
        <f>VLOOKUP($A650,'[2]Project Data'!$C$6:$BU$990,11,FALSE)</f>
        <v>Barrett</v>
      </c>
      <c r="F650" s="247" t="str">
        <f>VLOOKUP($A650,'[2]Project Data'!$C$6:$BY$990,75,FALSE)</f>
        <v>7W</v>
      </c>
      <c r="G650" s="273">
        <f>VLOOKUP($A650,'[2]Project Data'!$C$6:$BY$990,46,FALSE)</f>
        <v>0</v>
      </c>
      <c r="H650" s="247" t="str">
        <f>VLOOKUP($A650,'[2]Project Data'!$C$6:$BY$990,16,FALSE)</f>
        <v>Reg</v>
      </c>
      <c r="I650" s="247" t="str">
        <f>VLOOKUP($A650,'[2]Project Data'!$C$6:$BY$990,6,FALSE)</f>
        <v/>
      </c>
      <c r="J650" s="247" t="str">
        <f>VLOOKUP($A650,'[2]Project Data'!$C$6:$BY$990,7,FALSE)</f>
        <v/>
      </c>
      <c r="K650" s="280">
        <f>VLOOKUP($A650,'[2]Project Data'!$C$6:$BY$990,15,FALSE)</f>
        <v>1279</v>
      </c>
      <c r="L650" s="284">
        <f>VLOOKUP($A650,'[2]Project Data'!$C$6:$BY$990,30,FALSE)</f>
        <v>999990</v>
      </c>
      <c r="M650" s="284">
        <f>VLOOKUP($A650,'[2]Project Data'!$C$6:$BY$990,53,FALSE)</f>
        <v>0</v>
      </c>
      <c r="N650" s="266" t="str">
        <f>VLOOKUP($A650,'[2]Project Data'!$C$6:$BU$862,8,FALSE)</f>
        <v/>
      </c>
    </row>
    <row r="651" spans="1:14" s="244" customFormat="1" ht="50.25" customHeight="1" x14ac:dyDescent="0.25">
      <c r="A651" s="264">
        <v>819</v>
      </c>
      <c r="B651" s="264" t="s">
        <v>521</v>
      </c>
      <c r="C651" s="264" t="s">
        <v>522</v>
      </c>
      <c r="D651" s="265" t="str">
        <f t="shared" si="10"/>
        <v>PPL Rank: 819       
Rice                                              
Source - New Well #4, Well House</v>
      </c>
      <c r="E651" s="247" t="str">
        <f>VLOOKUP($A651,'[2]Project Data'!$C$6:$BU$990,11,FALSE)</f>
        <v>Barrett</v>
      </c>
      <c r="F651" s="247" t="str">
        <f>VLOOKUP($A651,'[2]Project Data'!$C$6:$BY$990,75,FALSE)</f>
        <v>7W</v>
      </c>
      <c r="G651" s="273">
        <f>VLOOKUP($A651,'[2]Project Data'!$C$6:$BY$990,46,FALSE)</f>
        <v>0</v>
      </c>
      <c r="H651" s="247" t="str">
        <f>VLOOKUP($A651,'[2]Project Data'!$C$6:$BY$990,16,FALSE)</f>
        <v>Reg</v>
      </c>
      <c r="I651" s="247" t="str">
        <f>VLOOKUP($A651,'[2]Project Data'!$C$6:$BY$990,6,FALSE)</f>
        <v/>
      </c>
      <c r="J651" s="247" t="str">
        <f>VLOOKUP($A651,'[2]Project Data'!$C$6:$BY$990,7,FALSE)</f>
        <v/>
      </c>
      <c r="K651" s="280">
        <f>VLOOKUP($A651,'[2]Project Data'!$C$6:$BY$990,15,FALSE)</f>
        <v>1823</v>
      </c>
      <c r="L651" s="284">
        <f>VLOOKUP($A651,'[2]Project Data'!$C$6:$BY$990,30,FALSE)</f>
        <v>600000</v>
      </c>
      <c r="M651" s="284">
        <f>VLOOKUP($A651,'[2]Project Data'!$C$6:$BY$990,53,FALSE)</f>
        <v>0</v>
      </c>
      <c r="N651" s="266" t="str">
        <f>VLOOKUP($A651,'[2]Project Data'!$C$6:$BU$862,8,FALSE)</f>
        <v/>
      </c>
    </row>
    <row r="652" spans="1:14" s="244" customFormat="1" ht="50.25" customHeight="1" x14ac:dyDescent="0.25">
      <c r="A652" s="264">
        <v>820</v>
      </c>
      <c r="B652" s="264" t="s">
        <v>521</v>
      </c>
      <c r="C652" s="264" t="s">
        <v>597</v>
      </c>
      <c r="D652" s="265" t="str">
        <f t="shared" si="10"/>
        <v>PPL Rank: 820       
Rice                                              
Source - New Well #5</v>
      </c>
      <c r="E652" s="247" t="str">
        <f>VLOOKUP($A652,'[2]Project Data'!$C$6:$BU$990,11,FALSE)</f>
        <v>Barrett</v>
      </c>
      <c r="F652" s="247" t="str">
        <f>VLOOKUP($A652,'[2]Project Data'!$C$6:$BY$990,75,FALSE)</f>
        <v>7W</v>
      </c>
      <c r="G652" s="273">
        <f>VLOOKUP($A652,'[2]Project Data'!$C$6:$BY$990,46,FALSE)</f>
        <v>0</v>
      </c>
      <c r="H652" s="247" t="str">
        <f>VLOOKUP($A652,'[2]Project Data'!$C$6:$BY$990,16,FALSE)</f>
        <v>Reg</v>
      </c>
      <c r="I652" s="247" t="str">
        <f>VLOOKUP($A652,'[2]Project Data'!$C$6:$BY$990,6,FALSE)</f>
        <v/>
      </c>
      <c r="J652" s="247" t="str">
        <f>VLOOKUP($A652,'[2]Project Data'!$C$6:$BY$990,7,FALSE)</f>
        <v/>
      </c>
      <c r="K652" s="280">
        <f>VLOOKUP($A652,'[2]Project Data'!$C$6:$BY$990,15,FALSE)</f>
        <v>1823</v>
      </c>
      <c r="L652" s="284">
        <f>VLOOKUP($A652,'[2]Project Data'!$C$6:$BY$990,30,FALSE)</f>
        <v>450000</v>
      </c>
      <c r="M652" s="284">
        <f>VLOOKUP($A652,'[2]Project Data'!$C$6:$BY$990,53,FALSE)</f>
        <v>0</v>
      </c>
      <c r="N652" s="266" t="str">
        <f>VLOOKUP($A652,'[2]Project Data'!$C$6:$BU$862,8,FALSE)</f>
        <v/>
      </c>
    </row>
    <row r="653" spans="1:14" s="244" customFormat="1" ht="50.25" customHeight="1" x14ac:dyDescent="0.25">
      <c r="A653" s="264">
        <v>924</v>
      </c>
      <c r="B653" s="264" t="s">
        <v>521</v>
      </c>
      <c r="C653" s="264" t="s">
        <v>300</v>
      </c>
      <c r="D653" s="265" t="str">
        <f t="shared" si="10"/>
        <v>PPL Rank: 924       
Rice                                              
Treatment - Plant Rehab</v>
      </c>
      <c r="E653" s="247" t="str">
        <f>VLOOKUP($A653,'[2]Project Data'!$C$6:$BU$990,11,FALSE)</f>
        <v>Barrett</v>
      </c>
      <c r="F653" s="247" t="str">
        <f>VLOOKUP($A653,'[2]Project Data'!$C$6:$BY$990,75,FALSE)</f>
        <v>7W</v>
      </c>
      <c r="G653" s="273">
        <f>VLOOKUP($A653,'[2]Project Data'!$C$6:$BY$990,46,FALSE)</f>
        <v>0</v>
      </c>
      <c r="H653" s="247" t="str">
        <f>VLOOKUP($A653,'[2]Project Data'!$C$6:$BY$990,16,FALSE)</f>
        <v>Reg</v>
      </c>
      <c r="I653" s="247" t="str">
        <f>VLOOKUP($A653,'[2]Project Data'!$C$6:$BY$990,6,FALSE)</f>
        <v/>
      </c>
      <c r="J653" s="247" t="str">
        <f>VLOOKUP($A653,'[2]Project Data'!$C$6:$BY$990,7,FALSE)</f>
        <v/>
      </c>
      <c r="K653" s="280">
        <f>VLOOKUP($A653,'[2]Project Data'!$C$6:$BY$990,15,FALSE)</f>
        <v>1279</v>
      </c>
      <c r="L653" s="284">
        <f>VLOOKUP($A653,'[2]Project Data'!$C$6:$BY$990,30,FALSE)</f>
        <v>925000</v>
      </c>
      <c r="M653" s="284">
        <f>VLOOKUP($A653,'[2]Project Data'!$C$6:$BY$990,53,FALSE)</f>
        <v>0</v>
      </c>
      <c r="N653" s="266" t="str">
        <f>VLOOKUP($A653,'[2]Project Data'!$C$6:$BU$862,8,FALSE)</f>
        <v/>
      </c>
    </row>
    <row r="654" spans="1:14" s="244" customFormat="1" ht="50.25" customHeight="1" x14ac:dyDescent="0.25">
      <c r="A654" s="264">
        <v>949</v>
      </c>
      <c r="B654" s="264" t="s">
        <v>521</v>
      </c>
      <c r="C654" s="264" t="s">
        <v>289</v>
      </c>
      <c r="D654" s="265" t="str">
        <f t="shared" si="10"/>
        <v>PPL Rank: 949       
Rice                                              
Storage - Tower Rehab</v>
      </c>
      <c r="E654" s="247" t="str">
        <f>VLOOKUP($A654,'[2]Project Data'!$C$6:$BU$990,11,FALSE)</f>
        <v>Barrett</v>
      </c>
      <c r="F654" s="247" t="str">
        <f>VLOOKUP($A654,'[2]Project Data'!$C$6:$BY$990,75,FALSE)</f>
        <v>7W</v>
      </c>
      <c r="G654" s="273">
        <f>VLOOKUP($A654,'[2]Project Data'!$C$6:$BY$990,46,FALSE)</f>
        <v>0</v>
      </c>
      <c r="H654" s="247" t="str">
        <f>VLOOKUP($A654,'[2]Project Data'!$C$6:$BY$990,16,FALSE)</f>
        <v>Reg</v>
      </c>
      <c r="I654" s="247" t="str">
        <f>VLOOKUP($A654,'[2]Project Data'!$C$6:$BY$990,6,FALSE)</f>
        <v/>
      </c>
      <c r="J654" s="247" t="str">
        <f>VLOOKUP($A654,'[2]Project Data'!$C$6:$BY$990,7,FALSE)</f>
        <v/>
      </c>
      <c r="K654" s="280">
        <f>VLOOKUP($A654,'[2]Project Data'!$C$6:$BY$990,15,FALSE)</f>
        <v>1823</v>
      </c>
      <c r="L654" s="284">
        <f>VLOOKUP($A654,'[2]Project Data'!$C$6:$BY$990,30,FALSE)</f>
        <v>750275</v>
      </c>
      <c r="M654" s="284">
        <f>VLOOKUP($A654,'[2]Project Data'!$C$6:$BY$990,53,FALSE)</f>
        <v>0</v>
      </c>
      <c r="N654" s="266" t="str">
        <f>VLOOKUP($A654,'[2]Project Data'!$C$6:$BU$862,8,FALSE)</f>
        <v/>
      </c>
    </row>
    <row r="655" spans="1:14" s="244" customFormat="1" ht="50.25" customHeight="1" x14ac:dyDescent="0.25">
      <c r="A655" s="264">
        <v>810</v>
      </c>
      <c r="B655" s="264" t="s">
        <v>137</v>
      </c>
      <c r="C655" s="264" t="s">
        <v>523</v>
      </c>
      <c r="D655" s="265" t="str">
        <f t="shared" si="10"/>
        <v>PPL Rank: 810       
Rice Lake                                         
Watermain - Loop Howard Gnesen &amp; Martin</v>
      </c>
      <c r="E655" s="247" t="str">
        <f>VLOOKUP($A655,'[2]Project Data'!$C$6:$BU$990,11,FALSE)</f>
        <v>Bradshaw</v>
      </c>
      <c r="F655" s="247" t="str">
        <f>VLOOKUP($A655,'[2]Project Data'!$C$6:$BY$990,75,FALSE)</f>
        <v>3c</v>
      </c>
      <c r="G655" s="273">
        <f>VLOOKUP($A655,'[2]Project Data'!$C$6:$BY$990,46,FALSE)</f>
        <v>45474</v>
      </c>
      <c r="H655" s="247" t="str">
        <f>VLOOKUP($A655,'[2]Project Data'!$C$6:$BY$990,16,FALSE)</f>
        <v>Reg</v>
      </c>
      <c r="I655" s="247" t="str">
        <f>VLOOKUP($A655,'[2]Project Data'!$C$6:$BY$990,6,FALSE)</f>
        <v/>
      </c>
      <c r="J655" s="247" t="str">
        <f>VLOOKUP($A655,'[2]Project Data'!$C$6:$BY$990,7,FALSE)</f>
        <v/>
      </c>
      <c r="K655" s="280">
        <f>VLOOKUP($A655,'[2]Project Data'!$C$6:$BY$990,15,FALSE)</f>
        <v>1323</v>
      </c>
      <c r="L655" s="284">
        <f>VLOOKUP($A655,'[2]Project Data'!$C$6:$BY$990,30,FALSE)</f>
        <v>793800</v>
      </c>
      <c r="M655" s="284">
        <f>VLOOKUP($A655,'[2]Project Data'!$C$6:$BY$990,53,FALSE)</f>
        <v>0</v>
      </c>
      <c r="N655" s="266" t="str">
        <f>VLOOKUP($A655,'[2]Project Data'!$C$6:$BU$862,8,FALSE)</f>
        <v/>
      </c>
    </row>
    <row r="656" spans="1:14" s="244" customFormat="1" ht="50.25" customHeight="1" x14ac:dyDescent="0.25">
      <c r="A656" s="264">
        <v>326</v>
      </c>
      <c r="B656" s="264" t="s">
        <v>1133</v>
      </c>
      <c r="C656" s="264" t="s">
        <v>1131</v>
      </c>
      <c r="D656" s="265" t="str">
        <f t="shared" si="10"/>
        <v>PPL Rank: 326       
Rich Prairie Sewer and Water District             
Watermain - Replace Watermain</v>
      </c>
      <c r="E656" s="247" t="str">
        <f>VLOOKUP($A656,'[2]Project Data'!$C$6:$BU$990,11,FALSE)</f>
        <v>Schultz</v>
      </c>
      <c r="F656" s="247">
        <f>VLOOKUP($A656,'[2]Project Data'!$C$6:$BY$990,75,FALSE)</f>
        <v>5</v>
      </c>
      <c r="G656" s="273">
        <f>VLOOKUP($A656,'[2]Project Data'!$C$6:$BY$990,46,FALSE)</f>
        <v>0</v>
      </c>
      <c r="H656" s="247" t="str">
        <f>VLOOKUP($A656,'[2]Project Data'!$C$6:$BY$990,16,FALSE)</f>
        <v>Reg</v>
      </c>
      <c r="I656" s="247" t="str">
        <f>VLOOKUP($A656,'[2]Project Data'!$C$6:$BY$990,6,FALSE)</f>
        <v/>
      </c>
      <c r="J656" s="247" t="str">
        <f>VLOOKUP($A656,'[2]Project Data'!$C$6:$BY$990,7,FALSE)</f>
        <v/>
      </c>
      <c r="K656" s="280">
        <f>VLOOKUP($A656,'[2]Project Data'!$C$6:$BY$990,15,FALSE)</f>
        <v>1500</v>
      </c>
      <c r="L656" s="284">
        <f>VLOOKUP($A656,'[2]Project Data'!$C$6:$BY$990,30,FALSE)</f>
        <v>638400</v>
      </c>
      <c r="M656" s="284">
        <f>VLOOKUP($A656,'[2]Project Data'!$C$6:$BY$990,53,FALSE)</f>
        <v>0</v>
      </c>
      <c r="N656" s="266" t="str">
        <f>VLOOKUP($A656,'[2]Project Data'!$C$6:$BU$862,8,FALSE)</f>
        <v/>
      </c>
    </row>
    <row r="657" spans="1:14" s="244" customFormat="1" ht="50.25" customHeight="1" x14ac:dyDescent="0.25">
      <c r="A657" s="264">
        <v>875</v>
      </c>
      <c r="B657" s="264" t="s">
        <v>138</v>
      </c>
      <c r="C657" s="264" t="s">
        <v>524</v>
      </c>
      <c r="D657" s="265" t="str">
        <f t="shared" si="10"/>
        <v>PPL Rank: 875       
Richmond                                          
Storage - Recoat 70,000 Gallon Tower</v>
      </c>
      <c r="E657" s="247" t="str">
        <f>VLOOKUP($A657,'[2]Project Data'!$C$6:$BU$990,11,FALSE)</f>
        <v>Barrett</v>
      </c>
      <c r="F657" s="247" t="str">
        <f>VLOOKUP($A657,'[2]Project Data'!$C$6:$BY$990,75,FALSE)</f>
        <v>7W</v>
      </c>
      <c r="G657" s="273">
        <f>VLOOKUP($A657,'[2]Project Data'!$C$6:$BY$990,46,FALSE)</f>
        <v>0</v>
      </c>
      <c r="H657" s="247" t="str">
        <f>VLOOKUP($A657,'[2]Project Data'!$C$6:$BY$990,16,FALSE)</f>
        <v>Reg</v>
      </c>
      <c r="I657" s="247" t="str">
        <f>VLOOKUP($A657,'[2]Project Data'!$C$6:$BY$990,6,FALSE)</f>
        <v/>
      </c>
      <c r="J657" s="247" t="str">
        <f>VLOOKUP($A657,'[2]Project Data'!$C$6:$BY$990,7,FALSE)</f>
        <v/>
      </c>
      <c r="K657" s="280">
        <f>VLOOKUP($A657,'[2]Project Data'!$C$6:$BY$990,15,FALSE)</f>
        <v>1325</v>
      </c>
      <c r="L657" s="284">
        <f>VLOOKUP($A657,'[2]Project Data'!$C$6:$BY$990,30,FALSE)</f>
        <v>92000</v>
      </c>
      <c r="M657" s="284">
        <f>VLOOKUP($A657,'[2]Project Data'!$C$6:$BY$990,53,FALSE)</f>
        <v>0</v>
      </c>
      <c r="N657" s="266" t="str">
        <f>VLOOKUP($A657,'[2]Project Data'!$C$6:$BU$862,8,FALSE)</f>
        <v/>
      </c>
    </row>
    <row r="658" spans="1:14" s="244" customFormat="1" ht="50.25" customHeight="1" x14ac:dyDescent="0.25">
      <c r="A658" s="264">
        <v>34</v>
      </c>
      <c r="B658" s="264" t="s">
        <v>525</v>
      </c>
      <c r="C658" s="264" t="s">
        <v>1134</v>
      </c>
      <c r="D658" s="265" t="str">
        <f t="shared" si="10"/>
        <v>PPL Rank: 34        
Riverton                                          
Treatment - Wellhouse &amp; Treatment Expans</v>
      </c>
      <c r="E658" s="247" t="str">
        <f>VLOOKUP($A658,'[2]Project Data'!$C$6:$BU$990,11,FALSE)</f>
        <v>Schultz</v>
      </c>
      <c r="F658" s="247">
        <f>VLOOKUP($A658,'[2]Project Data'!$C$6:$BY$990,75,FALSE)</f>
        <v>5</v>
      </c>
      <c r="G658" s="273">
        <f>VLOOKUP($A658,'[2]Project Data'!$C$6:$BY$990,46,FALSE)</f>
        <v>0</v>
      </c>
      <c r="H658" s="247" t="str">
        <f>VLOOKUP($A658,'[2]Project Data'!$C$6:$BY$990,16,FALSE)</f>
        <v>Reg</v>
      </c>
      <c r="I658" s="247" t="str">
        <f>VLOOKUP($A658,'[2]Project Data'!$C$6:$BY$990,6,FALSE)</f>
        <v/>
      </c>
      <c r="J658" s="247" t="str">
        <f>VLOOKUP($A658,'[2]Project Data'!$C$6:$BY$990,7,FALSE)</f>
        <v/>
      </c>
      <c r="K658" s="280">
        <f>VLOOKUP($A658,'[2]Project Data'!$C$6:$BY$990,15,FALSE)</f>
        <v>152</v>
      </c>
      <c r="L658" s="284">
        <f>VLOOKUP($A658,'[2]Project Data'!$C$6:$BY$990,30,FALSE)</f>
        <v>729000</v>
      </c>
      <c r="M658" s="284">
        <f>VLOOKUP($A658,'[2]Project Data'!$C$6:$BY$990,53,FALSE)</f>
        <v>0</v>
      </c>
      <c r="N658" s="266" t="str">
        <f>VLOOKUP($A658,'[2]Project Data'!$C$6:$BU$862,8,FALSE)</f>
        <v/>
      </c>
    </row>
    <row r="659" spans="1:14" s="244" customFormat="1" ht="50.25" customHeight="1" x14ac:dyDescent="0.25">
      <c r="A659" s="264">
        <v>401</v>
      </c>
      <c r="B659" s="264" t="s">
        <v>525</v>
      </c>
      <c r="C659" s="264" t="s">
        <v>395</v>
      </c>
      <c r="D659" s="265" t="str">
        <f t="shared" si="10"/>
        <v>PPL Rank: 401       
Riverton                                          
Watermain - Replace</v>
      </c>
      <c r="E659" s="247" t="str">
        <f>VLOOKUP($A659,'[2]Project Data'!$C$6:$BU$990,11,FALSE)</f>
        <v>Schultz</v>
      </c>
      <c r="F659" s="247">
        <f>VLOOKUP($A659,'[2]Project Data'!$C$6:$BY$990,75,FALSE)</f>
        <v>5</v>
      </c>
      <c r="G659" s="273">
        <f>VLOOKUP($A659,'[2]Project Data'!$C$6:$BY$990,46,FALSE)</f>
        <v>0</v>
      </c>
      <c r="H659" s="247" t="str">
        <f>VLOOKUP($A659,'[2]Project Data'!$C$6:$BY$990,16,FALSE)</f>
        <v>Reg</v>
      </c>
      <c r="I659" s="247" t="str">
        <f>VLOOKUP($A659,'[2]Project Data'!$C$6:$BY$990,6,FALSE)</f>
        <v/>
      </c>
      <c r="J659" s="247" t="str">
        <f>VLOOKUP($A659,'[2]Project Data'!$C$6:$BY$990,7,FALSE)</f>
        <v/>
      </c>
      <c r="K659" s="280">
        <f>VLOOKUP($A659,'[2]Project Data'!$C$6:$BY$990,15,FALSE)</f>
        <v>114</v>
      </c>
      <c r="L659" s="284">
        <f>VLOOKUP($A659,'[2]Project Data'!$C$6:$BY$990,30,FALSE)</f>
        <v>104000</v>
      </c>
      <c r="M659" s="284">
        <f>VLOOKUP($A659,'[2]Project Data'!$C$6:$BY$990,53,FALSE)</f>
        <v>0</v>
      </c>
      <c r="N659" s="266" t="str">
        <f>VLOOKUP($A659,'[2]Project Data'!$C$6:$BU$862,8,FALSE)</f>
        <v/>
      </c>
    </row>
    <row r="660" spans="1:14" s="244" customFormat="1" ht="50.25" customHeight="1" x14ac:dyDescent="0.25">
      <c r="A660" s="264">
        <v>835</v>
      </c>
      <c r="B660" s="264" t="s">
        <v>851</v>
      </c>
      <c r="C660" s="264" t="s">
        <v>955</v>
      </c>
      <c r="D660" s="265" t="str">
        <f t="shared" si="10"/>
        <v>PPL Rank: 835       
Rock County Rural Water System                    
Storage - New 500,000 Gallon Tower</v>
      </c>
      <c r="E660" s="247" t="str">
        <f>VLOOKUP($A660,'[2]Project Data'!$C$6:$BU$990,11,FALSE)</f>
        <v>Berrens</v>
      </c>
      <c r="F660" s="247">
        <f>VLOOKUP($A660,'[2]Project Data'!$C$6:$BY$990,75,FALSE)</f>
        <v>8</v>
      </c>
      <c r="G660" s="273">
        <f>VLOOKUP($A660,'[2]Project Data'!$C$6:$BY$990,46,FALSE)</f>
        <v>0</v>
      </c>
      <c r="H660" s="247" t="str">
        <f>VLOOKUP($A660,'[2]Project Data'!$C$6:$BY$990,16,FALSE)</f>
        <v>Reg</v>
      </c>
      <c r="I660" s="247" t="str">
        <f>VLOOKUP($A660,'[2]Project Data'!$C$6:$BY$990,6,FALSE)</f>
        <v/>
      </c>
      <c r="J660" s="247" t="str">
        <f>VLOOKUP($A660,'[2]Project Data'!$C$6:$BY$990,7,FALSE)</f>
        <v/>
      </c>
      <c r="K660" s="280">
        <f>VLOOKUP($A660,'[2]Project Data'!$C$6:$BY$990,15,FALSE)</f>
        <v>2256</v>
      </c>
      <c r="L660" s="284">
        <f>VLOOKUP($A660,'[2]Project Data'!$C$6:$BY$990,30,FALSE)</f>
        <v>3133350</v>
      </c>
      <c r="M660" s="284">
        <f>VLOOKUP($A660,'[2]Project Data'!$C$6:$BY$990,53,FALSE)</f>
        <v>0</v>
      </c>
      <c r="N660" s="266" t="str">
        <f>VLOOKUP($A660,'[2]Project Data'!$C$6:$BU$862,8,FALSE)</f>
        <v/>
      </c>
    </row>
    <row r="661" spans="1:14" s="244" customFormat="1" ht="50.25" customHeight="1" x14ac:dyDescent="0.25">
      <c r="A661" s="264">
        <v>840</v>
      </c>
      <c r="B661" s="264" t="s">
        <v>851</v>
      </c>
      <c r="C661" s="264" t="s">
        <v>1135</v>
      </c>
      <c r="D661" s="265" t="str">
        <f t="shared" si="10"/>
        <v>PPL Rank: 840       
Rock County Rural Water System                    
Storage - West Tower #2</v>
      </c>
      <c r="E661" s="247" t="str">
        <f>VLOOKUP($A661,'[2]Project Data'!$C$6:$BU$990,11,FALSE)</f>
        <v>Berrens</v>
      </c>
      <c r="F661" s="247">
        <f>VLOOKUP($A661,'[2]Project Data'!$C$6:$BY$990,75,FALSE)</f>
        <v>8</v>
      </c>
      <c r="G661" s="273">
        <f>VLOOKUP($A661,'[2]Project Data'!$C$6:$BY$990,46,FALSE)</f>
        <v>0</v>
      </c>
      <c r="H661" s="247" t="str">
        <f>VLOOKUP($A661,'[2]Project Data'!$C$6:$BY$990,16,FALSE)</f>
        <v>Reg</v>
      </c>
      <c r="I661" s="247" t="str">
        <f>VLOOKUP($A661,'[2]Project Data'!$C$6:$BY$990,6,FALSE)</f>
        <v/>
      </c>
      <c r="J661" s="247" t="str">
        <f>VLOOKUP($A661,'[2]Project Data'!$C$6:$BY$990,7,FALSE)</f>
        <v/>
      </c>
      <c r="K661" s="280">
        <f>VLOOKUP($A661,'[2]Project Data'!$C$6:$BY$990,15,FALSE)</f>
        <v>2919</v>
      </c>
      <c r="L661" s="284">
        <f>VLOOKUP($A661,'[2]Project Data'!$C$6:$BY$990,30,FALSE)</f>
        <v>3129700</v>
      </c>
      <c r="M661" s="284">
        <f>VLOOKUP($A661,'[2]Project Data'!$C$6:$BY$990,53,FALSE)</f>
        <v>0</v>
      </c>
      <c r="N661" s="266" t="str">
        <f>VLOOKUP($A661,'[2]Project Data'!$C$6:$BU$862,8,FALSE)</f>
        <v/>
      </c>
    </row>
    <row r="662" spans="1:14" s="244" customFormat="1" ht="50.25" customHeight="1" x14ac:dyDescent="0.25">
      <c r="A662" s="264">
        <v>918</v>
      </c>
      <c r="B662" s="264" t="s">
        <v>851</v>
      </c>
      <c r="C662" s="264" t="s">
        <v>1136</v>
      </c>
      <c r="D662" s="265" t="str">
        <f t="shared" si="10"/>
        <v xml:space="preserve">PPL Rank: 918       
Rock County Rural Water System                    
Storage - Move West Tower to North </v>
      </c>
      <c r="E662" s="247" t="str">
        <f>VLOOKUP($A662,'[2]Project Data'!$C$6:$BU$990,11,FALSE)</f>
        <v>Berrens</v>
      </c>
      <c r="F662" s="247">
        <f>VLOOKUP($A662,'[2]Project Data'!$C$6:$BY$990,75,FALSE)</f>
        <v>8</v>
      </c>
      <c r="G662" s="273">
        <f>VLOOKUP($A662,'[2]Project Data'!$C$6:$BY$990,46,FALSE)</f>
        <v>0</v>
      </c>
      <c r="H662" s="247" t="str">
        <f>VLOOKUP($A662,'[2]Project Data'!$C$6:$BY$990,16,FALSE)</f>
        <v>Reg</v>
      </c>
      <c r="I662" s="247" t="str">
        <f>VLOOKUP($A662,'[2]Project Data'!$C$6:$BY$990,6,FALSE)</f>
        <v/>
      </c>
      <c r="J662" s="247" t="str">
        <f>VLOOKUP($A662,'[2]Project Data'!$C$6:$BY$990,7,FALSE)</f>
        <v/>
      </c>
      <c r="K662" s="280">
        <f>VLOOKUP($A662,'[2]Project Data'!$C$6:$BY$990,15,FALSE)</f>
        <v>2919</v>
      </c>
      <c r="L662" s="284">
        <f>VLOOKUP($A662,'[2]Project Data'!$C$6:$BY$990,30,FALSE)</f>
        <v>1369300</v>
      </c>
      <c r="M662" s="284">
        <f>VLOOKUP($A662,'[2]Project Data'!$C$6:$BY$990,53,FALSE)</f>
        <v>0</v>
      </c>
      <c r="N662" s="266" t="str">
        <f>VLOOKUP($A662,'[2]Project Data'!$C$6:$BU$862,8,FALSE)</f>
        <v/>
      </c>
    </row>
    <row r="663" spans="1:14" s="244" customFormat="1" ht="50.25" customHeight="1" x14ac:dyDescent="0.25">
      <c r="A663" s="264">
        <v>796</v>
      </c>
      <c r="B663" s="264" t="s">
        <v>527</v>
      </c>
      <c r="C663" s="264" t="s">
        <v>528</v>
      </c>
      <c r="D663" s="265" t="str">
        <f t="shared" si="10"/>
        <v>PPL Rank: 796       
Rollingstone                                      
Watermain - Looping Rolling Meadows</v>
      </c>
      <c r="E663" s="247" t="str">
        <f>VLOOKUP($A663,'[2]Project Data'!$C$6:$BU$990,11,FALSE)</f>
        <v>Brooksbank</v>
      </c>
      <c r="F663" s="247">
        <f>VLOOKUP($A663,'[2]Project Data'!$C$6:$BY$990,75,FALSE)</f>
        <v>10</v>
      </c>
      <c r="G663" s="273">
        <f>VLOOKUP($A663,'[2]Project Data'!$C$6:$BY$990,46,FALSE)</f>
        <v>0</v>
      </c>
      <c r="H663" s="247" t="str">
        <f>VLOOKUP($A663,'[2]Project Data'!$C$6:$BY$990,16,FALSE)</f>
        <v>Reg</v>
      </c>
      <c r="I663" s="247" t="str">
        <f>VLOOKUP($A663,'[2]Project Data'!$C$6:$BY$990,6,FALSE)</f>
        <v/>
      </c>
      <c r="J663" s="247" t="str">
        <f>VLOOKUP($A663,'[2]Project Data'!$C$6:$BY$990,7,FALSE)</f>
        <v/>
      </c>
      <c r="K663" s="280">
        <f>VLOOKUP($A663,'[2]Project Data'!$C$6:$BY$990,15,FALSE)</f>
        <v>664</v>
      </c>
      <c r="L663" s="284">
        <f>VLOOKUP($A663,'[2]Project Data'!$C$6:$BY$990,30,FALSE)</f>
        <v>164480</v>
      </c>
      <c r="M663" s="284">
        <f>VLOOKUP($A663,'[2]Project Data'!$C$6:$BY$990,53,FALSE)</f>
        <v>0</v>
      </c>
      <c r="N663" s="266" t="str">
        <f>VLOOKUP($A663,'[2]Project Data'!$C$6:$BU$862,8,FALSE)</f>
        <v/>
      </c>
    </row>
    <row r="664" spans="1:14" s="244" customFormat="1" ht="50.25" customHeight="1" x14ac:dyDescent="0.25">
      <c r="A664" s="264">
        <v>245</v>
      </c>
      <c r="B664" s="264" t="s">
        <v>139</v>
      </c>
      <c r="C664" s="264" t="s">
        <v>315</v>
      </c>
      <c r="D664" s="265" t="str">
        <f t="shared" si="10"/>
        <v>PPL Rank: 245       
Roscoe                                            
Source - New Well &amp; Wellhouse</v>
      </c>
      <c r="E664" s="247" t="str">
        <f>VLOOKUP($A664,'[2]Project Data'!$C$6:$BU$990,11,FALSE)</f>
        <v>Barrett</v>
      </c>
      <c r="F664" s="247" t="str">
        <f>VLOOKUP($A664,'[2]Project Data'!$C$6:$BY$990,75,FALSE)</f>
        <v>7W</v>
      </c>
      <c r="G664" s="273">
        <f>VLOOKUP($A664,'[2]Project Data'!$C$6:$BY$990,46,FALSE)</f>
        <v>0</v>
      </c>
      <c r="H664" s="247" t="str">
        <f>VLOOKUP($A664,'[2]Project Data'!$C$6:$BY$990,16,FALSE)</f>
        <v>Reg</v>
      </c>
      <c r="I664" s="247" t="str">
        <f>VLOOKUP($A664,'[2]Project Data'!$C$6:$BY$990,6,FALSE)</f>
        <v/>
      </c>
      <c r="J664" s="247" t="str">
        <f>VLOOKUP($A664,'[2]Project Data'!$C$6:$BY$990,7,FALSE)</f>
        <v/>
      </c>
      <c r="K664" s="280">
        <f>VLOOKUP($A664,'[2]Project Data'!$C$6:$BY$990,15,FALSE)</f>
        <v>104</v>
      </c>
      <c r="L664" s="284">
        <f>VLOOKUP($A664,'[2]Project Data'!$C$6:$BY$990,30,FALSE)</f>
        <v>2295000</v>
      </c>
      <c r="M664" s="284">
        <f>VLOOKUP($A664,'[2]Project Data'!$C$6:$BY$990,53,FALSE)</f>
        <v>0</v>
      </c>
      <c r="N664" s="266">
        <f>VLOOKUP($A664,'[2]Project Data'!$C$6:$BU$862,8,FALSE)</f>
        <v>0</v>
      </c>
    </row>
    <row r="665" spans="1:14" s="244" customFormat="1" ht="50.25" customHeight="1" x14ac:dyDescent="0.25">
      <c r="A665" s="264">
        <v>13</v>
      </c>
      <c r="B665" s="264" t="s">
        <v>1014</v>
      </c>
      <c r="C665" s="264" t="s">
        <v>279</v>
      </c>
      <c r="D665" s="265" t="str">
        <f t="shared" si="10"/>
        <v>PPL Rank: 13        
Rose Creek                                        
Source - New Well</v>
      </c>
      <c r="E665" s="247" t="str">
        <f>VLOOKUP($A665,'[2]Project Data'!$C$6:$BU$990,11,FALSE)</f>
        <v>Brooksbank</v>
      </c>
      <c r="F665" s="247">
        <f>VLOOKUP($A665,'[2]Project Data'!$C$6:$BY$990,75,FALSE)</f>
        <v>10</v>
      </c>
      <c r="G665" s="273">
        <f>VLOOKUP($A665,'[2]Project Data'!$C$6:$BY$990,46,FALSE)</f>
        <v>0</v>
      </c>
      <c r="H665" s="247" t="str">
        <f>VLOOKUP($A665,'[2]Project Data'!$C$6:$BY$990,16,FALSE)</f>
        <v>Reg</v>
      </c>
      <c r="I665" s="247" t="str">
        <f>VLOOKUP($A665,'[2]Project Data'!$C$6:$BY$990,6,FALSE)</f>
        <v/>
      </c>
      <c r="J665" s="247" t="str">
        <f>VLOOKUP($A665,'[2]Project Data'!$C$6:$BY$990,7,FALSE)</f>
        <v/>
      </c>
      <c r="K665" s="280">
        <f>VLOOKUP($A665,'[2]Project Data'!$C$6:$BY$990,15,FALSE)</f>
        <v>454</v>
      </c>
      <c r="L665" s="284">
        <f>VLOOKUP($A665,'[2]Project Data'!$C$6:$BY$990,30,FALSE)</f>
        <v>2370000</v>
      </c>
      <c r="M665" s="284">
        <f>VLOOKUP($A665,'[2]Project Data'!$C$6:$BY$990,53,FALSE)</f>
        <v>0</v>
      </c>
      <c r="N665" s="266" t="str">
        <f>VLOOKUP($A665,'[2]Project Data'!$C$6:$BU$862,8,FALSE)</f>
        <v/>
      </c>
    </row>
    <row r="666" spans="1:14" s="244" customFormat="1" ht="50.25" customHeight="1" x14ac:dyDescent="0.25">
      <c r="A666" s="264">
        <v>699</v>
      </c>
      <c r="B666" s="264" t="s">
        <v>1014</v>
      </c>
      <c r="C666" s="264" t="s">
        <v>945</v>
      </c>
      <c r="D666" s="265" t="str">
        <f t="shared" si="10"/>
        <v>PPL Rank: 699       
Rose Creek                                        
Watermain - System Improvements</v>
      </c>
      <c r="E666" s="247" t="str">
        <f>VLOOKUP($A666,'[2]Project Data'!$C$6:$BU$990,11,FALSE)</f>
        <v>Brooksbank</v>
      </c>
      <c r="F666" s="247">
        <f>VLOOKUP($A666,'[2]Project Data'!$C$6:$BY$990,75,FALSE)</f>
        <v>10</v>
      </c>
      <c r="G666" s="273">
        <f>VLOOKUP($A666,'[2]Project Data'!$C$6:$BY$990,46,FALSE)</f>
        <v>0</v>
      </c>
      <c r="H666" s="247" t="str">
        <f>VLOOKUP($A666,'[2]Project Data'!$C$6:$BY$990,16,FALSE)</f>
        <v>Reg</v>
      </c>
      <c r="I666" s="247" t="str">
        <f>VLOOKUP($A666,'[2]Project Data'!$C$6:$BY$990,6,FALSE)</f>
        <v/>
      </c>
      <c r="J666" s="247" t="str">
        <f>VLOOKUP($A666,'[2]Project Data'!$C$6:$BY$990,7,FALSE)</f>
        <v/>
      </c>
      <c r="K666" s="280">
        <f>VLOOKUP($A666,'[2]Project Data'!$C$6:$BY$990,15,FALSE)</f>
        <v>454</v>
      </c>
      <c r="L666" s="284">
        <f>VLOOKUP($A666,'[2]Project Data'!$C$6:$BY$990,30,FALSE)</f>
        <v>6977000</v>
      </c>
      <c r="M666" s="284">
        <f>VLOOKUP($A666,'[2]Project Data'!$C$6:$BY$990,53,FALSE)</f>
        <v>0</v>
      </c>
      <c r="N666" s="266" t="str">
        <f>VLOOKUP($A666,'[2]Project Data'!$C$6:$BU$862,8,FALSE)</f>
        <v/>
      </c>
    </row>
    <row r="667" spans="1:14" s="244" customFormat="1" ht="50.25" customHeight="1" x14ac:dyDescent="0.25">
      <c r="A667" s="264">
        <v>621</v>
      </c>
      <c r="B667" s="264" t="s">
        <v>1016</v>
      </c>
      <c r="C667" s="264" t="s">
        <v>1137</v>
      </c>
      <c r="D667" s="265" t="str">
        <f t="shared" si="10"/>
        <v>PPL Rank: 621       
Roseau                                            
Source - Well Rehab</v>
      </c>
      <c r="E667" s="247" t="str">
        <f>VLOOKUP($A667,'[2]Project Data'!$C$6:$BU$990,11,FALSE)</f>
        <v>Perez</v>
      </c>
      <c r="F667" s="247">
        <f>VLOOKUP($A667,'[2]Project Data'!$C$6:$BY$990,75,FALSE)</f>
        <v>1</v>
      </c>
      <c r="G667" s="273">
        <f>VLOOKUP($A667,'[2]Project Data'!$C$6:$BY$990,46,FALSE)</f>
        <v>0</v>
      </c>
      <c r="H667" s="247" t="str">
        <f>VLOOKUP($A667,'[2]Project Data'!$C$6:$BY$990,16,FALSE)</f>
        <v>Reg</v>
      </c>
      <c r="I667" s="247" t="str">
        <f>VLOOKUP($A667,'[2]Project Data'!$C$6:$BY$990,6,FALSE)</f>
        <v/>
      </c>
      <c r="J667" s="247" t="str">
        <f>VLOOKUP($A667,'[2]Project Data'!$C$6:$BY$990,7,FALSE)</f>
        <v/>
      </c>
      <c r="K667" s="280">
        <f>VLOOKUP($A667,'[2]Project Data'!$C$6:$BY$990,15,FALSE)</f>
        <v>2724</v>
      </c>
      <c r="L667" s="284">
        <f>VLOOKUP($A667,'[2]Project Data'!$C$6:$BY$990,30,FALSE)</f>
        <v>440625</v>
      </c>
      <c r="M667" s="284">
        <f>VLOOKUP($A667,'[2]Project Data'!$C$6:$BY$990,53,FALSE)</f>
        <v>0</v>
      </c>
      <c r="N667" s="266" t="str">
        <f>VLOOKUP($A667,'[2]Project Data'!$C$6:$BU$862,8,FALSE)</f>
        <v/>
      </c>
    </row>
    <row r="668" spans="1:14" s="244" customFormat="1" ht="50.25" customHeight="1" x14ac:dyDescent="0.25">
      <c r="A668" s="264">
        <v>622</v>
      </c>
      <c r="B668" s="264" t="s">
        <v>1016</v>
      </c>
      <c r="C668" s="264" t="s">
        <v>565</v>
      </c>
      <c r="D668" s="265" t="str">
        <f t="shared" si="10"/>
        <v>PPL Rank: 622       
Roseau                                            
Treatment - Plant Improvements</v>
      </c>
      <c r="E668" s="247" t="str">
        <f>VLOOKUP($A668,'[2]Project Data'!$C$6:$BU$990,11,FALSE)</f>
        <v>Perez</v>
      </c>
      <c r="F668" s="247">
        <f>VLOOKUP($A668,'[2]Project Data'!$C$6:$BY$990,75,FALSE)</f>
        <v>1</v>
      </c>
      <c r="G668" s="273">
        <f>VLOOKUP($A668,'[2]Project Data'!$C$6:$BY$990,46,FALSE)</f>
        <v>0</v>
      </c>
      <c r="H668" s="247" t="str">
        <f>VLOOKUP($A668,'[2]Project Data'!$C$6:$BY$990,16,FALSE)</f>
        <v>Reg</v>
      </c>
      <c r="I668" s="247" t="str">
        <f>VLOOKUP($A668,'[2]Project Data'!$C$6:$BY$990,6,FALSE)</f>
        <v/>
      </c>
      <c r="J668" s="247" t="str">
        <f>VLOOKUP($A668,'[2]Project Data'!$C$6:$BY$990,7,FALSE)</f>
        <v/>
      </c>
      <c r="K668" s="280">
        <f>VLOOKUP($A668,'[2]Project Data'!$C$6:$BY$990,15,FALSE)</f>
        <v>2724</v>
      </c>
      <c r="L668" s="284">
        <f>VLOOKUP($A668,'[2]Project Data'!$C$6:$BY$990,30,FALSE)</f>
        <v>639630</v>
      </c>
      <c r="M668" s="284">
        <f>VLOOKUP($A668,'[2]Project Data'!$C$6:$BY$990,53,FALSE)</f>
        <v>0</v>
      </c>
      <c r="N668" s="266" t="str">
        <f>VLOOKUP($A668,'[2]Project Data'!$C$6:$BU$862,8,FALSE)</f>
        <v/>
      </c>
    </row>
    <row r="669" spans="1:14" s="244" customFormat="1" ht="50.25" customHeight="1" x14ac:dyDescent="0.25">
      <c r="A669" s="264">
        <v>825</v>
      </c>
      <c r="B669" s="264" t="s">
        <v>529</v>
      </c>
      <c r="C669" s="264" t="s">
        <v>530</v>
      </c>
      <c r="D669" s="265" t="str">
        <f t="shared" si="10"/>
        <v>PPL Rank: 825       
Rosemount                                         
Treatment - New Fe/Mn/Ra Plant</v>
      </c>
      <c r="E669" s="247" t="str">
        <f>VLOOKUP($A669,'[2]Project Data'!$C$6:$BU$990,11,FALSE)</f>
        <v>Montoya</v>
      </c>
      <c r="F669" s="247">
        <f>VLOOKUP($A669,'[2]Project Data'!$C$6:$BY$990,75,FALSE)</f>
        <v>11</v>
      </c>
      <c r="G669" s="273">
        <f>VLOOKUP($A669,'[2]Project Data'!$C$6:$BY$990,46,FALSE)</f>
        <v>0</v>
      </c>
      <c r="H669" s="247" t="str">
        <f>VLOOKUP($A669,'[2]Project Data'!$C$6:$BY$990,16,FALSE)</f>
        <v>Reg</v>
      </c>
      <c r="I669" s="247" t="str">
        <f>VLOOKUP($A669,'[2]Project Data'!$C$6:$BY$990,6,FALSE)</f>
        <v/>
      </c>
      <c r="J669" s="247" t="str">
        <f>VLOOKUP($A669,'[2]Project Data'!$C$6:$BY$990,7,FALSE)</f>
        <v>Yes</v>
      </c>
      <c r="K669" s="280">
        <f>VLOOKUP($A669,'[2]Project Data'!$C$6:$BY$990,15,FALSE)</f>
        <v>22445</v>
      </c>
      <c r="L669" s="284">
        <f>VLOOKUP($A669,'[2]Project Data'!$C$6:$BY$990,30,FALSE)</f>
        <v>34500000</v>
      </c>
      <c r="M669" s="284">
        <f>VLOOKUP($A669,'[2]Project Data'!$C$6:$BY$990,53,FALSE)</f>
        <v>0</v>
      </c>
      <c r="N669" s="266" t="str">
        <f>VLOOKUP($A669,'[2]Project Data'!$C$6:$BU$862,8,FALSE)</f>
        <v/>
      </c>
    </row>
    <row r="670" spans="1:14" s="244" customFormat="1" ht="50.25" customHeight="1" x14ac:dyDescent="0.25">
      <c r="A670" s="264">
        <v>961</v>
      </c>
      <c r="B670" s="264" t="s">
        <v>529</v>
      </c>
      <c r="C670" s="264" t="s">
        <v>451</v>
      </c>
      <c r="D670" s="265" t="str">
        <f t="shared" si="10"/>
        <v>PPL Rank: 961       
Rosemount                                         
Source - New Well #17</v>
      </c>
      <c r="E670" s="247" t="str">
        <f>VLOOKUP($A670,'[2]Project Data'!$C$6:$BU$990,11,FALSE)</f>
        <v>Montoya</v>
      </c>
      <c r="F670" s="247">
        <f>VLOOKUP($A670,'[2]Project Data'!$C$6:$BY$990,75,FALSE)</f>
        <v>11</v>
      </c>
      <c r="G670" s="273">
        <f>VLOOKUP($A670,'[2]Project Data'!$C$6:$BY$990,46,FALSE)</f>
        <v>0</v>
      </c>
      <c r="H670" s="247" t="str">
        <f>VLOOKUP($A670,'[2]Project Data'!$C$6:$BY$990,16,FALSE)</f>
        <v>Reg</v>
      </c>
      <c r="I670" s="247" t="str">
        <f>VLOOKUP($A670,'[2]Project Data'!$C$6:$BY$990,6,FALSE)</f>
        <v/>
      </c>
      <c r="J670" s="247" t="str">
        <f>VLOOKUP($A670,'[2]Project Data'!$C$6:$BY$990,7,FALSE)</f>
        <v/>
      </c>
      <c r="K670" s="280">
        <f>VLOOKUP($A670,'[2]Project Data'!$C$6:$BY$990,15,FALSE)</f>
        <v>22445</v>
      </c>
      <c r="L670" s="284">
        <f>VLOOKUP($A670,'[2]Project Data'!$C$6:$BY$990,30,FALSE)</f>
        <v>1320000</v>
      </c>
      <c r="M670" s="284">
        <f>VLOOKUP($A670,'[2]Project Data'!$C$6:$BY$990,53,FALSE)</f>
        <v>0</v>
      </c>
      <c r="N670" s="266" t="str">
        <f>VLOOKUP($A670,'[2]Project Data'!$C$6:$BU$862,8,FALSE)</f>
        <v/>
      </c>
    </row>
    <row r="671" spans="1:14" s="244" customFormat="1" ht="50.25" customHeight="1" x14ac:dyDescent="0.25">
      <c r="A671" s="264">
        <v>962</v>
      </c>
      <c r="B671" s="264" t="s">
        <v>529</v>
      </c>
      <c r="C671" s="264" t="s">
        <v>531</v>
      </c>
      <c r="D671" s="265" t="str">
        <f t="shared" si="10"/>
        <v>PPL Rank: 962       
Rosemount                                         
Watermain - Akron Ave Ext.</v>
      </c>
      <c r="E671" s="247" t="str">
        <f>VLOOKUP($A671,'[2]Project Data'!$C$6:$BU$990,11,FALSE)</f>
        <v>Montoya</v>
      </c>
      <c r="F671" s="247">
        <f>VLOOKUP($A671,'[2]Project Data'!$C$6:$BY$990,75,FALSE)</f>
        <v>11</v>
      </c>
      <c r="G671" s="273">
        <f>VLOOKUP($A671,'[2]Project Data'!$C$6:$BY$990,46,FALSE)</f>
        <v>0</v>
      </c>
      <c r="H671" s="247" t="str">
        <f>VLOOKUP($A671,'[2]Project Data'!$C$6:$BY$990,16,FALSE)</f>
        <v>Reg</v>
      </c>
      <c r="I671" s="247" t="str">
        <f>VLOOKUP($A671,'[2]Project Data'!$C$6:$BY$990,6,FALSE)</f>
        <v/>
      </c>
      <c r="J671" s="247" t="str">
        <f>VLOOKUP($A671,'[2]Project Data'!$C$6:$BY$990,7,FALSE)</f>
        <v/>
      </c>
      <c r="K671" s="280">
        <f>VLOOKUP($A671,'[2]Project Data'!$C$6:$BY$990,15,FALSE)</f>
        <v>22445</v>
      </c>
      <c r="L671" s="284">
        <f>VLOOKUP($A671,'[2]Project Data'!$C$6:$BY$990,30,FALSE)</f>
        <v>382000</v>
      </c>
      <c r="M671" s="284">
        <f>VLOOKUP($A671,'[2]Project Data'!$C$6:$BY$990,53,FALSE)</f>
        <v>0</v>
      </c>
      <c r="N671" s="266" t="str">
        <f>VLOOKUP($A671,'[2]Project Data'!$C$6:$BU$862,8,FALSE)</f>
        <v/>
      </c>
    </row>
    <row r="672" spans="1:14" s="244" customFormat="1" ht="50.25" customHeight="1" x14ac:dyDescent="0.25">
      <c r="A672" s="264">
        <v>942</v>
      </c>
      <c r="B672" s="264" t="s">
        <v>1291</v>
      </c>
      <c r="C672" s="264" t="s">
        <v>1320</v>
      </c>
      <c r="D672" s="265" t="str">
        <f t="shared" si="10"/>
        <v>PPL Rank: 942       
Rothsay                                           
Treatment - TP Rehab</v>
      </c>
      <c r="E672" s="247" t="str">
        <f>VLOOKUP($A672,'[2]Project Data'!$C$6:$BU$990,11,FALSE)</f>
        <v>Bradshaw</v>
      </c>
      <c r="F672" s="247">
        <f>VLOOKUP($A672,'[2]Project Data'!$C$6:$BY$990,75,FALSE)</f>
        <v>4</v>
      </c>
      <c r="G672" s="273">
        <f>VLOOKUP($A672,'[2]Project Data'!$C$6:$BY$990,46,FALSE)</f>
        <v>0</v>
      </c>
      <c r="H672" s="247" t="str">
        <f>VLOOKUP($A672,'[2]Project Data'!$C$6:$BY$990,16,FALSE)</f>
        <v>Reg</v>
      </c>
      <c r="I672" s="247" t="str">
        <f>VLOOKUP($A672,'[2]Project Data'!$C$6:$BY$990,6,FALSE)</f>
        <v/>
      </c>
      <c r="J672" s="247" t="str">
        <f>VLOOKUP($A672,'[2]Project Data'!$C$6:$BY$990,7,FALSE)</f>
        <v/>
      </c>
      <c r="K672" s="280">
        <f>VLOOKUP($A672,'[2]Project Data'!$C$6:$BY$990,15,FALSE)</f>
        <v>509</v>
      </c>
      <c r="L672" s="284">
        <f>VLOOKUP($A672,'[2]Project Data'!$C$6:$BY$990,30,FALSE)</f>
        <v>1625000</v>
      </c>
      <c r="M672" s="284">
        <f>VLOOKUP($A672,'[2]Project Data'!$C$6:$BY$990,53,FALSE)</f>
        <v>0</v>
      </c>
      <c r="N672" s="266">
        <f>VLOOKUP($A672,'[2]Project Data'!$C$6:$BU$862,8,FALSE)</f>
        <v>0</v>
      </c>
    </row>
    <row r="673" spans="1:14" s="244" customFormat="1" ht="50.25" customHeight="1" x14ac:dyDescent="0.25">
      <c r="A673" s="264">
        <v>943</v>
      </c>
      <c r="B673" s="264" t="s">
        <v>1291</v>
      </c>
      <c r="C673" s="264" t="s">
        <v>289</v>
      </c>
      <c r="D673" s="265" t="str">
        <f t="shared" si="10"/>
        <v>PPL Rank: 943       
Rothsay                                           
Storage - Tower Rehab</v>
      </c>
      <c r="E673" s="247" t="str">
        <f>VLOOKUP($A673,'[2]Project Data'!$C$6:$BU$990,11,FALSE)</f>
        <v>Bradshaw</v>
      </c>
      <c r="F673" s="247">
        <f>VLOOKUP($A673,'[2]Project Data'!$C$6:$BY$990,75,FALSE)</f>
        <v>4</v>
      </c>
      <c r="G673" s="273">
        <f>VLOOKUP($A673,'[2]Project Data'!$C$6:$BY$990,46,FALSE)</f>
        <v>0</v>
      </c>
      <c r="H673" s="247" t="str">
        <f>VLOOKUP($A673,'[2]Project Data'!$C$6:$BY$990,16,FALSE)</f>
        <v>Reg</v>
      </c>
      <c r="I673" s="247" t="str">
        <f>VLOOKUP($A673,'[2]Project Data'!$C$6:$BY$990,6,FALSE)</f>
        <v/>
      </c>
      <c r="J673" s="247" t="str">
        <f>VLOOKUP($A673,'[2]Project Data'!$C$6:$BY$990,7,FALSE)</f>
        <v/>
      </c>
      <c r="K673" s="280">
        <f>VLOOKUP($A673,'[2]Project Data'!$C$6:$BY$990,15,FALSE)</f>
        <v>509</v>
      </c>
      <c r="L673" s="284">
        <f>VLOOKUP($A673,'[2]Project Data'!$C$6:$BY$990,30,FALSE)</f>
        <v>562500</v>
      </c>
      <c r="M673" s="284">
        <f>VLOOKUP($A673,'[2]Project Data'!$C$6:$BY$990,53,FALSE)</f>
        <v>0</v>
      </c>
      <c r="N673" s="266">
        <f>VLOOKUP($A673,'[2]Project Data'!$C$6:$BU$862,8,FALSE)</f>
        <v>0</v>
      </c>
    </row>
    <row r="674" spans="1:14" s="244" customFormat="1" ht="50.25" customHeight="1" x14ac:dyDescent="0.25">
      <c r="A674" s="264">
        <v>591</v>
      </c>
      <c r="B674" s="264" t="s">
        <v>532</v>
      </c>
      <c r="C674" s="264" t="s">
        <v>289</v>
      </c>
      <c r="D674" s="265" t="str">
        <f t="shared" si="10"/>
        <v>PPL Rank: 591       
Royalton                                          
Storage - Tower Rehab</v>
      </c>
      <c r="E674" s="247" t="str">
        <f>VLOOKUP($A674,'[2]Project Data'!$C$6:$BU$990,11,FALSE)</f>
        <v>Schultz</v>
      </c>
      <c r="F674" s="247">
        <f>VLOOKUP($A674,'[2]Project Data'!$C$6:$BY$990,75,FALSE)</f>
        <v>5</v>
      </c>
      <c r="G674" s="273">
        <f>VLOOKUP($A674,'[2]Project Data'!$C$6:$BY$990,46,FALSE)</f>
        <v>0</v>
      </c>
      <c r="H674" s="247" t="str">
        <f>VLOOKUP($A674,'[2]Project Data'!$C$6:$BY$990,16,FALSE)</f>
        <v>Reg</v>
      </c>
      <c r="I674" s="247" t="str">
        <f>VLOOKUP($A674,'[2]Project Data'!$C$6:$BY$990,6,FALSE)</f>
        <v/>
      </c>
      <c r="J674" s="247" t="str">
        <f>VLOOKUP($A674,'[2]Project Data'!$C$6:$BY$990,7,FALSE)</f>
        <v>Yes</v>
      </c>
      <c r="K674" s="280">
        <f>VLOOKUP($A674,'[2]Project Data'!$C$6:$BY$990,15,FALSE)</f>
        <v>1179</v>
      </c>
      <c r="L674" s="284">
        <f>VLOOKUP($A674,'[2]Project Data'!$C$6:$BY$990,30,FALSE)</f>
        <v>650000</v>
      </c>
      <c r="M674" s="284">
        <f>VLOOKUP($A674,'[2]Project Data'!$C$6:$BY$990,53,FALSE)</f>
        <v>0</v>
      </c>
      <c r="N674" s="266">
        <f>VLOOKUP($A674,'[2]Project Data'!$C$6:$BU$862,8,FALSE)</f>
        <v>0</v>
      </c>
    </row>
    <row r="675" spans="1:14" s="244" customFormat="1" ht="50.25" customHeight="1" x14ac:dyDescent="0.25">
      <c r="A675" s="264">
        <v>613</v>
      </c>
      <c r="B675" s="264" t="s">
        <v>532</v>
      </c>
      <c r="C675" s="264" t="s">
        <v>956</v>
      </c>
      <c r="D675" s="265" t="str">
        <f t="shared" si="10"/>
        <v>PPL Rank: 613       
Royalton                                          
Watermain - Improvements &amp; Looping</v>
      </c>
      <c r="E675" s="247" t="str">
        <f>VLOOKUP($A675,'[2]Project Data'!$C$6:$BU$990,11,FALSE)</f>
        <v>Schultz</v>
      </c>
      <c r="F675" s="247">
        <f>VLOOKUP($A675,'[2]Project Data'!$C$6:$BY$990,75,FALSE)</f>
        <v>5</v>
      </c>
      <c r="G675" s="273">
        <f>VLOOKUP($A675,'[2]Project Data'!$C$6:$BY$990,46,FALSE)</f>
        <v>0</v>
      </c>
      <c r="H675" s="247" t="str">
        <f>VLOOKUP($A675,'[2]Project Data'!$C$6:$BY$990,16,FALSE)</f>
        <v>Reg</v>
      </c>
      <c r="I675" s="247" t="str">
        <f>VLOOKUP($A675,'[2]Project Data'!$C$6:$BY$990,6,FALSE)</f>
        <v/>
      </c>
      <c r="J675" s="247" t="str">
        <f>VLOOKUP($A675,'[2]Project Data'!$C$6:$BY$990,7,FALSE)</f>
        <v>Yes</v>
      </c>
      <c r="K675" s="280">
        <f>VLOOKUP($A675,'[2]Project Data'!$C$6:$BY$990,15,FALSE)</f>
        <v>1172</v>
      </c>
      <c r="L675" s="284">
        <f>VLOOKUP($A675,'[2]Project Data'!$C$6:$BY$990,30,FALSE)</f>
        <v>1340600</v>
      </c>
      <c r="M675" s="284">
        <f>VLOOKUP($A675,'[2]Project Data'!$C$6:$BY$990,53,FALSE)</f>
        <v>1072480</v>
      </c>
      <c r="N675" s="266" t="str">
        <f>VLOOKUP($A675,'[2]Project Data'!$C$6:$BU$862,8,FALSE)</f>
        <v/>
      </c>
    </row>
    <row r="676" spans="1:14" s="244" customFormat="1" ht="50.25" customHeight="1" x14ac:dyDescent="0.25">
      <c r="A676" s="264">
        <v>6</v>
      </c>
      <c r="B676" s="264" t="s">
        <v>533</v>
      </c>
      <c r="C676" s="264" t="s">
        <v>383</v>
      </c>
      <c r="D676" s="265" t="str">
        <f t="shared" si="10"/>
        <v>PPL Rank: 6         
Rush City                                         
Treatment - Plant Upgrade</v>
      </c>
      <c r="E676" s="247" t="str">
        <f>VLOOKUP($A676,'[2]Project Data'!$C$6:$BU$990,11,FALSE)</f>
        <v>Montoya</v>
      </c>
      <c r="F676" s="247" t="str">
        <f>VLOOKUP($A676,'[2]Project Data'!$C$6:$BY$990,75,FALSE)</f>
        <v>7E</v>
      </c>
      <c r="G676" s="273">
        <f>VLOOKUP($A676,'[2]Project Data'!$C$6:$BY$990,46,FALSE)</f>
        <v>0</v>
      </c>
      <c r="H676" s="247" t="str">
        <f>VLOOKUP($A676,'[2]Project Data'!$C$6:$BY$990,16,FALSE)</f>
        <v>Reg</v>
      </c>
      <c r="I676" s="247" t="str">
        <f>VLOOKUP($A676,'[2]Project Data'!$C$6:$BY$990,6,FALSE)</f>
        <v/>
      </c>
      <c r="J676" s="247" t="str">
        <f>VLOOKUP($A676,'[2]Project Data'!$C$6:$BY$990,7,FALSE)</f>
        <v/>
      </c>
      <c r="K676" s="280">
        <f>VLOOKUP($A676,'[2]Project Data'!$C$6:$BY$990,15,FALSE)</f>
        <v>3175</v>
      </c>
      <c r="L676" s="284">
        <f>VLOOKUP($A676,'[2]Project Data'!$C$6:$BY$990,30,FALSE)</f>
        <v>287503</v>
      </c>
      <c r="M676" s="284">
        <f>VLOOKUP($A676,'[2]Project Data'!$C$6:$BY$990,53,FALSE)</f>
        <v>0</v>
      </c>
      <c r="N676" s="266" t="str">
        <f>VLOOKUP($A676,'[2]Project Data'!$C$6:$BU$862,8,FALSE)</f>
        <v/>
      </c>
    </row>
    <row r="677" spans="1:14" s="244" customFormat="1" ht="50.25" customHeight="1" x14ac:dyDescent="0.25">
      <c r="A677" s="264">
        <v>270</v>
      </c>
      <c r="B677" s="264" t="s">
        <v>534</v>
      </c>
      <c r="C677" s="264" t="s">
        <v>536</v>
      </c>
      <c r="D677" s="265" t="str">
        <f t="shared" si="10"/>
        <v>PPL Rank: 270       
Rushmore                                          
Treatment - New IE &amp; RO Plant</v>
      </c>
      <c r="E677" s="247" t="str">
        <f>VLOOKUP($A677,'[2]Project Data'!$C$6:$BU$990,11,FALSE)</f>
        <v>Berrens</v>
      </c>
      <c r="F677" s="247">
        <f>VLOOKUP($A677,'[2]Project Data'!$C$6:$BY$990,75,FALSE)</f>
        <v>8</v>
      </c>
      <c r="G677" s="273">
        <f>VLOOKUP($A677,'[2]Project Data'!$C$6:$BY$990,46,FALSE)</f>
        <v>0</v>
      </c>
      <c r="H677" s="247" t="str">
        <f>VLOOKUP($A677,'[2]Project Data'!$C$6:$BY$990,16,FALSE)</f>
        <v>Reg</v>
      </c>
      <c r="I677" s="247" t="str">
        <f>VLOOKUP($A677,'[2]Project Data'!$C$6:$BY$990,6,FALSE)</f>
        <v/>
      </c>
      <c r="J677" s="247" t="str">
        <f>VLOOKUP($A677,'[2]Project Data'!$C$6:$BY$990,7,FALSE)</f>
        <v/>
      </c>
      <c r="K677" s="280">
        <f>VLOOKUP($A677,'[2]Project Data'!$C$6:$BY$990,15,FALSE)</f>
        <v>342</v>
      </c>
      <c r="L677" s="284">
        <f>VLOOKUP($A677,'[2]Project Data'!$C$6:$BY$990,30,FALSE)</f>
        <v>2282000</v>
      </c>
      <c r="M677" s="284">
        <f>VLOOKUP($A677,'[2]Project Data'!$C$6:$BY$990,53,FALSE)</f>
        <v>0</v>
      </c>
      <c r="N677" s="266" t="str">
        <f>VLOOKUP($A677,'[2]Project Data'!$C$6:$BU$862,8,FALSE)</f>
        <v/>
      </c>
    </row>
    <row r="678" spans="1:14" s="244" customFormat="1" ht="50.25" customHeight="1" x14ac:dyDescent="0.25">
      <c r="A678" s="264">
        <v>415</v>
      </c>
      <c r="B678" s="264" t="s">
        <v>534</v>
      </c>
      <c r="C678" s="264" t="s">
        <v>535</v>
      </c>
      <c r="D678" s="265" t="str">
        <f t="shared" si="10"/>
        <v>PPL Rank: 415       
Rushmore                                          
Watermain - Connection to LPRWS</v>
      </c>
      <c r="E678" s="247" t="str">
        <f>VLOOKUP($A678,'[2]Project Data'!$C$6:$BU$990,11,FALSE)</f>
        <v>Berrens</v>
      </c>
      <c r="F678" s="247">
        <f>VLOOKUP($A678,'[2]Project Data'!$C$6:$BY$990,75,FALSE)</f>
        <v>8</v>
      </c>
      <c r="G678" s="273">
        <f>VLOOKUP($A678,'[2]Project Data'!$C$6:$BY$990,46,FALSE)</f>
        <v>0</v>
      </c>
      <c r="H678" s="247" t="str">
        <f>VLOOKUP($A678,'[2]Project Data'!$C$6:$BY$990,16,FALSE)</f>
        <v>Reg</v>
      </c>
      <c r="I678" s="247" t="str">
        <f>VLOOKUP($A678,'[2]Project Data'!$C$6:$BY$990,6,FALSE)</f>
        <v/>
      </c>
      <c r="J678" s="247" t="str">
        <f>VLOOKUP($A678,'[2]Project Data'!$C$6:$BY$990,7,FALSE)</f>
        <v/>
      </c>
      <c r="K678" s="280">
        <f>VLOOKUP($A678,'[2]Project Data'!$C$6:$BY$990,15,FALSE)</f>
        <v>342</v>
      </c>
      <c r="L678" s="284">
        <f>VLOOKUP($A678,'[2]Project Data'!$C$6:$BY$990,30,FALSE)</f>
        <v>2910000</v>
      </c>
      <c r="M678" s="284">
        <f>VLOOKUP($A678,'[2]Project Data'!$C$6:$BY$990,53,FALSE)</f>
        <v>0</v>
      </c>
      <c r="N678" s="266" t="str">
        <f>VLOOKUP($A678,'[2]Project Data'!$C$6:$BU$862,8,FALSE)</f>
        <v/>
      </c>
    </row>
    <row r="679" spans="1:14" s="244" customFormat="1" ht="50.25" customHeight="1" x14ac:dyDescent="0.25">
      <c r="A679" s="264">
        <v>416</v>
      </c>
      <c r="B679" s="264" t="s">
        <v>534</v>
      </c>
      <c r="C679" s="264" t="s">
        <v>356</v>
      </c>
      <c r="D679" s="265" t="str">
        <f t="shared" si="10"/>
        <v>PPL Rank: 416       
Rushmore                                          
Storage - New 50,000 Gal Tower</v>
      </c>
      <c r="E679" s="247" t="str">
        <f>VLOOKUP($A679,'[2]Project Data'!$C$6:$BU$990,11,FALSE)</f>
        <v>Berrens</v>
      </c>
      <c r="F679" s="247">
        <f>VLOOKUP($A679,'[2]Project Data'!$C$6:$BY$990,75,FALSE)</f>
        <v>8</v>
      </c>
      <c r="G679" s="273">
        <f>VLOOKUP($A679,'[2]Project Data'!$C$6:$BY$990,46,FALSE)</f>
        <v>0</v>
      </c>
      <c r="H679" s="247" t="str">
        <f>VLOOKUP($A679,'[2]Project Data'!$C$6:$BY$990,16,FALSE)</f>
        <v>Reg</v>
      </c>
      <c r="I679" s="247" t="str">
        <f>VLOOKUP($A679,'[2]Project Data'!$C$6:$BY$990,6,FALSE)</f>
        <v/>
      </c>
      <c r="J679" s="247" t="str">
        <f>VLOOKUP($A679,'[2]Project Data'!$C$6:$BY$990,7,FALSE)</f>
        <v/>
      </c>
      <c r="K679" s="280">
        <f>VLOOKUP($A679,'[2]Project Data'!$C$6:$BY$990,15,FALSE)</f>
        <v>342</v>
      </c>
      <c r="L679" s="284">
        <f>VLOOKUP($A679,'[2]Project Data'!$C$6:$BY$990,30,FALSE)</f>
        <v>1363000</v>
      </c>
      <c r="M679" s="284">
        <f>VLOOKUP($A679,'[2]Project Data'!$C$6:$BY$990,53,FALSE)</f>
        <v>0</v>
      </c>
      <c r="N679" s="266" t="str">
        <f>VLOOKUP($A679,'[2]Project Data'!$C$6:$BU$862,8,FALSE)</f>
        <v/>
      </c>
    </row>
    <row r="680" spans="1:14" s="244" customFormat="1" ht="50.25" customHeight="1" x14ac:dyDescent="0.25">
      <c r="A680" s="264">
        <v>578</v>
      </c>
      <c r="B680" s="264" t="s">
        <v>200</v>
      </c>
      <c r="C680" s="264" t="s">
        <v>957</v>
      </c>
      <c r="D680" s="265" t="str">
        <f t="shared" si="10"/>
        <v>PPL Rank: 578       
Russell                                           
Watermain - Replacement Phase 1</v>
      </c>
      <c r="E680" s="247" t="str">
        <f>VLOOKUP($A680,'[2]Project Data'!$C$6:$BU$990,11,FALSE)</f>
        <v>Berrens</v>
      </c>
      <c r="F680" s="247">
        <f>VLOOKUP($A680,'[2]Project Data'!$C$6:$BY$990,75,FALSE)</f>
        <v>8</v>
      </c>
      <c r="G680" s="273">
        <f>VLOOKUP($A680,'[2]Project Data'!$C$6:$BY$990,46,FALSE)</f>
        <v>0</v>
      </c>
      <c r="H680" s="247" t="str">
        <f>VLOOKUP($A680,'[2]Project Data'!$C$6:$BY$990,16,FALSE)</f>
        <v>Reg</v>
      </c>
      <c r="I680" s="247" t="str">
        <f>VLOOKUP($A680,'[2]Project Data'!$C$6:$BY$990,6,FALSE)</f>
        <v/>
      </c>
      <c r="J680" s="247" t="str">
        <f>VLOOKUP($A680,'[2]Project Data'!$C$6:$BY$990,7,FALSE)</f>
        <v/>
      </c>
      <c r="K680" s="280">
        <f>VLOOKUP($A680,'[2]Project Data'!$C$6:$BY$990,15,FALSE)</f>
        <v>312</v>
      </c>
      <c r="L680" s="284">
        <f>VLOOKUP($A680,'[2]Project Data'!$C$6:$BY$990,30,FALSE)</f>
        <v>3804000</v>
      </c>
      <c r="M680" s="284">
        <f>VLOOKUP($A680,'[2]Project Data'!$C$6:$BY$990,53,FALSE)</f>
        <v>0</v>
      </c>
      <c r="N680" s="266" t="str">
        <f>VLOOKUP($A680,'[2]Project Data'!$C$6:$BU$862,8,FALSE)</f>
        <v/>
      </c>
    </row>
    <row r="681" spans="1:14" s="244" customFormat="1" ht="50.25" customHeight="1" x14ac:dyDescent="0.25">
      <c r="A681" s="264">
        <v>631</v>
      </c>
      <c r="B681" s="264" t="s">
        <v>200</v>
      </c>
      <c r="C681" s="264" t="s">
        <v>958</v>
      </c>
      <c r="D681" s="265" t="str">
        <f t="shared" si="10"/>
        <v>PPL Rank: 631       
Russell                                           
Watermain - Replacement Phase 2</v>
      </c>
      <c r="E681" s="247" t="str">
        <f>VLOOKUP($A681,'[2]Project Data'!$C$6:$BU$990,11,FALSE)</f>
        <v>Berrens</v>
      </c>
      <c r="F681" s="247">
        <f>VLOOKUP($A681,'[2]Project Data'!$C$6:$BY$990,75,FALSE)</f>
        <v>8</v>
      </c>
      <c r="G681" s="273">
        <f>VLOOKUP($A681,'[2]Project Data'!$C$6:$BY$990,46,FALSE)</f>
        <v>0</v>
      </c>
      <c r="H681" s="247" t="str">
        <f>VLOOKUP($A681,'[2]Project Data'!$C$6:$BY$990,16,FALSE)</f>
        <v>Reg</v>
      </c>
      <c r="I681" s="247" t="str">
        <f>VLOOKUP($A681,'[2]Project Data'!$C$6:$BY$990,6,FALSE)</f>
        <v/>
      </c>
      <c r="J681" s="247" t="str">
        <f>VLOOKUP($A681,'[2]Project Data'!$C$6:$BY$990,7,FALSE)</f>
        <v/>
      </c>
      <c r="K681" s="280">
        <f>VLOOKUP($A681,'[2]Project Data'!$C$6:$BY$990,15,FALSE)</f>
        <v>312</v>
      </c>
      <c r="L681" s="284">
        <f>VLOOKUP($A681,'[2]Project Data'!$C$6:$BY$990,30,FALSE)</f>
        <v>6296000</v>
      </c>
      <c r="M681" s="284">
        <f>VLOOKUP($A681,'[2]Project Data'!$C$6:$BY$990,53,FALSE)</f>
        <v>0</v>
      </c>
      <c r="N681" s="266" t="str">
        <f>VLOOKUP($A681,'[2]Project Data'!$C$6:$BU$862,8,FALSE)</f>
        <v/>
      </c>
    </row>
    <row r="682" spans="1:14" s="244" customFormat="1" ht="50.25" customHeight="1" x14ac:dyDescent="0.25">
      <c r="A682" s="264">
        <v>248</v>
      </c>
      <c r="B682" s="264" t="s">
        <v>1138</v>
      </c>
      <c r="C682" s="264" t="s">
        <v>1139</v>
      </c>
      <c r="D682" s="265" t="str">
        <f t="shared" si="10"/>
        <v>PPL Rank: 248       
Ruthton                                           
Treatment - Fe, Mn</v>
      </c>
      <c r="E682" s="247" t="str">
        <f>VLOOKUP($A682,'[2]Project Data'!$C$6:$BU$990,11,FALSE)</f>
        <v>Berrens</v>
      </c>
      <c r="F682" s="247">
        <f>VLOOKUP($A682,'[2]Project Data'!$C$6:$BY$990,75,FALSE)</f>
        <v>8</v>
      </c>
      <c r="G682" s="273">
        <f>VLOOKUP($A682,'[2]Project Data'!$C$6:$BY$990,46,FALSE)</f>
        <v>0</v>
      </c>
      <c r="H682" s="247" t="str">
        <f>VLOOKUP($A682,'[2]Project Data'!$C$6:$BY$990,16,FALSE)</f>
        <v>Reg</v>
      </c>
      <c r="I682" s="247" t="str">
        <f>VLOOKUP($A682,'[2]Project Data'!$C$6:$BY$990,6,FALSE)</f>
        <v/>
      </c>
      <c r="J682" s="247" t="str">
        <f>VLOOKUP($A682,'[2]Project Data'!$C$6:$BY$990,7,FALSE)</f>
        <v/>
      </c>
      <c r="K682" s="280">
        <f>VLOOKUP($A682,'[2]Project Data'!$C$6:$BY$990,15,FALSE)</f>
        <v>282</v>
      </c>
      <c r="L682" s="284">
        <f>VLOOKUP($A682,'[2]Project Data'!$C$6:$BY$990,30,FALSE)</f>
        <v>5024000</v>
      </c>
      <c r="M682" s="284">
        <f>VLOOKUP($A682,'[2]Project Data'!$C$6:$BY$990,53,FALSE)</f>
        <v>0</v>
      </c>
      <c r="N682" s="266" t="str">
        <f>VLOOKUP($A682,'[2]Project Data'!$C$6:$BU$862,8,FALSE)</f>
        <v/>
      </c>
    </row>
    <row r="683" spans="1:14" s="244" customFormat="1" ht="50.25" customHeight="1" x14ac:dyDescent="0.25">
      <c r="A683" s="264">
        <v>249</v>
      </c>
      <c r="B683" s="264" t="s">
        <v>1138</v>
      </c>
      <c r="C683" s="264" t="s">
        <v>340</v>
      </c>
      <c r="D683" s="265" t="str">
        <f t="shared" si="10"/>
        <v>PPL Rank: 249       
Ruthton                                           
Watermain - Looping</v>
      </c>
      <c r="E683" s="247" t="str">
        <f>VLOOKUP($A683,'[2]Project Data'!$C$6:$BU$990,11,FALSE)</f>
        <v>Berrens</v>
      </c>
      <c r="F683" s="247">
        <f>VLOOKUP($A683,'[2]Project Data'!$C$6:$BY$990,75,FALSE)</f>
        <v>8</v>
      </c>
      <c r="G683" s="273">
        <f>VLOOKUP($A683,'[2]Project Data'!$C$6:$BY$990,46,FALSE)</f>
        <v>0</v>
      </c>
      <c r="H683" s="247" t="str">
        <f>VLOOKUP($A683,'[2]Project Data'!$C$6:$BY$990,16,FALSE)</f>
        <v>Reg</v>
      </c>
      <c r="I683" s="247" t="str">
        <f>VLOOKUP($A683,'[2]Project Data'!$C$6:$BY$990,6,FALSE)</f>
        <v/>
      </c>
      <c r="J683" s="247" t="str">
        <f>VLOOKUP($A683,'[2]Project Data'!$C$6:$BY$990,7,FALSE)</f>
        <v/>
      </c>
      <c r="K683" s="280">
        <f>VLOOKUP($A683,'[2]Project Data'!$C$6:$BY$990,15,FALSE)</f>
        <v>282</v>
      </c>
      <c r="L683" s="284">
        <f>VLOOKUP($A683,'[2]Project Data'!$C$6:$BY$990,30,FALSE)</f>
        <v>1836000</v>
      </c>
      <c r="M683" s="284">
        <f>VLOOKUP($A683,'[2]Project Data'!$C$6:$BY$990,53,FALSE)</f>
        <v>0</v>
      </c>
      <c r="N683" s="266" t="str">
        <f>VLOOKUP($A683,'[2]Project Data'!$C$6:$BU$862,8,FALSE)</f>
        <v/>
      </c>
    </row>
    <row r="684" spans="1:14" s="244" customFormat="1" ht="50.25" customHeight="1" x14ac:dyDescent="0.25">
      <c r="A684" s="264">
        <v>466</v>
      </c>
      <c r="B684" s="264" t="s">
        <v>1138</v>
      </c>
      <c r="C684" s="264" t="s">
        <v>356</v>
      </c>
      <c r="D684" s="265" t="str">
        <f t="shared" si="10"/>
        <v>PPL Rank: 466       
Ruthton                                           
Storage - New 50,000 Gal Tower</v>
      </c>
      <c r="E684" s="247" t="str">
        <f>VLOOKUP($A684,'[2]Project Data'!$C$6:$BU$990,11,FALSE)</f>
        <v>Berrens</v>
      </c>
      <c r="F684" s="247">
        <f>VLOOKUP($A684,'[2]Project Data'!$C$6:$BY$990,75,FALSE)</f>
        <v>8</v>
      </c>
      <c r="G684" s="273">
        <f>VLOOKUP($A684,'[2]Project Data'!$C$6:$BY$990,46,FALSE)</f>
        <v>0</v>
      </c>
      <c r="H684" s="247" t="str">
        <f>VLOOKUP($A684,'[2]Project Data'!$C$6:$BY$990,16,FALSE)</f>
        <v>Reg</v>
      </c>
      <c r="I684" s="247" t="str">
        <f>VLOOKUP($A684,'[2]Project Data'!$C$6:$BY$990,6,FALSE)</f>
        <v/>
      </c>
      <c r="J684" s="247" t="str">
        <f>VLOOKUP($A684,'[2]Project Data'!$C$6:$BY$990,7,FALSE)</f>
        <v/>
      </c>
      <c r="K684" s="280">
        <f>VLOOKUP($A684,'[2]Project Data'!$C$6:$BY$990,15,FALSE)</f>
        <v>282</v>
      </c>
      <c r="L684" s="284">
        <f>VLOOKUP($A684,'[2]Project Data'!$C$6:$BY$990,30,FALSE)</f>
        <v>1986000</v>
      </c>
      <c r="M684" s="284">
        <f>VLOOKUP($A684,'[2]Project Data'!$C$6:$BY$990,53,FALSE)</f>
        <v>0</v>
      </c>
      <c r="N684" s="266" t="str">
        <f>VLOOKUP($A684,'[2]Project Data'!$C$6:$BU$862,8,FALSE)</f>
        <v/>
      </c>
    </row>
    <row r="685" spans="1:14" s="244" customFormat="1" ht="50.25" customHeight="1" x14ac:dyDescent="0.25">
      <c r="A685" s="264">
        <v>573</v>
      </c>
      <c r="B685" s="264" t="s">
        <v>537</v>
      </c>
      <c r="C685" s="264" t="s">
        <v>1140</v>
      </c>
      <c r="D685" s="265" t="str">
        <f t="shared" si="10"/>
        <v xml:space="preserve">PPL Rank: 573       
Sacred Heart                                      
Treatment - RO to Address Chlorides </v>
      </c>
      <c r="E685" s="247" t="str">
        <f>VLOOKUP($A685,'[2]Project Data'!$C$6:$BU$990,11,FALSE)</f>
        <v>Barrett</v>
      </c>
      <c r="F685" s="247" t="str">
        <f>VLOOKUP($A685,'[2]Project Data'!$C$6:$BY$990,75,FALSE)</f>
        <v>6E</v>
      </c>
      <c r="G685" s="273">
        <f>VLOOKUP($A685,'[2]Project Data'!$C$6:$BY$990,46,FALSE)</f>
        <v>0</v>
      </c>
      <c r="H685" s="247" t="str">
        <f>VLOOKUP($A685,'[2]Project Data'!$C$6:$BY$990,16,FALSE)</f>
        <v>Reg</v>
      </c>
      <c r="I685" s="247" t="str">
        <f>VLOOKUP($A685,'[2]Project Data'!$C$6:$BY$990,6,FALSE)</f>
        <v/>
      </c>
      <c r="J685" s="247" t="str">
        <f>VLOOKUP($A685,'[2]Project Data'!$C$6:$BY$990,7,FALSE)</f>
        <v/>
      </c>
      <c r="K685" s="280">
        <f>VLOOKUP($A685,'[2]Project Data'!$C$6:$BY$990,15,FALSE)</f>
        <v>555</v>
      </c>
      <c r="L685" s="284">
        <f>VLOOKUP($A685,'[2]Project Data'!$C$6:$BY$990,30,FALSE)</f>
        <v>8617000</v>
      </c>
      <c r="M685" s="284">
        <f>VLOOKUP($A685,'[2]Project Data'!$C$6:$BY$990,53,FALSE)</f>
        <v>0</v>
      </c>
      <c r="N685" s="266" t="str">
        <f>VLOOKUP($A685,'[2]Project Data'!$C$6:$BU$862,8,FALSE)</f>
        <v/>
      </c>
    </row>
    <row r="686" spans="1:14" s="244" customFormat="1" ht="50.25" customHeight="1" x14ac:dyDescent="0.25">
      <c r="A686" s="264">
        <v>574</v>
      </c>
      <c r="B686" s="264" t="s">
        <v>537</v>
      </c>
      <c r="C686" s="264" t="s">
        <v>289</v>
      </c>
      <c r="D686" s="265" t="str">
        <f t="shared" si="10"/>
        <v>PPL Rank: 574       
Sacred Heart                                      
Storage - Tower Rehab</v>
      </c>
      <c r="E686" s="247" t="str">
        <f>VLOOKUP($A686,'[2]Project Data'!$C$6:$BU$990,11,FALSE)</f>
        <v>Barrett</v>
      </c>
      <c r="F686" s="247" t="str">
        <f>VLOOKUP($A686,'[2]Project Data'!$C$6:$BY$990,75,FALSE)</f>
        <v>6E</v>
      </c>
      <c r="G686" s="273">
        <f>VLOOKUP($A686,'[2]Project Data'!$C$6:$BY$990,46,FALSE)</f>
        <v>0</v>
      </c>
      <c r="H686" s="247" t="str">
        <f>VLOOKUP($A686,'[2]Project Data'!$C$6:$BY$990,16,FALSE)</f>
        <v>Reg</v>
      </c>
      <c r="I686" s="247" t="str">
        <f>VLOOKUP($A686,'[2]Project Data'!$C$6:$BY$990,6,FALSE)</f>
        <v/>
      </c>
      <c r="J686" s="247" t="str">
        <f>VLOOKUP($A686,'[2]Project Data'!$C$6:$BY$990,7,FALSE)</f>
        <v/>
      </c>
      <c r="K686" s="280">
        <f>VLOOKUP($A686,'[2]Project Data'!$C$6:$BY$990,15,FALSE)</f>
        <v>555</v>
      </c>
      <c r="L686" s="284">
        <f>VLOOKUP($A686,'[2]Project Data'!$C$6:$BY$990,30,FALSE)</f>
        <v>1298000</v>
      </c>
      <c r="M686" s="284">
        <f>VLOOKUP($A686,'[2]Project Data'!$C$6:$BY$990,53,FALSE)</f>
        <v>0</v>
      </c>
      <c r="N686" s="266" t="str">
        <f>VLOOKUP($A686,'[2]Project Data'!$C$6:$BU$862,8,FALSE)</f>
        <v/>
      </c>
    </row>
    <row r="687" spans="1:14" s="244" customFormat="1" ht="50.25" customHeight="1" x14ac:dyDescent="0.25">
      <c r="A687" s="264">
        <v>814</v>
      </c>
      <c r="B687" s="264" t="s">
        <v>538</v>
      </c>
      <c r="C687" s="264" t="s">
        <v>417</v>
      </c>
      <c r="D687" s="265" t="str">
        <f t="shared" si="10"/>
        <v>PPL Rank: 814       
Saint Augusta                                     
Treatment - New Fe/Mn Plant &amp; Wells</v>
      </c>
      <c r="E687" s="247" t="str">
        <f>VLOOKUP($A687,'[2]Project Data'!$C$6:$BU$990,11,FALSE)</f>
        <v>Barrett</v>
      </c>
      <c r="F687" s="247" t="str">
        <f>VLOOKUP($A687,'[2]Project Data'!$C$6:$BY$990,75,FALSE)</f>
        <v>7W</v>
      </c>
      <c r="G687" s="273">
        <f>VLOOKUP($A687,'[2]Project Data'!$C$6:$BY$990,46,FALSE)</f>
        <v>0</v>
      </c>
      <c r="H687" s="247" t="str">
        <f>VLOOKUP($A687,'[2]Project Data'!$C$6:$BY$990,16,FALSE)</f>
        <v>Reg</v>
      </c>
      <c r="I687" s="247" t="str">
        <f>VLOOKUP($A687,'[2]Project Data'!$C$6:$BY$990,6,FALSE)</f>
        <v/>
      </c>
      <c r="J687" s="247" t="str">
        <f>VLOOKUP($A687,'[2]Project Data'!$C$6:$BY$990,7,FALSE)</f>
        <v/>
      </c>
      <c r="K687" s="280">
        <f>VLOOKUP($A687,'[2]Project Data'!$C$6:$BY$990,15,FALSE)</f>
        <v>1425</v>
      </c>
      <c r="L687" s="284">
        <f>VLOOKUP($A687,'[2]Project Data'!$C$6:$BY$990,30,FALSE)</f>
        <v>7548900</v>
      </c>
      <c r="M687" s="284">
        <f>VLOOKUP($A687,'[2]Project Data'!$C$6:$BY$990,53,FALSE)</f>
        <v>0</v>
      </c>
      <c r="N687" s="266" t="str">
        <f>VLOOKUP($A687,'[2]Project Data'!$C$6:$BU$862,8,FALSE)</f>
        <v/>
      </c>
    </row>
    <row r="688" spans="1:14" s="244" customFormat="1" ht="50.25" customHeight="1" x14ac:dyDescent="0.25">
      <c r="A688" s="264">
        <v>838</v>
      </c>
      <c r="B688" s="264" t="s">
        <v>538</v>
      </c>
      <c r="C688" s="264" t="s">
        <v>539</v>
      </c>
      <c r="D688" s="265" t="str">
        <f t="shared" si="10"/>
        <v>PPL Rank: 838       
Saint Augusta                                     
Storage - New 150,000 Gal Tower</v>
      </c>
      <c r="E688" s="247" t="str">
        <f>VLOOKUP($A688,'[2]Project Data'!$C$6:$BU$990,11,FALSE)</f>
        <v>Barrett</v>
      </c>
      <c r="F688" s="247" t="str">
        <f>VLOOKUP($A688,'[2]Project Data'!$C$6:$BY$990,75,FALSE)</f>
        <v>7W</v>
      </c>
      <c r="G688" s="273">
        <f>VLOOKUP($A688,'[2]Project Data'!$C$6:$BY$990,46,FALSE)</f>
        <v>0</v>
      </c>
      <c r="H688" s="247" t="str">
        <f>VLOOKUP($A688,'[2]Project Data'!$C$6:$BY$990,16,FALSE)</f>
        <v>Reg</v>
      </c>
      <c r="I688" s="247" t="str">
        <f>VLOOKUP($A688,'[2]Project Data'!$C$6:$BY$990,6,FALSE)</f>
        <v/>
      </c>
      <c r="J688" s="247" t="str">
        <f>VLOOKUP($A688,'[2]Project Data'!$C$6:$BY$990,7,FALSE)</f>
        <v/>
      </c>
      <c r="K688" s="280">
        <f>VLOOKUP($A688,'[2]Project Data'!$C$6:$BY$990,15,FALSE)</f>
        <v>1425</v>
      </c>
      <c r="L688" s="284">
        <f>VLOOKUP($A688,'[2]Project Data'!$C$6:$BY$990,30,FALSE)</f>
        <v>1292000</v>
      </c>
      <c r="M688" s="284">
        <f>VLOOKUP($A688,'[2]Project Data'!$C$6:$BY$990,53,FALSE)</f>
        <v>0</v>
      </c>
      <c r="N688" s="266" t="str">
        <f>VLOOKUP($A688,'[2]Project Data'!$C$6:$BU$862,8,FALSE)</f>
        <v/>
      </c>
    </row>
    <row r="689" spans="1:14" s="244" customFormat="1" ht="50.25" customHeight="1" x14ac:dyDescent="0.25">
      <c r="A689" s="264">
        <v>598</v>
      </c>
      <c r="B689" s="264" t="s">
        <v>141</v>
      </c>
      <c r="C689" s="264" t="s">
        <v>1141</v>
      </c>
      <c r="D689" s="265" t="str">
        <f t="shared" si="10"/>
        <v>PPL Rank: 598       
Saint Cloud                                       
Watermain - CSAH 75-33rd St. S to 38th S</v>
      </c>
      <c r="E689" s="247" t="str">
        <f>VLOOKUP($A689,'[2]Project Data'!$C$6:$BU$990,11,FALSE)</f>
        <v>Barrett</v>
      </c>
      <c r="F689" s="247" t="str">
        <f>VLOOKUP($A689,'[2]Project Data'!$C$6:$BY$990,75,FALSE)</f>
        <v>7W</v>
      </c>
      <c r="G689" s="273">
        <f>VLOOKUP($A689,'[2]Project Data'!$C$6:$BY$990,46,FALSE)</f>
        <v>0</v>
      </c>
      <c r="H689" s="247" t="str">
        <f>VLOOKUP($A689,'[2]Project Data'!$C$6:$BY$990,16,FALSE)</f>
        <v>Reg</v>
      </c>
      <c r="I689" s="247" t="str">
        <f>VLOOKUP($A689,'[2]Project Data'!$C$6:$BY$990,6,FALSE)</f>
        <v/>
      </c>
      <c r="J689" s="247" t="str">
        <f>VLOOKUP($A689,'[2]Project Data'!$C$6:$BY$990,7,FALSE)</f>
        <v/>
      </c>
      <c r="K689" s="280">
        <f>VLOOKUP($A689,'[2]Project Data'!$C$6:$BY$990,15,FALSE)</f>
        <v>54937</v>
      </c>
      <c r="L689" s="284">
        <f>VLOOKUP($A689,'[2]Project Data'!$C$6:$BY$990,30,FALSE)</f>
        <v>3000000</v>
      </c>
      <c r="M689" s="284">
        <f>VLOOKUP($A689,'[2]Project Data'!$C$6:$BY$990,53,FALSE)</f>
        <v>0</v>
      </c>
      <c r="N689" s="266" t="str">
        <f>VLOOKUP($A689,'[2]Project Data'!$C$6:$BU$862,8,FALSE)</f>
        <v/>
      </c>
    </row>
    <row r="690" spans="1:14" s="244" customFormat="1" ht="50.25" customHeight="1" x14ac:dyDescent="0.25">
      <c r="A690" s="264">
        <v>599</v>
      </c>
      <c r="B690" s="264" t="s">
        <v>141</v>
      </c>
      <c r="C690" s="264" t="s">
        <v>1142</v>
      </c>
      <c r="D690" s="265" t="str">
        <f t="shared" si="10"/>
        <v>PPL Rank: 599       
Saint Cloud                                       
Watermain - CSAH 75-38th St. S to S Towe</v>
      </c>
      <c r="E690" s="247" t="str">
        <f>VLOOKUP($A690,'[2]Project Data'!$C$6:$BU$990,11,FALSE)</f>
        <v>Barrett</v>
      </c>
      <c r="F690" s="247" t="str">
        <f>VLOOKUP($A690,'[2]Project Data'!$C$6:$BY$990,75,FALSE)</f>
        <v>7W</v>
      </c>
      <c r="G690" s="273">
        <f>VLOOKUP($A690,'[2]Project Data'!$C$6:$BY$990,46,FALSE)</f>
        <v>0</v>
      </c>
      <c r="H690" s="247" t="str">
        <f>VLOOKUP($A690,'[2]Project Data'!$C$6:$BY$990,16,FALSE)</f>
        <v>Reg</v>
      </c>
      <c r="I690" s="247" t="str">
        <f>VLOOKUP($A690,'[2]Project Data'!$C$6:$BY$990,6,FALSE)</f>
        <v/>
      </c>
      <c r="J690" s="247" t="str">
        <f>VLOOKUP($A690,'[2]Project Data'!$C$6:$BY$990,7,FALSE)</f>
        <v/>
      </c>
      <c r="K690" s="280">
        <f>VLOOKUP($A690,'[2]Project Data'!$C$6:$BY$990,15,FALSE)</f>
        <v>54937</v>
      </c>
      <c r="L690" s="284">
        <f>VLOOKUP($A690,'[2]Project Data'!$C$6:$BY$990,30,FALSE)</f>
        <v>2110000</v>
      </c>
      <c r="M690" s="284">
        <f>VLOOKUP($A690,'[2]Project Data'!$C$6:$BY$990,53,FALSE)</f>
        <v>0</v>
      </c>
      <c r="N690" s="266" t="str">
        <f>VLOOKUP($A690,'[2]Project Data'!$C$6:$BU$862,8,FALSE)</f>
        <v/>
      </c>
    </row>
    <row r="691" spans="1:14" s="244" customFormat="1" ht="50.25" customHeight="1" x14ac:dyDescent="0.25">
      <c r="A691" s="264">
        <v>600</v>
      </c>
      <c r="B691" s="264" t="s">
        <v>141</v>
      </c>
      <c r="C691" s="264" t="s">
        <v>1143</v>
      </c>
      <c r="D691" s="265" t="str">
        <f t="shared" si="10"/>
        <v>PPL Rank: 600       
Saint Cloud                                       
Watermain - 255th St. S to Clearwater Rd</v>
      </c>
      <c r="E691" s="247" t="str">
        <f>VLOOKUP($A691,'[2]Project Data'!$C$6:$BU$990,11,FALSE)</f>
        <v>Barrett</v>
      </c>
      <c r="F691" s="247" t="str">
        <f>VLOOKUP($A691,'[2]Project Data'!$C$6:$BY$990,75,FALSE)</f>
        <v>7W</v>
      </c>
      <c r="G691" s="273">
        <f>VLOOKUP($A691,'[2]Project Data'!$C$6:$BY$990,46,FALSE)</f>
        <v>0</v>
      </c>
      <c r="H691" s="247" t="str">
        <f>VLOOKUP($A691,'[2]Project Data'!$C$6:$BY$990,16,FALSE)</f>
        <v>Reg</v>
      </c>
      <c r="I691" s="247" t="str">
        <f>VLOOKUP($A691,'[2]Project Data'!$C$6:$BY$990,6,FALSE)</f>
        <v/>
      </c>
      <c r="J691" s="247" t="str">
        <f>VLOOKUP($A691,'[2]Project Data'!$C$6:$BY$990,7,FALSE)</f>
        <v/>
      </c>
      <c r="K691" s="280">
        <f>VLOOKUP($A691,'[2]Project Data'!$C$6:$BY$990,15,FALSE)</f>
        <v>54937</v>
      </c>
      <c r="L691" s="284">
        <f>VLOOKUP($A691,'[2]Project Data'!$C$6:$BY$990,30,FALSE)</f>
        <v>1509000</v>
      </c>
      <c r="M691" s="284">
        <f>VLOOKUP($A691,'[2]Project Data'!$C$6:$BY$990,53,FALSE)</f>
        <v>0</v>
      </c>
      <c r="N691" s="266" t="str">
        <f>VLOOKUP($A691,'[2]Project Data'!$C$6:$BU$862,8,FALSE)</f>
        <v/>
      </c>
    </row>
    <row r="692" spans="1:14" s="244" customFormat="1" ht="50.25" customHeight="1" x14ac:dyDescent="0.25">
      <c r="A692" s="264">
        <v>601</v>
      </c>
      <c r="B692" s="264" t="s">
        <v>141</v>
      </c>
      <c r="C692" s="264" t="s">
        <v>1144</v>
      </c>
      <c r="D692" s="265" t="str">
        <f t="shared" si="10"/>
        <v xml:space="preserve">PPL Rank: 601       
Saint Cloud                                       
Watermain - 2nd/3rd St. N-10th Ave. N </v>
      </c>
      <c r="E692" s="247" t="str">
        <f>VLOOKUP($A692,'[2]Project Data'!$C$6:$BU$990,11,FALSE)</f>
        <v>Barrett</v>
      </c>
      <c r="F692" s="247" t="str">
        <f>VLOOKUP($A692,'[2]Project Data'!$C$6:$BY$990,75,FALSE)</f>
        <v>7W</v>
      </c>
      <c r="G692" s="273">
        <f>VLOOKUP($A692,'[2]Project Data'!$C$6:$BY$990,46,FALSE)</f>
        <v>0</v>
      </c>
      <c r="H692" s="247" t="str">
        <f>VLOOKUP($A692,'[2]Project Data'!$C$6:$BY$990,16,FALSE)</f>
        <v>Reg</v>
      </c>
      <c r="I692" s="247" t="str">
        <f>VLOOKUP($A692,'[2]Project Data'!$C$6:$BY$990,6,FALSE)</f>
        <v/>
      </c>
      <c r="J692" s="247" t="str">
        <f>VLOOKUP($A692,'[2]Project Data'!$C$6:$BY$990,7,FALSE)</f>
        <v/>
      </c>
      <c r="K692" s="280">
        <f>VLOOKUP($A692,'[2]Project Data'!$C$6:$BY$990,15,FALSE)</f>
        <v>54937</v>
      </c>
      <c r="L692" s="284">
        <f>VLOOKUP($A692,'[2]Project Data'!$C$6:$BY$990,30,FALSE)</f>
        <v>2200000</v>
      </c>
      <c r="M692" s="284">
        <f>VLOOKUP($A692,'[2]Project Data'!$C$6:$BY$990,53,FALSE)</f>
        <v>0</v>
      </c>
      <c r="N692" s="266" t="str">
        <f>VLOOKUP($A692,'[2]Project Data'!$C$6:$BU$862,8,FALSE)</f>
        <v/>
      </c>
    </row>
    <row r="693" spans="1:14" s="244" customFormat="1" ht="50.25" customHeight="1" x14ac:dyDescent="0.25">
      <c r="A693" s="264">
        <v>602</v>
      </c>
      <c r="B693" s="264" t="s">
        <v>141</v>
      </c>
      <c r="C693" s="264" t="s">
        <v>1145</v>
      </c>
      <c r="D693" s="265" t="str">
        <f t="shared" si="10"/>
        <v>PPL Rank: 602       
Saint Cloud                                       
Watermain - CSAH 75-Washington Mem Dr.</v>
      </c>
      <c r="E693" s="247" t="str">
        <f>VLOOKUP($A693,'[2]Project Data'!$C$6:$BU$990,11,FALSE)</f>
        <v>Barrett</v>
      </c>
      <c r="F693" s="247" t="str">
        <f>VLOOKUP($A693,'[2]Project Data'!$C$6:$BY$990,75,FALSE)</f>
        <v>7W</v>
      </c>
      <c r="G693" s="273">
        <f>VLOOKUP($A693,'[2]Project Data'!$C$6:$BY$990,46,FALSE)</f>
        <v>0</v>
      </c>
      <c r="H693" s="247" t="str">
        <f>VLOOKUP($A693,'[2]Project Data'!$C$6:$BY$990,16,FALSE)</f>
        <v>Reg</v>
      </c>
      <c r="I693" s="247" t="str">
        <f>VLOOKUP($A693,'[2]Project Data'!$C$6:$BY$990,6,FALSE)</f>
        <v/>
      </c>
      <c r="J693" s="247" t="str">
        <f>VLOOKUP($A693,'[2]Project Data'!$C$6:$BY$990,7,FALSE)</f>
        <v/>
      </c>
      <c r="K693" s="280">
        <f>VLOOKUP($A693,'[2]Project Data'!$C$6:$BY$990,15,FALSE)</f>
        <v>54937</v>
      </c>
      <c r="L693" s="284">
        <f>VLOOKUP($A693,'[2]Project Data'!$C$6:$BY$990,30,FALSE)</f>
        <v>2135000</v>
      </c>
      <c r="M693" s="284">
        <f>VLOOKUP($A693,'[2]Project Data'!$C$6:$BY$990,53,FALSE)</f>
        <v>0</v>
      </c>
      <c r="N693" s="266" t="str">
        <f>VLOOKUP($A693,'[2]Project Data'!$C$6:$BU$862,8,FALSE)</f>
        <v/>
      </c>
    </row>
    <row r="694" spans="1:14" s="244" customFormat="1" ht="50.25" customHeight="1" x14ac:dyDescent="0.25">
      <c r="A694" s="264">
        <v>603</v>
      </c>
      <c r="B694" s="264" t="s">
        <v>141</v>
      </c>
      <c r="C694" s="264" t="s">
        <v>1146</v>
      </c>
      <c r="D694" s="265" t="str">
        <f t="shared" si="10"/>
        <v xml:space="preserve">PPL Rank: 603       
Saint Cloud                                       
Watermain - 22nd St. S-CR 136 to Cooper </v>
      </c>
      <c r="E694" s="247" t="str">
        <f>VLOOKUP($A694,'[2]Project Data'!$C$6:$BU$990,11,FALSE)</f>
        <v>Barrett</v>
      </c>
      <c r="F694" s="247" t="str">
        <f>VLOOKUP($A694,'[2]Project Data'!$C$6:$BY$990,75,FALSE)</f>
        <v>7W</v>
      </c>
      <c r="G694" s="273">
        <f>VLOOKUP($A694,'[2]Project Data'!$C$6:$BY$990,46,FALSE)</f>
        <v>0</v>
      </c>
      <c r="H694" s="247" t="str">
        <f>VLOOKUP($A694,'[2]Project Data'!$C$6:$BY$990,16,FALSE)</f>
        <v>Reg</v>
      </c>
      <c r="I694" s="247" t="str">
        <f>VLOOKUP($A694,'[2]Project Data'!$C$6:$BY$990,6,FALSE)</f>
        <v/>
      </c>
      <c r="J694" s="247" t="str">
        <f>VLOOKUP($A694,'[2]Project Data'!$C$6:$BY$990,7,FALSE)</f>
        <v/>
      </c>
      <c r="K694" s="280">
        <f>VLOOKUP($A694,'[2]Project Data'!$C$6:$BY$990,15,FALSE)</f>
        <v>54937</v>
      </c>
      <c r="L694" s="284">
        <f>VLOOKUP($A694,'[2]Project Data'!$C$6:$BY$990,30,FALSE)</f>
        <v>1997000</v>
      </c>
      <c r="M694" s="284">
        <f>VLOOKUP($A694,'[2]Project Data'!$C$6:$BY$990,53,FALSE)</f>
        <v>0</v>
      </c>
      <c r="N694" s="266" t="str">
        <f>VLOOKUP($A694,'[2]Project Data'!$C$6:$BU$862,8,FALSE)</f>
        <v/>
      </c>
    </row>
    <row r="695" spans="1:14" s="244" customFormat="1" ht="50.25" customHeight="1" x14ac:dyDescent="0.25">
      <c r="A695" s="264">
        <v>604</v>
      </c>
      <c r="B695" s="264" t="s">
        <v>141</v>
      </c>
      <c r="C695" s="264" t="s">
        <v>1147</v>
      </c>
      <c r="D695" s="265" t="str">
        <f t="shared" si="10"/>
        <v>PPL Rank: 604       
Saint Cloud                                       
Watermain - CR 136 Phase 1</v>
      </c>
      <c r="E695" s="247" t="str">
        <f>VLOOKUP($A695,'[2]Project Data'!$C$6:$BU$990,11,FALSE)</f>
        <v>Barrett</v>
      </c>
      <c r="F695" s="247" t="str">
        <f>VLOOKUP($A695,'[2]Project Data'!$C$6:$BY$990,75,FALSE)</f>
        <v>7W</v>
      </c>
      <c r="G695" s="273">
        <f>VLOOKUP($A695,'[2]Project Data'!$C$6:$BY$990,46,FALSE)</f>
        <v>0</v>
      </c>
      <c r="H695" s="247" t="str">
        <f>VLOOKUP($A695,'[2]Project Data'!$C$6:$BY$990,16,FALSE)</f>
        <v>Reg</v>
      </c>
      <c r="I695" s="247" t="str">
        <f>VLOOKUP($A695,'[2]Project Data'!$C$6:$BY$990,6,FALSE)</f>
        <v/>
      </c>
      <c r="J695" s="247" t="str">
        <f>VLOOKUP($A695,'[2]Project Data'!$C$6:$BY$990,7,FALSE)</f>
        <v/>
      </c>
      <c r="K695" s="280">
        <f>VLOOKUP($A695,'[2]Project Data'!$C$6:$BY$990,15,FALSE)</f>
        <v>54937</v>
      </c>
      <c r="L695" s="284">
        <f>VLOOKUP($A695,'[2]Project Data'!$C$6:$BY$990,30,FALSE)</f>
        <v>6000000</v>
      </c>
      <c r="M695" s="284">
        <f>VLOOKUP($A695,'[2]Project Data'!$C$6:$BY$990,53,FALSE)</f>
        <v>0</v>
      </c>
      <c r="N695" s="266" t="str">
        <f>VLOOKUP($A695,'[2]Project Data'!$C$6:$BU$862,8,FALSE)</f>
        <v/>
      </c>
    </row>
    <row r="696" spans="1:14" s="244" customFormat="1" ht="50.25" customHeight="1" x14ac:dyDescent="0.25">
      <c r="A696" s="264">
        <v>605</v>
      </c>
      <c r="B696" s="264" t="s">
        <v>141</v>
      </c>
      <c r="C696" s="264" t="s">
        <v>1148</v>
      </c>
      <c r="D696" s="265" t="str">
        <f t="shared" si="10"/>
        <v>PPL Rank: 605       
Saint Cloud                                       
Watermain - CR 136 Phase 2</v>
      </c>
      <c r="E696" s="247" t="str">
        <f>VLOOKUP($A696,'[2]Project Data'!$C$6:$BU$990,11,FALSE)</f>
        <v>Barrett</v>
      </c>
      <c r="F696" s="247" t="str">
        <f>VLOOKUP($A696,'[2]Project Data'!$C$6:$BY$990,75,FALSE)</f>
        <v>7W</v>
      </c>
      <c r="G696" s="273">
        <f>VLOOKUP($A696,'[2]Project Data'!$C$6:$BY$990,46,FALSE)</f>
        <v>0</v>
      </c>
      <c r="H696" s="247" t="str">
        <f>VLOOKUP($A696,'[2]Project Data'!$C$6:$BY$990,16,FALSE)</f>
        <v>Reg</v>
      </c>
      <c r="I696" s="247" t="str">
        <f>VLOOKUP($A696,'[2]Project Data'!$C$6:$BY$990,6,FALSE)</f>
        <v/>
      </c>
      <c r="J696" s="247" t="str">
        <f>VLOOKUP($A696,'[2]Project Data'!$C$6:$BY$990,7,FALSE)</f>
        <v/>
      </c>
      <c r="K696" s="280">
        <f>VLOOKUP($A696,'[2]Project Data'!$C$6:$BY$990,15,FALSE)</f>
        <v>54937</v>
      </c>
      <c r="L696" s="284">
        <f>VLOOKUP($A696,'[2]Project Data'!$C$6:$BY$990,30,FALSE)</f>
        <v>6000000</v>
      </c>
      <c r="M696" s="284">
        <f>VLOOKUP($A696,'[2]Project Data'!$C$6:$BY$990,53,FALSE)</f>
        <v>0</v>
      </c>
      <c r="N696" s="266" t="str">
        <f>VLOOKUP($A696,'[2]Project Data'!$C$6:$BU$862,8,FALSE)</f>
        <v/>
      </c>
    </row>
    <row r="697" spans="1:14" s="244" customFormat="1" ht="50.25" customHeight="1" x14ac:dyDescent="0.25">
      <c r="A697" s="264">
        <v>606</v>
      </c>
      <c r="B697" s="264" t="s">
        <v>141</v>
      </c>
      <c r="C697" s="264" t="s">
        <v>1149</v>
      </c>
      <c r="D697" s="265" t="str">
        <f t="shared" si="10"/>
        <v>PPL Rank: 606       
Saint Cloud                                       
Storage - South 2MG Ground Storage Reser</v>
      </c>
      <c r="E697" s="247" t="str">
        <f>VLOOKUP($A697,'[2]Project Data'!$C$6:$BU$990,11,FALSE)</f>
        <v>Barrett</v>
      </c>
      <c r="F697" s="247" t="str">
        <f>VLOOKUP($A697,'[2]Project Data'!$C$6:$BY$990,75,FALSE)</f>
        <v>7W</v>
      </c>
      <c r="G697" s="273">
        <f>VLOOKUP($A697,'[2]Project Data'!$C$6:$BY$990,46,FALSE)</f>
        <v>0</v>
      </c>
      <c r="H697" s="247" t="str">
        <f>VLOOKUP($A697,'[2]Project Data'!$C$6:$BY$990,16,FALSE)</f>
        <v>Reg</v>
      </c>
      <c r="I697" s="247" t="str">
        <f>VLOOKUP($A697,'[2]Project Data'!$C$6:$BY$990,6,FALSE)</f>
        <v/>
      </c>
      <c r="J697" s="247" t="str">
        <f>VLOOKUP($A697,'[2]Project Data'!$C$6:$BY$990,7,FALSE)</f>
        <v>Yes</v>
      </c>
      <c r="K697" s="280">
        <f>VLOOKUP($A697,'[2]Project Data'!$C$6:$BY$990,15,FALSE)</f>
        <v>54937</v>
      </c>
      <c r="L697" s="284">
        <f>VLOOKUP($A697,'[2]Project Data'!$C$6:$BY$990,30,FALSE)</f>
        <v>800000</v>
      </c>
      <c r="M697" s="284">
        <f>VLOOKUP($A697,'[2]Project Data'!$C$6:$BY$990,53,FALSE)</f>
        <v>0</v>
      </c>
      <c r="N697" s="266" t="str">
        <f>VLOOKUP($A697,'[2]Project Data'!$C$6:$BU$862,8,FALSE)</f>
        <v/>
      </c>
    </row>
    <row r="698" spans="1:14" s="244" customFormat="1" ht="50.25" customHeight="1" x14ac:dyDescent="0.25">
      <c r="A698" s="264">
        <v>607</v>
      </c>
      <c r="B698" s="264" t="s">
        <v>141</v>
      </c>
      <c r="C698" s="264" t="s">
        <v>1150</v>
      </c>
      <c r="D698" s="265" t="str">
        <f t="shared" si="10"/>
        <v xml:space="preserve">PPL Rank: 607       
Saint Cloud                                       
Watermain - CR74 Looping </v>
      </c>
      <c r="E698" s="247" t="str">
        <f>VLOOKUP($A698,'[2]Project Data'!$C$6:$BU$990,11,FALSE)</f>
        <v>Barrett</v>
      </c>
      <c r="F698" s="247" t="str">
        <f>VLOOKUP($A698,'[2]Project Data'!$C$6:$BY$990,75,FALSE)</f>
        <v>7W</v>
      </c>
      <c r="G698" s="273">
        <f>VLOOKUP($A698,'[2]Project Data'!$C$6:$BY$990,46,FALSE)</f>
        <v>0</v>
      </c>
      <c r="H698" s="247" t="str">
        <f>VLOOKUP($A698,'[2]Project Data'!$C$6:$BY$990,16,FALSE)</f>
        <v>Reg</v>
      </c>
      <c r="I698" s="247" t="str">
        <f>VLOOKUP($A698,'[2]Project Data'!$C$6:$BY$990,6,FALSE)</f>
        <v/>
      </c>
      <c r="J698" s="247" t="str">
        <f>VLOOKUP($A698,'[2]Project Data'!$C$6:$BY$990,7,FALSE)</f>
        <v/>
      </c>
      <c r="K698" s="280">
        <f>VLOOKUP($A698,'[2]Project Data'!$C$6:$BY$990,15,FALSE)</f>
        <v>54937</v>
      </c>
      <c r="L698" s="284">
        <f>VLOOKUP($A698,'[2]Project Data'!$C$6:$BY$990,30,FALSE)</f>
        <v>2092000</v>
      </c>
      <c r="M698" s="284">
        <f>VLOOKUP($A698,'[2]Project Data'!$C$6:$BY$990,53,FALSE)</f>
        <v>0</v>
      </c>
      <c r="N698" s="266" t="str">
        <f>VLOOKUP($A698,'[2]Project Data'!$C$6:$BU$862,8,FALSE)</f>
        <v/>
      </c>
    </row>
    <row r="699" spans="1:14" s="244" customFormat="1" ht="50.25" customHeight="1" x14ac:dyDescent="0.25">
      <c r="A699" s="264">
        <v>608</v>
      </c>
      <c r="B699" s="264" t="s">
        <v>141</v>
      </c>
      <c r="C699" s="264" t="s">
        <v>1151</v>
      </c>
      <c r="D699" s="265" t="str">
        <f t="shared" si="10"/>
        <v>PPL Rank: 608       
Saint Cloud                                       
Storage - Calvary Hill Tower Rehab</v>
      </c>
      <c r="E699" s="247" t="str">
        <f>VLOOKUP($A699,'[2]Project Data'!$C$6:$BU$990,11,FALSE)</f>
        <v>Barrett</v>
      </c>
      <c r="F699" s="247" t="str">
        <f>VLOOKUP($A699,'[2]Project Data'!$C$6:$BY$990,75,FALSE)</f>
        <v>7W</v>
      </c>
      <c r="G699" s="273">
        <f>VLOOKUP($A699,'[2]Project Data'!$C$6:$BY$990,46,FALSE)</f>
        <v>0</v>
      </c>
      <c r="H699" s="247" t="str">
        <f>VLOOKUP($A699,'[2]Project Data'!$C$6:$BY$990,16,FALSE)</f>
        <v>Reg</v>
      </c>
      <c r="I699" s="247" t="str">
        <f>VLOOKUP($A699,'[2]Project Data'!$C$6:$BY$990,6,FALSE)</f>
        <v/>
      </c>
      <c r="J699" s="247" t="str">
        <f>VLOOKUP($A699,'[2]Project Data'!$C$6:$BY$990,7,FALSE)</f>
        <v/>
      </c>
      <c r="K699" s="280">
        <f>VLOOKUP($A699,'[2]Project Data'!$C$6:$BY$990,15,FALSE)</f>
        <v>54937</v>
      </c>
      <c r="L699" s="284">
        <f>VLOOKUP($A699,'[2]Project Data'!$C$6:$BY$990,30,FALSE)</f>
        <v>1600000</v>
      </c>
      <c r="M699" s="284">
        <f>VLOOKUP($A699,'[2]Project Data'!$C$6:$BY$990,53,FALSE)</f>
        <v>0</v>
      </c>
      <c r="N699" s="266" t="str">
        <f>VLOOKUP($A699,'[2]Project Data'!$C$6:$BU$862,8,FALSE)</f>
        <v/>
      </c>
    </row>
    <row r="700" spans="1:14" s="244" customFormat="1" ht="50.25" customHeight="1" x14ac:dyDescent="0.25">
      <c r="A700" s="264">
        <v>609</v>
      </c>
      <c r="B700" s="264" t="s">
        <v>141</v>
      </c>
      <c r="C700" s="264" t="s">
        <v>1152</v>
      </c>
      <c r="D700" s="265" t="str">
        <f t="shared" si="10"/>
        <v>PPL Rank: 609       
Saint Cloud                                       
Storage - Calvary Hill Ground Res Rehab</v>
      </c>
      <c r="E700" s="247" t="str">
        <f>VLOOKUP($A700,'[2]Project Data'!$C$6:$BU$990,11,FALSE)</f>
        <v>Barrett</v>
      </c>
      <c r="F700" s="247" t="str">
        <f>VLOOKUP($A700,'[2]Project Data'!$C$6:$BY$990,75,FALSE)</f>
        <v>7W</v>
      </c>
      <c r="G700" s="273">
        <f>VLOOKUP($A700,'[2]Project Data'!$C$6:$BY$990,46,FALSE)</f>
        <v>0</v>
      </c>
      <c r="H700" s="247" t="str">
        <f>VLOOKUP($A700,'[2]Project Data'!$C$6:$BY$990,16,FALSE)</f>
        <v>Reg</v>
      </c>
      <c r="I700" s="247" t="str">
        <f>VLOOKUP($A700,'[2]Project Data'!$C$6:$BY$990,6,FALSE)</f>
        <v/>
      </c>
      <c r="J700" s="247" t="str">
        <f>VLOOKUP($A700,'[2]Project Data'!$C$6:$BY$990,7,FALSE)</f>
        <v/>
      </c>
      <c r="K700" s="280">
        <f>VLOOKUP($A700,'[2]Project Data'!$C$6:$BY$990,15,FALSE)</f>
        <v>54937</v>
      </c>
      <c r="L700" s="284">
        <f>VLOOKUP($A700,'[2]Project Data'!$C$6:$BY$990,30,FALSE)</f>
        <v>1800000</v>
      </c>
      <c r="M700" s="284">
        <f>VLOOKUP($A700,'[2]Project Data'!$C$6:$BY$990,53,FALSE)</f>
        <v>0</v>
      </c>
      <c r="N700" s="266" t="str">
        <f>VLOOKUP($A700,'[2]Project Data'!$C$6:$BU$862,8,FALSE)</f>
        <v/>
      </c>
    </row>
    <row r="701" spans="1:14" s="244" customFormat="1" ht="50.25" customHeight="1" x14ac:dyDescent="0.25">
      <c r="A701" s="264">
        <v>610</v>
      </c>
      <c r="B701" s="264" t="s">
        <v>141</v>
      </c>
      <c r="C701" s="264" t="s">
        <v>1153</v>
      </c>
      <c r="D701" s="265" t="str">
        <f t="shared" si="10"/>
        <v>PPL Rank: 610       
Saint Cloud                                       
Storage - SE Tower Rehab</v>
      </c>
      <c r="E701" s="247" t="str">
        <f>VLOOKUP($A701,'[2]Project Data'!$C$6:$BU$990,11,FALSE)</f>
        <v>Barrett</v>
      </c>
      <c r="F701" s="247" t="str">
        <f>VLOOKUP($A701,'[2]Project Data'!$C$6:$BY$990,75,FALSE)</f>
        <v>7W</v>
      </c>
      <c r="G701" s="273">
        <f>VLOOKUP($A701,'[2]Project Data'!$C$6:$BY$990,46,FALSE)</f>
        <v>0</v>
      </c>
      <c r="H701" s="247" t="str">
        <f>VLOOKUP($A701,'[2]Project Data'!$C$6:$BY$990,16,FALSE)</f>
        <v>Reg</v>
      </c>
      <c r="I701" s="247" t="str">
        <f>VLOOKUP($A701,'[2]Project Data'!$C$6:$BY$990,6,FALSE)</f>
        <v/>
      </c>
      <c r="J701" s="247" t="str">
        <f>VLOOKUP($A701,'[2]Project Data'!$C$6:$BY$990,7,FALSE)</f>
        <v/>
      </c>
      <c r="K701" s="280">
        <f>VLOOKUP($A701,'[2]Project Data'!$C$6:$BY$990,15,FALSE)</f>
        <v>54937</v>
      </c>
      <c r="L701" s="284">
        <f>VLOOKUP($A701,'[2]Project Data'!$C$6:$BY$990,30,FALSE)</f>
        <v>1500000</v>
      </c>
      <c r="M701" s="284">
        <f>VLOOKUP($A701,'[2]Project Data'!$C$6:$BY$990,53,FALSE)</f>
        <v>0</v>
      </c>
      <c r="N701" s="266" t="str">
        <f>VLOOKUP($A701,'[2]Project Data'!$C$6:$BU$862,8,FALSE)</f>
        <v/>
      </c>
    </row>
    <row r="702" spans="1:14" s="244" customFormat="1" ht="50.25" customHeight="1" x14ac:dyDescent="0.25">
      <c r="A702" s="264">
        <v>620</v>
      </c>
      <c r="B702" s="264" t="s">
        <v>141</v>
      </c>
      <c r="C702" s="264" t="s">
        <v>959</v>
      </c>
      <c r="D702" s="265" t="str">
        <f t="shared" si="10"/>
        <v>PPL Rank: 620       
Saint Cloud                                       
Other - Calvary Booster Station Imprvmt</v>
      </c>
      <c r="E702" s="247" t="str">
        <f>VLOOKUP($A702,'[2]Project Data'!$C$6:$BU$990,11,FALSE)</f>
        <v>Barrett</v>
      </c>
      <c r="F702" s="247" t="str">
        <f>VLOOKUP($A702,'[2]Project Data'!$C$6:$BY$990,75,FALSE)</f>
        <v>7W</v>
      </c>
      <c r="G702" s="273">
        <f>VLOOKUP($A702,'[2]Project Data'!$C$6:$BY$990,46,FALSE)</f>
        <v>0</v>
      </c>
      <c r="H702" s="247" t="str">
        <f>VLOOKUP($A702,'[2]Project Data'!$C$6:$BY$990,16,FALSE)</f>
        <v>Reg</v>
      </c>
      <c r="I702" s="247" t="str">
        <f>VLOOKUP($A702,'[2]Project Data'!$C$6:$BY$990,6,FALSE)</f>
        <v>Yes</v>
      </c>
      <c r="J702" s="247" t="str">
        <f>VLOOKUP($A702,'[2]Project Data'!$C$6:$BY$990,7,FALSE)</f>
        <v/>
      </c>
      <c r="K702" s="280">
        <f>VLOOKUP($A702,'[2]Project Data'!$C$6:$BY$990,15,FALSE)</f>
        <v>54427</v>
      </c>
      <c r="L702" s="284">
        <f>VLOOKUP($A702,'[2]Project Data'!$C$6:$BY$990,30,FALSE)</f>
        <v>3216000</v>
      </c>
      <c r="M702" s="284">
        <f>VLOOKUP($A702,'[2]Project Data'!$C$6:$BY$990,53,FALSE)</f>
        <v>0</v>
      </c>
      <c r="N702" s="266" t="str">
        <f>VLOOKUP($A702,'[2]Project Data'!$C$6:$BU$862,8,FALSE)</f>
        <v/>
      </c>
    </row>
    <row r="703" spans="1:14" s="244" customFormat="1" ht="50.25" customHeight="1" x14ac:dyDescent="0.25">
      <c r="A703" s="264">
        <v>873</v>
      </c>
      <c r="B703" s="264" t="s">
        <v>141</v>
      </c>
      <c r="C703" s="264" t="s">
        <v>540</v>
      </c>
      <c r="D703" s="265" t="str">
        <f t="shared" si="10"/>
        <v>PPL Rank: 873       
Saint Cloud                                       
Conservation - Rem. Read Meter Upgrade</v>
      </c>
      <c r="E703" s="247" t="str">
        <f>VLOOKUP($A703,'[2]Project Data'!$C$6:$BU$990,11,FALSE)</f>
        <v>Barrett</v>
      </c>
      <c r="F703" s="247" t="str">
        <f>VLOOKUP($A703,'[2]Project Data'!$C$6:$BY$990,75,FALSE)</f>
        <v>7W</v>
      </c>
      <c r="G703" s="273">
        <f>VLOOKUP($A703,'[2]Project Data'!$C$6:$BY$990,46,FALSE)</f>
        <v>0</v>
      </c>
      <c r="H703" s="247" t="str">
        <f>VLOOKUP($A703,'[2]Project Data'!$C$6:$BY$990,16,FALSE)</f>
        <v>Reg</v>
      </c>
      <c r="I703" s="247" t="str">
        <f>VLOOKUP($A703,'[2]Project Data'!$C$6:$BY$990,6,FALSE)</f>
        <v/>
      </c>
      <c r="J703" s="247" t="str">
        <f>VLOOKUP($A703,'[2]Project Data'!$C$6:$BY$990,7,FALSE)</f>
        <v/>
      </c>
      <c r="K703" s="280">
        <f>VLOOKUP($A703,'[2]Project Data'!$C$6:$BY$990,15,FALSE)</f>
        <v>66169</v>
      </c>
      <c r="L703" s="284">
        <f>VLOOKUP($A703,'[2]Project Data'!$C$6:$BY$990,30,FALSE)</f>
        <v>5215000</v>
      </c>
      <c r="M703" s="284">
        <f>VLOOKUP($A703,'[2]Project Data'!$C$6:$BY$990,53,FALSE)</f>
        <v>0</v>
      </c>
      <c r="N703" s="266" t="str">
        <f>VLOOKUP($A703,'[2]Project Data'!$C$6:$BU$862,8,FALSE)</f>
        <v/>
      </c>
    </row>
    <row r="704" spans="1:14" s="244" customFormat="1" ht="50.25" customHeight="1" x14ac:dyDescent="0.25">
      <c r="A704" s="264">
        <v>239</v>
      </c>
      <c r="B704" s="264" t="s">
        <v>541</v>
      </c>
      <c r="C704" s="264" t="s">
        <v>543</v>
      </c>
      <c r="D704" s="265" t="str">
        <f t="shared" si="10"/>
        <v>PPL Rank: 239       
Saint James                                       
Watermain - Ring Road Loop</v>
      </c>
      <c r="E704" s="247" t="str">
        <f>VLOOKUP($A704,'[2]Project Data'!$C$6:$BU$990,11,FALSE)</f>
        <v>Brooksbank</v>
      </c>
      <c r="F704" s="247">
        <f>VLOOKUP($A704,'[2]Project Data'!$C$6:$BY$990,75,FALSE)</f>
        <v>9</v>
      </c>
      <c r="G704" s="273">
        <f>VLOOKUP($A704,'[2]Project Data'!$C$6:$BY$990,46,FALSE)</f>
        <v>0</v>
      </c>
      <c r="H704" s="247" t="str">
        <f>VLOOKUP($A704,'[2]Project Data'!$C$6:$BY$990,16,FALSE)</f>
        <v>Reg</v>
      </c>
      <c r="I704" s="247" t="str">
        <f>VLOOKUP($A704,'[2]Project Data'!$C$6:$BY$990,6,FALSE)</f>
        <v/>
      </c>
      <c r="J704" s="247" t="str">
        <f>VLOOKUP($A704,'[2]Project Data'!$C$6:$BY$990,7,FALSE)</f>
        <v/>
      </c>
      <c r="K704" s="280">
        <f>VLOOKUP($A704,'[2]Project Data'!$C$6:$BY$990,15,FALSE)</f>
        <v>4611</v>
      </c>
      <c r="L704" s="284">
        <f>VLOOKUP($A704,'[2]Project Data'!$C$6:$BY$990,30,FALSE)</f>
        <v>217540</v>
      </c>
      <c r="M704" s="284">
        <f>VLOOKUP($A704,'[2]Project Data'!$C$6:$BY$990,53,FALSE)</f>
        <v>0</v>
      </c>
      <c r="N704" s="266" t="str">
        <f>VLOOKUP($A704,'[2]Project Data'!$C$6:$BU$862,8,FALSE)</f>
        <v/>
      </c>
    </row>
    <row r="705" spans="1:14" s="244" customFormat="1" ht="50.25" customHeight="1" x14ac:dyDescent="0.25">
      <c r="A705" s="264">
        <v>432</v>
      </c>
      <c r="B705" s="264" t="s">
        <v>541</v>
      </c>
      <c r="C705" s="264" t="s">
        <v>542</v>
      </c>
      <c r="D705" s="265" t="str">
        <f t="shared" si="10"/>
        <v>PPL Rank: 432       
Saint James                                       
Watermain - Repl 11th St.</v>
      </c>
      <c r="E705" s="247" t="str">
        <f>VLOOKUP($A705,'[2]Project Data'!$C$6:$BU$990,11,FALSE)</f>
        <v>Brooksbank</v>
      </c>
      <c r="F705" s="247">
        <f>VLOOKUP($A705,'[2]Project Data'!$C$6:$BY$990,75,FALSE)</f>
        <v>9</v>
      </c>
      <c r="G705" s="273">
        <f>VLOOKUP($A705,'[2]Project Data'!$C$6:$BY$990,46,FALSE)</f>
        <v>0</v>
      </c>
      <c r="H705" s="247" t="str">
        <f>VLOOKUP($A705,'[2]Project Data'!$C$6:$BY$990,16,FALSE)</f>
        <v>Reg</v>
      </c>
      <c r="I705" s="247" t="str">
        <f>VLOOKUP($A705,'[2]Project Data'!$C$6:$BY$990,6,FALSE)</f>
        <v/>
      </c>
      <c r="J705" s="247" t="str">
        <f>VLOOKUP($A705,'[2]Project Data'!$C$6:$BY$990,7,FALSE)</f>
        <v/>
      </c>
      <c r="K705" s="280">
        <f>VLOOKUP($A705,'[2]Project Data'!$C$6:$BY$990,15,FALSE)</f>
        <v>4611</v>
      </c>
      <c r="L705" s="284">
        <f>VLOOKUP($A705,'[2]Project Data'!$C$6:$BY$990,30,FALSE)</f>
        <v>1108680</v>
      </c>
      <c r="M705" s="284">
        <f>VLOOKUP($A705,'[2]Project Data'!$C$6:$BY$990,53,FALSE)</f>
        <v>0</v>
      </c>
      <c r="N705" s="266" t="str">
        <f>VLOOKUP($A705,'[2]Project Data'!$C$6:$BU$862,8,FALSE)</f>
        <v/>
      </c>
    </row>
    <row r="706" spans="1:14" s="244" customFormat="1" ht="50.25" customHeight="1" x14ac:dyDescent="0.25">
      <c r="A706" s="264">
        <v>669.1</v>
      </c>
      <c r="B706" s="264" t="s">
        <v>1154</v>
      </c>
      <c r="C706" s="264" t="s">
        <v>1155</v>
      </c>
      <c r="D706" s="265" t="str">
        <f t="shared" si="10"/>
        <v>PPL Rank: 669.1     
Saint Paul Reg Water Services 2                   
Treatment - Process Imp.(McCarrons #4)</v>
      </c>
      <c r="E706" s="247" t="str">
        <f>VLOOKUP($A706,'[2]Project Data'!$C$6:$BU$990,11,FALSE)</f>
        <v>Montoya</v>
      </c>
      <c r="F706" s="247">
        <f>VLOOKUP($A706,'[2]Project Data'!$C$6:$BY$990,75,FALSE)</f>
        <v>11</v>
      </c>
      <c r="G706" s="273">
        <f>VLOOKUP($A706,'[2]Project Data'!$C$6:$BY$990,46,FALSE)</f>
        <v>45446</v>
      </c>
      <c r="H706" s="247" t="str">
        <f>VLOOKUP($A706,'[2]Project Data'!$C$6:$BY$990,16,FALSE)</f>
        <v>Reg</v>
      </c>
      <c r="I706" s="247" t="str">
        <f>VLOOKUP($A706,'[2]Project Data'!$C$6:$BY$990,6,FALSE)</f>
        <v>Yes</v>
      </c>
      <c r="J706" s="247" t="str">
        <f>VLOOKUP($A706,'[2]Project Data'!$C$6:$BY$990,7,FALSE)</f>
        <v/>
      </c>
      <c r="K706" s="280">
        <f>VLOOKUP($A706,'[2]Project Data'!$C$6:$BY$990,15,FALSE)</f>
        <v>308806</v>
      </c>
      <c r="L706" s="284">
        <f>VLOOKUP($A706,'[2]Project Data'!$C$6:$BY$990,30,FALSE)</f>
        <v>29000000</v>
      </c>
      <c r="M706" s="284">
        <f>VLOOKUP($A706,'[2]Project Data'!$C$6:$BY$990,53,FALSE)</f>
        <v>0</v>
      </c>
      <c r="N706" s="266" t="str">
        <f>VLOOKUP($A706,'[2]Project Data'!$C$6:$BU$862,8,FALSE)</f>
        <v>Yes</v>
      </c>
    </row>
    <row r="707" spans="1:14" s="244" customFormat="1" ht="50.25" customHeight="1" x14ac:dyDescent="0.25">
      <c r="A707" s="264">
        <v>669.2</v>
      </c>
      <c r="B707" s="264" t="s">
        <v>1156</v>
      </c>
      <c r="C707" s="264" t="s">
        <v>1157</v>
      </c>
      <c r="D707" s="265" t="str">
        <f t="shared" si="10"/>
        <v>PPL Rank: 669.2     
Saint Paul Reg Water Services 3                   
Treatment - Process Imp.(McCarrons #5)</v>
      </c>
      <c r="E707" s="247" t="str">
        <f>VLOOKUP($A707,'[2]Project Data'!$C$6:$BU$990,11,FALSE)</f>
        <v>Montoya</v>
      </c>
      <c r="F707" s="247">
        <f>VLOOKUP($A707,'[2]Project Data'!$C$6:$BY$990,75,FALSE)</f>
        <v>11</v>
      </c>
      <c r="G707" s="273">
        <f>VLOOKUP($A707,'[2]Project Data'!$C$6:$BY$990,46,FALSE)</f>
        <v>0</v>
      </c>
      <c r="H707" s="247" t="str">
        <f>VLOOKUP($A707,'[2]Project Data'!$C$6:$BY$990,16,FALSE)</f>
        <v>Reg</v>
      </c>
      <c r="I707" s="247" t="str">
        <f>VLOOKUP($A707,'[2]Project Data'!$C$6:$BY$990,6,FALSE)</f>
        <v>Yes</v>
      </c>
      <c r="J707" s="247" t="str">
        <f>VLOOKUP($A707,'[2]Project Data'!$C$6:$BY$990,7,FALSE)</f>
        <v/>
      </c>
      <c r="K707" s="280">
        <f>VLOOKUP($A707,'[2]Project Data'!$C$6:$BY$990,15,FALSE)</f>
        <v>308806</v>
      </c>
      <c r="L707" s="284">
        <f>VLOOKUP($A707,'[2]Project Data'!$C$6:$BY$990,30,FALSE)</f>
        <v>37750000</v>
      </c>
      <c r="M707" s="284">
        <f>VLOOKUP($A707,'[2]Project Data'!$C$6:$BY$990,53,FALSE)</f>
        <v>0</v>
      </c>
      <c r="N707" s="266" t="str">
        <f>VLOOKUP($A707,'[2]Project Data'!$C$6:$BU$862,8,FALSE)</f>
        <v>Yes</v>
      </c>
    </row>
    <row r="708" spans="1:14" s="244" customFormat="1" ht="50.25" customHeight="1" x14ac:dyDescent="0.25">
      <c r="A708" s="264">
        <v>500</v>
      </c>
      <c r="B708" s="264" t="s">
        <v>633</v>
      </c>
      <c r="C708" s="264" t="s">
        <v>709</v>
      </c>
      <c r="D708" s="265" t="str">
        <f t="shared" si="10"/>
        <v>PPL Rank: 500       
Sanborn                                           
Conservation - Water Meter Improvements</v>
      </c>
      <c r="E708" s="247" t="str">
        <f>VLOOKUP($A708,'[2]Project Data'!$C$6:$BU$990,11,FALSE)</f>
        <v>Berrens</v>
      </c>
      <c r="F708" s="247">
        <f>VLOOKUP($A708,'[2]Project Data'!$C$6:$BY$990,75,FALSE)</f>
        <v>8</v>
      </c>
      <c r="G708" s="273">
        <f>VLOOKUP($A708,'[2]Project Data'!$C$6:$BY$990,46,FALSE)</f>
        <v>0</v>
      </c>
      <c r="H708" s="247" t="str">
        <f>VLOOKUP($A708,'[2]Project Data'!$C$6:$BY$990,16,FALSE)</f>
        <v>Reg</v>
      </c>
      <c r="I708" s="247" t="str">
        <f>VLOOKUP($A708,'[2]Project Data'!$C$6:$BY$990,6,FALSE)</f>
        <v/>
      </c>
      <c r="J708" s="247" t="str">
        <f>VLOOKUP($A708,'[2]Project Data'!$C$6:$BY$990,7,FALSE)</f>
        <v/>
      </c>
      <c r="K708" s="280">
        <f>VLOOKUP($A708,'[2]Project Data'!$C$6:$BY$990,15,FALSE)</f>
        <v>361</v>
      </c>
      <c r="L708" s="284">
        <f>VLOOKUP($A708,'[2]Project Data'!$C$6:$BY$990,30,FALSE)</f>
        <v>170000</v>
      </c>
      <c r="M708" s="284">
        <f>VLOOKUP($A708,'[2]Project Data'!$C$6:$BY$990,53,FALSE)</f>
        <v>0</v>
      </c>
      <c r="N708" s="266" t="str">
        <f>VLOOKUP($A708,'[2]Project Data'!$C$6:$BU$862,8,FALSE)</f>
        <v/>
      </c>
    </row>
    <row r="709" spans="1:14" s="244" customFormat="1" ht="50.25" customHeight="1" x14ac:dyDescent="0.25">
      <c r="A709" s="264">
        <v>501</v>
      </c>
      <c r="B709" s="264" t="s">
        <v>633</v>
      </c>
      <c r="C709" s="264" t="s">
        <v>710</v>
      </c>
      <c r="D709" s="265" t="str">
        <f t="shared" si="10"/>
        <v>PPL Rank: 501       
Sanborn                                           
Storage - Water Tower Improvements</v>
      </c>
      <c r="E709" s="247" t="str">
        <f>VLOOKUP($A709,'[2]Project Data'!$C$6:$BU$990,11,FALSE)</f>
        <v>Berrens</v>
      </c>
      <c r="F709" s="247">
        <f>VLOOKUP($A709,'[2]Project Data'!$C$6:$BY$990,75,FALSE)</f>
        <v>8</v>
      </c>
      <c r="G709" s="273">
        <f>VLOOKUP($A709,'[2]Project Data'!$C$6:$BY$990,46,FALSE)</f>
        <v>0</v>
      </c>
      <c r="H709" s="247" t="str">
        <f>VLOOKUP($A709,'[2]Project Data'!$C$6:$BY$990,16,FALSE)</f>
        <v>Reg</v>
      </c>
      <c r="I709" s="247" t="str">
        <f>VLOOKUP($A709,'[2]Project Data'!$C$6:$BY$990,6,FALSE)</f>
        <v/>
      </c>
      <c r="J709" s="247" t="str">
        <f>VLOOKUP($A709,'[2]Project Data'!$C$6:$BY$990,7,FALSE)</f>
        <v/>
      </c>
      <c r="K709" s="280">
        <f>VLOOKUP($A709,'[2]Project Data'!$C$6:$BY$990,15,FALSE)</f>
        <v>361</v>
      </c>
      <c r="L709" s="284">
        <f>VLOOKUP($A709,'[2]Project Data'!$C$6:$BY$990,30,FALSE)</f>
        <v>420000</v>
      </c>
      <c r="M709" s="284">
        <f>VLOOKUP($A709,'[2]Project Data'!$C$6:$BY$990,53,FALSE)</f>
        <v>0</v>
      </c>
      <c r="N709" s="266" t="str">
        <f>VLOOKUP($A709,'[2]Project Data'!$C$6:$BU$862,8,FALSE)</f>
        <v/>
      </c>
    </row>
    <row r="710" spans="1:14" s="244" customFormat="1" ht="50.25" customHeight="1" x14ac:dyDescent="0.25">
      <c r="A710" s="264">
        <v>420</v>
      </c>
      <c r="B710" s="264" t="s">
        <v>544</v>
      </c>
      <c r="C710" s="264" t="s">
        <v>300</v>
      </c>
      <c r="D710" s="265" t="str">
        <f t="shared" si="10"/>
        <v>PPL Rank: 420       
Sandstone                                         
Treatment - Plant Rehab</v>
      </c>
      <c r="E710" s="247" t="str">
        <f>VLOOKUP($A710,'[2]Project Data'!$C$6:$BU$990,11,FALSE)</f>
        <v>Montoya</v>
      </c>
      <c r="F710" s="247" t="str">
        <f>VLOOKUP($A710,'[2]Project Data'!$C$6:$BY$990,75,FALSE)</f>
        <v>7E</v>
      </c>
      <c r="G710" s="273">
        <f>VLOOKUP($A710,'[2]Project Data'!$C$6:$BY$990,46,FALSE)</f>
        <v>0</v>
      </c>
      <c r="H710" s="247" t="str">
        <f>VLOOKUP($A710,'[2]Project Data'!$C$6:$BY$990,16,FALSE)</f>
        <v>Reg</v>
      </c>
      <c r="I710" s="247" t="str">
        <f>VLOOKUP($A710,'[2]Project Data'!$C$6:$BY$990,6,FALSE)</f>
        <v/>
      </c>
      <c r="J710" s="247" t="str">
        <f>VLOOKUP($A710,'[2]Project Data'!$C$6:$BY$990,7,FALSE)</f>
        <v/>
      </c>
      <c r="K710" s="280">
        <f>VLOOKUP($A710,'[2]Project Data'!$C$6:$BY$990,15,FALSE)</f>
        <v>1549</v>
      </c>
      <c r="L710" s="284">
        <f>VLOOKUP($A710,'[2]Project Data'!$C$6:$BY$990,30,FALSE)</f>
        <v>270000</v>
      </c>
      <c r="M710" s="284">
        <f>VLOOKUP($A710,'[2]Project Data'!$C$6:$BY$990,53,FALSE)</f>
        <v>0</v>
      </c>
      <c r="N710" s="266" t="str">
        <f>VLOOKUP($A710,'[2]Project Data'!$C$6:$BU$862,8,FALSE)</f>
        <v/>
      </c>
    </row>
    <row r="711" spans="1:14" s="244" customFormat="1" ht="50.25" customHeight="1" x14ac:dyDescent="0.25">
      <c r="A711" s="264">
        <v>813</v>
      </c>
      <c r="B711" s="264" t="s">
        <v>1022</v>
      </c>
      <c r="C711" s="264" t="s">
        <v>1366</v>
      </c>
      <c r="D711" s="265" t="str">
        <f t="shared" si="10"/>
        <v>PPL Rank: 813       
Sartell                                           
Watermain - 19th Ave S Looping</v>
      </c>
      <c r="E711" s="247" t="str">
        <f>VLOOKUP($A711,'[2]Project Data'!$C$6:$BU$990,11,FALSE)</f>
        <v>Barrett</v>
      </c>
      <c r="F711" s="247" t="str">
        <f>VLOOKUP($A711,'[2]Project Data'!$C$6:$BY$990,75,FALSE)</f>
        <v>7W</v>
      </c>
      <c r="G711" s="273">
        <f>VLOOKUP($A711,'[2]Project Data'!$C$6:$BY$990,46,FALSE)</f>
        <v>0</v>
      </c>
      <c r="H711" s="247" t="str">
        <f>VLOOKUP($A711,'[2]Project Data'!$C$6:$BY$990,16,FALSE)</f>
        <v>Reg</v>
      </c>
      <c r="I711" s="247" t="str">
        <f>VLOOKUP($A711,'[2]Project Data'!$C$6:$BY$990,6,FALSE)</f>
        <v/>
      </c>
      <c r="J711" s="247" t="str">
        <f>VLOOKUP($A711,'[2]Project Data'!$C$6:$BY$990,7,FALSE)</f>
        <v/>
      </c>
      <c r="K711" s="280">
        <f>VLOOKUP($A711,'[2]Project Data'!$C$6:$BY$990,15,FALSE)</f>
        <v>19382</v>
      </c>
      <c r="L711" s="284">
        <f>VLOOKUP($A711,'[2]Project Data'!$C$6:$BY$990,30,FALSE)</f>
        <v>1340334</v>
      </c>
      <c r="M711" s="284">
        <f>VLOOKUP($A711,'[2]Project Data'!$C$6:$BY$990,53,FALSE)</f>
        <v>0</v>
      </c>
      <c r="N711" s="266">
        <f>VLOOKUP($A711,'[2]Project Data'!$C$6:$BU$862,8,FALSE)</f>
        <v>0</v>
      </c>
    </row>
    <row r="712" spans="1:14" s="244" customFormat="1" ht="50.25" customHeight="1" x14ac:dyDescent="0.25">
      <c r="A712" s="264">
        <v>939</v>
      </c>
      <c r="B712" s="264" t="s">
        <v>1022</v>
      </c>
      <c r="C712" s="264" t="s">
        <v>1158</v>
      </c>
      <c r="D712" s="265" t="str">
        <f t="shared" si="10"/>
        <v>PPL Rank: 939       
Sartell                                           
Storage - New Water Tower</v>
      </c>
      <c r="E712" s="247" t="str">
        <f>VLOOKUP($A712,'[2]Project Data'!$C$6:$BU$990,11,FALSE)</f>
        <v>Barrett</v>
      </c>
      <c r="F712" s="247" t="str">
        <f>VLOOKUP($A712,'[2]Project Data'!$C$6:$BY$990,75,FALSE)</f>
        <v>7W</v>
      </c>
      <c r="G712" s="273">
        <f>VLOOKUP($A712,'[2]Project Data'!$C$6:$BY$990,46,FALSE)</f>
        <v>0</v>
      </c>
      <c r="H712" s="247" t="str">
        <f>VLOOKUP($A712,'[2]Project Data'!$C$6:$BY$990,16,FALSE)</f>
        <v>Reg</v>
      </c>
      <c r="I712" s="247" t="str">
        <f>VLOOKUP($A712,'[2]Project Data'!$C$6:$BY$990,6,FALSE)</f>
        <v/>
      </c>
      <c r="J712" s="247" t="str">
        <f>VLOOKUP($A712,'[2]Project Data'!$C$6:$BY$990,7,FALSE)</f>
        <v/>
      </c>
      <c r="K712" s="280">
        <f>VLOOKUP($A712,'[2]Project Data'!$C$6:$BY$990,15,FALSE)</f>
        <v>16893</v>
      </c>
      <c r="L712" s="284">
        <f>VLOOKUP($A712,'[2]Project Data'!$C$6:$BY$990,30,FALSE)</f>
        <v>9550000</v>
      </c>
      <c r="M712" s="284">
        <f>VLOOKUP($A712,'[2]Project Data'!$C$6:$BY$990,53,FALSE)</f>
        <v>0</v>
      </c>
      <c r="N712" s="266" t="str">
        <f>VLOOKUP($A712,'[2]Project Data'!$C$6:$BU$862,8,FALSE)</f>
        <v/>
      </c>
    </row>
    <row r="713" spans="1:14" s="244" customFormat="1" ht="50.25" customHeight="1" x14ac:dyDescent="0.25">
      <c r="A713" s="264">
        <v>940</v>
      </c>
      <c r="B713" s="264" t="s">
        <v>1022</v>
      </c>
      <c r="C713" s="264" t="s">
        <v>1159</v>
      </c>
      <c r="D713" s="265" t="str">
        <f t="shared" ref="D713:D776" si="11">"PPL Rank: "&amp;A713&amp;REPT(" ",10-LEN(A713))&amp;CHAR(10)&amp;B713&amp;REPT(" ",50-LEN(B713))&amp;CHAR(10)&amp;C713</f>
        <v>PPL Rank: 940       
Sartell                                           
Watermain - West Side Reconstruction</v>
      </c>
      <c r="E713" s="247" t="str">
        <f>VLOOKUP($A713,'[2]Project Data'!$C$6:$BU$990,11,FALSE)</f>
        <v>Barrett</v>
      </c>
      <c r="F713" s="247" t="str">
        <f>VLOOKUP($A713,'[2]Project Data'!$C$6:$BY$990,75,FALSE)</f>
        <v>7W</v>
      </c>
      <c r="G713" s="273">
        <f>VLOOKUP($A713,'[2]Project Data'!$C$6:$BY$990,46,FALSE)</f>
        <v>0</v>
      </c>
      <c r="H713" s="247" t="str">
        <f>VLOOKUP($A713,'[2]Project Data'!$C$6:$BY$990,16,FALSE)</f>
        <v>Reg</v>
      </c>
      <c r="I713" s="247" t="str">
        <f>VLOOKUP($A713,'[2]Project Data'!$C$6:$BY$990,6,FALSE)</f>
        <v/>
      </c>
      <c r="J713" s="247" t="str">
        <f>VLOOKUP($A713,'[2]Project Data'!$C$6:$BY$990,7,FALSE)</f>
        <v/>
      </c>
      <c r="K713" s="280">
        <f>VLOOKUP($A713,'[2]Project Data'!$C$6:$BY$990,15,FALSE)</f>
        <v>16893</v>
      </c>
      <c r="L713" s="284">
        <f>VLOOKUP($A713,'[2]Project Data'!$C$6:$BY$990,30,FALSE)</f>
        <v>4201000</v>
      </c>
      <c r="M713" s="284">
        <f>VLOOKUP($A713,'[2]Project Data'!$C$6:$BY$990,53,FALSE)</f>
        <v>0</v>
      </c>
      <c r="N713" s="266" t="str">
        <f>VLOOKUP($A713,'[2]Project Data'!$C$6:$BU$862,8,FALSE)</f>
        <v/>
      </c>
    </row>
    <row r="714" spans="1:14" s="244" customFormat="1" ht="50.25" customHeight="1" x14ac:dyDescent="0.25">
      <c r="A714" s="264">
        <v>99</v>
      </c>
      <c r="B714" s="264" t="s">
        <v>661</v>
      </c>
      <c r="C714" s="264" t="s">
        <v>1160</v>
      </c>
      <c r="D714" s="265" t="str">
        <f t="shared" si="11"/>
        <v>PPL Rank: 99        
Sauk Rapids                                       
Treatment - PFAS TP Upgrade &amp; New Wells</v>
      </c>
      <c r="E714" s="247" t="str">
        <f>VLOOKUP($A714,'[2]Project Data'!$C$6:$BU$990,11,FALSE)</f>
        <v>Barrett</v>
      </c>
      <c r="F714" s="247" t="str">
        <f>VLOOKUP($A714,'[2]Project Data'!$C$6:$BY$990,75,FALSE)</f>
        <v>7W</v>
      </c>
      <c r="G714" s="273">
        <f>VLOOKUP($A714,'[2]Project Data'!$C$6:$BY$990,46,FALSE)</f>
        <v>0</v>
      </c>
      <c r="H714" s="247" t="str">
        <f>VLOOKUP($A714,'[2]Project Data'!$C$6:$BY$990,16,FALSE)</f>
        <v>EC</v>
      </c>
      <c r="I714" s="247" t="str">
        <f>VLOOKUP($A714,'[2]Project Data'!$C$6:$BY$990,6,FALSE)</f>
        <v/>
      </c>
      <c r="J714" s="247" t="str">
        <f>VLOOKUP($A714,'[2]Project Data'!$C$6:$BY$990,7,FALSE)</f>
        <v>Yes</v>
      </c>
      <c r="K714" s="280">
        <f>VLOOKUP($A714,'[2]Project Data'!$C$6:$BY$990,15,FALSE)</f>
        <v>13830</v>
      </c>
      <c r="L714" s="284">
        <f>VLOOKUP($A714,'[2]Project Data'!$C$6:$BY$990,30,FALSE)</f>
        <v>6182000</v>
      </c>
      <c r="M714" s="284">
        <f>VLOOKUP($A714,'[2]Project Data'!$C$6:$BY$990,53,FALSE)</f>
        <v>0</v>
      </c>
      <c r="N714" s="266" t="str">
        <f>VLOOKUP($A714,'[2]Project Data'!$C$6:$BU$862,8,FALSE)</f>
        <v/>
      </c>
    </row>
    <row r="715" spans="1:14" s="244" customFormat="1" ht="50.25" customHeight="1" x14ac:dyDescent="0.25">
      <c r="A715" s="264">
        <v>575</v>
      </c>
      <c r="B715" s="264" t="s">
        <v>661</v>
      </c>
      <c r="C715" s="264" t="s">
        <v>960</v>
      </c>
      <c r="D715" s="265" t="str">
        <f t="shared" si="11"/>
        <v xml:space="preserve">PPL Rank: 575       
Sauk Rapids                                       
Watermain - Rplcment Along Division St. </v>
      </c>
      <c r="E715" s="247" t="str">
        <f>VLOOKUP($A715,'[2]Project Data'!$C$6:$BU$990,11,FALSE)</f>
        <v>Barrett</v>
      </c>
      <c r="F715" s="247" t="str">
        <f>VLOOKUP($A715,'[2]Project Data'!$C$6:$BY$990,75,FALSE)</f>
        <v>7W</v>
      </c>
      <c r="G715" s="273">
        <f>VLOOKUP($A715,'[2]Project Data'!$C$6:$BY$990,46,FALSE)</f>
        <v>0</v>
      </c>
      <c r="H715" s="247" t="str">
        <f>VLOOKUP($A715,'[2]Project Data'!$C$6:$BY$990,16,FALSE)</f>
        <v>Reg</v>
      </c>
      <c r="I715" s="247" t="str">
        <f>VLOOKUP($A715,'[2]Project Data'!$C$6:$BY$990,6,FALSE)</f>
        <v/>
      </c>
      <c r="J715" s="247" t="str">
        <f>VLOOKUP($A715,'[2]Project Data'!$C$6:$BY$990,7,FALSE)</f>
        <v/>
      </c>
      <c r="K715" s="280">
        <f>VLOOKUP($A715,'[2]Project Data'!$C$6:$BY$990,15,FALSE)</f>
        <v>13926</v>
      </c>
      <c r="L715" s="284">
        <f>VLOOKUP($A715,'[2]Project Data'!$C$6:$BY$990,30,FALSE)</f>
        <v>973464</v>
      </c>
      <c r="M715" s="284">
        <f>VLOOKUP($A715,'[2]Project Data'!$C$6:$BY$990,53,FALSE)</f>
        <v>0</v>
      </c>
      <c r="N715" s="266" t="str">
        <f>VLOOKUP($A715,'[2]Project Data'!$C$6:$BU$862,8,FALSE)</f>
        <v/>
      </c>
    </row>
    <row r="716" spans="1:14" s="244" customFormat="1" ht="50.25" customHeight="1" x14ac:dyDescent="0.25">
      <c r="A716" s="264">
        <v>670</v>
      </c>
      <c r="B716" s="264" t="s">
        <v>661</v>
      </c>
      <c r="C716" s="264" t="s">
        <v>1161</v>
      </c>
      <c r="D716" s="265" t="str">
        <f t="shared" si="11"/>
        <v>PPL Rank: 670       
Sauk Rapids                                       
Watermain - 2nd Ave S Improvements</v>
      </c>
      <c r="E716" s="247" t="str">
        <f>VLOOKUP($A716,'[2]Project Data'!$C$6:$BU$990,11,FALSE)</f>
        <v>Barrett</v>
      </c>
      <c r="F716" s="247" t="str">
        <f>VLOOKUP($A716,'[2]Project Data'!$C$6:$BY$990,75,FALSE)</f>
        <v>7W</v>
      </c>
      <c r="G716" s="273">
        <f>VLOOKUP($A716,'[2]Project Data'!$C$6:$BY$990,46,FALSE)</f>
        <v>0</v>
      </c>
      <c r="H716" s="247" t="str">
        <f>VLOOKUP($A716,'[2]Project Data'!$C$6:$BY$990,16,FALSE)</f>
        <v>Reg</v>
      </c>
      <c r="I716" s="247" t="str">
        <f>VLOOKUP($A716,'[2]Project Data'!$C$6:$BY$990,6,FALSE)</f>
        <v/>
      </c>
      <c r="J716" s="247" t="str">
        <f>VLOOKUP($A716,'[2]Project Data'!$C$6:$BY$990,7,FALSE)</f>
        <v/>
      </c>
      <c r="K716" s="280">
        <f>VLOOKUP($A716,'[2]Project Data'!$C$6:$BY$990,15,FALSE)</f>
        <v>13830</v>
      </c>
      <c r="L716" s="284">
        <f>VLOOKUP($A716,'[2]Project Data'!$C$6:$BY$990,30,FALSE)</f>
        <v>1510795</v>
      </c>
      <c r="M716" s="284">
        <f>VLOOKUP($A716,'[2]Project Data'!$C$6:$BY$990,53,FALSE)</f>
        <v>0</v>
      </c>
      <c r="N716" s="266" t="str">
        <f>VLOOKUP($A716,'[2]Project Data'!$C$6:$BU$862,8,FALSE)</f>
        <v/>
      </c>
    </row>
    <row r="717" spans="1:14" s="244" customFormat="1" ht="50.25" customHeight="1" x14ac:dyDescent="0.25">
      <c r="A717" s="264">
        <v>392</v>
      </c>
      <c r="B717" s="264" t="s">
        <v>144</v>
      </c>
      <c r="C717" s="264" t="s">
        <v>545</v>
      </c>
      <c r="D717" s="265" t="str">
        <f t="shared" si="11"/>
        <v>PPL Rank: 392       
Sebeka                                            
Watermain - Rep. CIP - Phase 2</v>
      </c>
      <c r="E717" s="247" t="str">
        <f>VLOOKUP($A717,'[2]Project Data'!$C$6:$BU$990,11,FALSE)</f>
        <v>Schultz</v>
      </c>
      <c r="F717" s="247">
        <f>VLOOKUP($A717,'[2]Project Data'!$C$6:$BY$990,75,FALSE)</f>
        <v>5</v>
      </c>
      <c r="G717" s="273">
        <f>VLOOKUP($A717,'[2]Project Data'!$C$6:$BY$990,46,FALSE)</f>
        <v>0</v>
      </c>
      <c r="H717" s="247" t="str">
        <f>VLOOKUP($A717,'[2]Project Data'!$C$6:$BY$990,16,FALSE)</f>
        <v>Reg</v>
      </c>
      <c r="I717" s="247" t="str">
        <f>VLOOKUP($A717,'[2]Project Data'!$C$6:$BY$990,6,FALSE)</f>
        <v/>
      </c>
      <c r="J717" s="247" t="str">
        <f>VLOOKUP($A717,'[2]Project Data'!$C$6:$BY$990,7,FALSE)</f>
        <v/>
      </c>
      <c r="K717" s="280">
        <f>VLOOKUP($A717,'[2]Project Data'!$C$6:$BY$990,15,FALSE)</f>
        <v>676</v>
      </c>
      <c r="L717" s="284">
        <f>VLOOKUP($A717,'[2]Project Data'!$C$6:$BY$990,30,FALSE)</f>
        <v>1080000</v>
      </c>
      <c r="M717" s="284">
        <f>VLOOKUP($A717,'[2]Project Data'!$C$6:$BY$990,53,FALSE)</f>
        <v>0</v>
      </c>
      <c r="N717" s="266" t="str">
        <f>VLOOKUP($A717,'[2]Project Data'!$C$6:$BU$862,8,FALSE)</f>
        <v/>
      </c>
    </row>
    <row r="718" spans="1:14" s="244" customFormat="1" ht="50.25" customHeight="1" x14ac:dyDescent="0.25">
      <c r="A718" s="264">
        <v>393</v>
      </c>
      <c r="B718" s="264" t="s">
        <v>144</v>
      </c>
      <c r="C718" s="264" t="s">
        <v>546</v>
      </c>
      <c r="D718" s="265" t="str">
        <f t="shared" si="11"/>
        <v>PPL Rank: 393       
Sebeka                                            
Watermain - Repl CIP - Phase 3</v>
      </c>
      <c r="E718" s="247" t="str">
        <f>VLOOKUP($A718,'[2]Project Data'!$C$6:$BU$990,11,FALSE)</f>
        <v>Schultz</v>
      </c>
      <c r="F718" s="247">
        <f>VLOOKUP($A718,'[2]Project Data'!$C$6:$BY$990,75,FALSE)</f>
        <v>5</v>
      </c>
      <c r="G718" s="273">
        <f>VLOOKUP($A718,'[2]Project Data'!$C$6:$BY$990,46,FALSE)</f>
        <v>0</v>
      </c>
      <c r="H718" s="247" t="str">
        <f>VLOOKUP($A718,'[2]Project Data'!$C$6:$BY$990,16,FALSE)</f>
        <v>Reg</v>
      </c>
      <c r="I718" s="247" t="str">
        <f>VLOOKUP($A718,'[2]Project Data'!$C$6:$BY$990,6,FALSE)</f>
        <v/>
      </c>
      <c r="J718" s="247" t="str">
        <f>VLOOKUP($A718,'[2]Project Data'!$C$6:$BY$990,7,FALSE)</f>
        <v/>
      </c>
      <c r="K718" s="280">
        <f>VLOOKUP($A718,'[2]Project Data'!$C$6:$BY$990,15,FALSE)</f>
        <v>676</v>
      </c>
      <c r="L718" s="284">
        <f>VLOOKUP($A718,'[2]Project Data'!$C$6:$BY$990,30,FALSE)</f>
        <v>718000</v>
      </c>
      <c r="M718" s="284">
        <f>VLOOKUP($A718,'[2]Project Data'!$C$6:$BY$990,53,FALSE)</f>
        <v>0</v>
      </c>
      <c r="N718" s="266" t="str">
        <f>VLOOKUP($A718,'[2]Project Data'!$C$6:$BU$862,8,FALSE)</f>
        <v/>
      </c>
    </row>
    <row r="719" spans="1:14" s="244" customFormat="1" ht="50.25" customHeight="1" x14ac:dyDescent="0.25">
      <c r="A719" s="264">
        <v>394</v>
      </c>
      <c r="B719" s="264" t="s">
        <v>144</v>
      </c>
      <c r="C719" s="264" t="s">
        <v>547</v>
      </c>
      <c r="D719" s="265" t="str">
        <f t="shared" si="11"/>
        <v>PPL Rank: 394       
Sebeka                                            
Watermain - Repl CIP - Phase 4</v>
      </c>
      <c r="E719" s="247" t="str">
        <f>VLOOKUP($A719,'[2]Project Data'!$C$6:$BU$990,11,FALSE)</f>
        <v>Schultz</v>
      </c>
      <c r="F719" s="247">
        <f>VLOOKUP($A719,'[2]Project Data'!$C$6:$BY$990,75,FALSE)</f>
        <v>5</v>
      </c>
      <c r="G719" s="273">
        <f>VLOOKUP($A719,'[2]Project Data'!$C$6:$BY$990,46,FALSE)</f>
        <v>0</v>
      </c>
      <c r="H719" s="247" t="str">
        <f>VLOOKUP($A719,'[2]Project Data'!$C$6:$BY$990,16,FALSE)</f>
        <v>Reg</v>
      </c>
      <c r="I719" s="247" t="str">
        <f>VLOOKUP($A719,'[2]Project Data'!$C$6:$BY$990,6,FALSE)</f>
        <v/>
      </c>
      <c r="J719" s="247" t="str">
        <f>VLOOKUP($A719,'[2]Project Data'!$C$6:$BY$990,7,FALSE)</f>
        <v/>
      </c>
      <c r="K719" s="280">
        <f>VLOOKUP($A719,'[2]Project Data'!$C$6:$BY$990,15,FALSE)</f>
        <v>676</v>
      </c>
      <c r="L719" s="284">
        <f>VLOOKUP($A719,'[2]Project Data'!$C$6:$BY$990,30,FALSE)</f>
        <v>877000</v>
      </c>
      <c r="M719" s="284">
        <f>VLOOKUP($A719,'[2]Project Data'!$C$6:$BY$990,53,FALSE)</f>
        <v>0</v>
      </c>
      <c r="N719" s="266" t="str">
        <f>VLOOKUP($A719,'[2]Project Data'!$C$6:$BU$862,8,FALSE)</f>
        <v/>
      </c>
    </row>
    <row r="720" spans="1:14" s="244" customFormat="1" ht="50.25" customHeight="1" x14ac:dyDescent="0.25">
      <c r="A720" s="264">
        <v>395</v>
      </c>
      <c r="B720" s="264" t="s">
        <v>144</v>
      </c>
      <c r="C720" s="264" t="s">
        <v>548</v>
      </c>
      <c r="D720" s="265" t="str">
        <f t="shared" si="11"/>
        <v>PPL Rank: 395       
Sebeka                                            
Conservation - Automated Meter Reading</v>
      </c>
      <c r="E720" s="247" t="str">
        <f>VLOOKUP($A720,'[2]Project Data'!$C$6:$BU$990,11,FALSE)</f>
        <v>Schultz</v>
      </c>
      <c r="F720" s="247">
        <f>VLOOKUP($A720,'[2]Project Data'!$C$6:$BY$990,75,FALSE)</f>
        <v>5</v>
      </c>
      <c r="G720" s="273">
        <f>VLOOKUP($A720,'[2]Project Data'!$C$6:$BY$990,46,FALSE)</f>
        <v>0</v>
      </c>
      <c r="H720" s="247" t="str">
        <f>VLOOKUP($A720,'[2]Project Data'!$C$6:$BY$990,16,FALSE)</f>
        <v>Reg</v>
      </c>
      <c r="I720" s="247" t="str">
        <f>VLOOKUP($A720,'[2]Project Data'!$C$6:$BY$990,6,FALSE)</f>
        <v/>
      </c>
      <c r="J720" s="247" t="str">
        <f>VLOOKUP($A720,'[2]Project Data'!$C$6:$BY$990,7,FALSE)</f>
        <v/>
      </c>
      <c r="K720" s="280">
        <f>VLOOKUP($A720,'[2]Project Data'!$C$6:$BY$990,15,FALSE)</f>
        <v>676</v>
      </c>
      <c r="L720" s="284">
        <f>VLOOKUP($A720,'[2]Project Data'!$C$6:$BY$990,30,FALSE)</f>
        <v>250000</v>
      </c>
      <c r="M720" s="284">
        <f>VLOOKUP($A720,'[2]Project Data'!$C$6:$BY$990,53,FALSE)</f>
        <v>0</v>
      </c>
      <c r="N720" s="266" t="str">
        <f>VLOOKUP($A720,'[2]Project Data'!$C$6:$BU$862,8,FALSE)</f>
        <v/>
      </c>
    </row>
    <row r="721" spans="1:14" s="244" customFormat="1" ht="50.25" customHeight="1" x14ac:dyDescent="0.25">
      <c r="A721" s="264">
        <v>396</v>
      </c>
      <c r="B721" s="264" t="s">
        <v>144</v>
      </c>
      <c r="C721" s="264" t="s">
        <v>549</v>
      </c>
      <c r="D721" s="265" t="str">
        <f t="shared" si="11"/>
        <v>PPL Rank: 396       
Sebeka                                            
Treatment - New Plant, Remove Iron</v>
      </c>
      <c r="E721" s="247" t="str">
        <f>VLOOKUP($A721,'[2]Project Data'!$C$6:$BU$990,11,FALSE)</f>
        <v>Schultz</v>
      </c>
      <c r="F721" s="247">
        <f>VLOOKUP($A721,'[2]Project Data'!$C$6:$BY$990,75,FALSE)</f>
        <v>5</v>
      </c>
      <c r="G721" s="273">
        <f>VLOOKUP($A721,'[2]Project Data'!$C$6:$BY$990,46,FALSE)</f>
        <v>0</v>
      </c>
      <c r="H721" s="247" t="str">
        <f>VLOOKUP($A721,'[2]Project Data'!$C$6:$BY$990,16,FALSE)</f>
        <v>Reg</v>
      </c>
      <c r="I721" s="247" t="str">
        <f>VLOOKUP($A721,'[2]Project Data'!$C$6:$BY$990,6,FALSE)</f>
        <v/>
      </c>
      <c r="J721" s="247" t="str">
        <f>VLOOKUP($A721,'[2]Project Data'!$C$6:$BY$990,7,FALSE)</f>
        <v/>
      </c>
      <c r="K721" s="280">
        <f>VLOOKUP($A721,'[2]Project Data'!$C$6:$BY$990,15,FALSE)</f>
        <v>710</v>
      </c>
      <c r="L721" s="284">
        <f>VLOOKUP($A721,'[2]Project Data'!$C$6:$BY$990,30,FALSE)</f>
        <v>1750000</v>
      </c>
      <c r="M721" s="284">
        <f>VLOOKUP($A721,'[2]Project Data'!$C$6:$BY$990,53,FALSE)</f>
        <v>0</v>
      </c>
      <c r="N721" s="266" t="str">
        <f>VLOOKUP($A721,'[2]Project Data'!$C$6:$BU$862,8,FALSE)</f>
        <v/>
      </c>
    </row>
    <row r="722" spans="1:14" s="244" customFormat="1" ht="50.25" customHeight="1" x14ac:dyDescent="0.25">
      <c r="A722" s="264">
        <v>397</v>
      </c>
      <c r="B722" s="264" t="s">
        <v>144</v>
      </c>
      <c r="C722" s="264" t="s">
        <v>550</v>
      </c>
      <c r="D722" s="265" t="str">
        <f t="shared" si="11"/>
        <v>PPL Rank: 397       
Sebeka                                            
Source - New Wellhouse</v>
      </c>
      <c r="E722" s="247" t="str">
        <f>VLOOKUP($A722,'[2]Project Data'!$C$6:$BU$990,11,FALSE)</f>
        <v>Schultz</v>
      </c>
      <c r="F722" s="247">
        <f>VLOOKUP($A722,'[2]Project Data'!$C$6:$BY$990,75,FALSE)</f>
        <v>5</v>
      </c>
      <c r="G722" s="273">
        <f>VLOOKUP($A722,'[2]Project Data'!$C$6:$BY$990,46,FALSE)</f>
        <v>0</v>
      </c>
      <c r="H722" s="247" t="str">
        <f>VLOOKUP($A722,'[2]Project Data'!$C$6:$BY$990,16,FALSE)</f>
        <v>Reg</v>
      </c>
      <c r="I722" s="247" t="str">
        <f>VLOOKUP($A722,'[2]Project Data'!$C$6:$BY$990,6,FALSE)</f>
        <v/>
      </c>
      <c r="J722" s="247" t="str">
        <f>VLOOKUP($A722,'[2]Project Data'!$C$6:$BY$990,7,FALSE)</f>
        <v/>
      </c>
      <c r="K722" s="280">
        <f>VLOOKUP($A722,'[2]Project Data'!$C$6:$BY$990,15,FALSE)</f>
        <v>676</v>
      </c>
      <c r="L722" s="284">
        <f>VLOOKUP($A722,'[2]Project Data'!$C$6:$BY$990,30,FALSE)</f>
        <v>750000</v>
      </c>
      <c r="M722" s="284">
        <f>VLOOKUP($A722,'[2]Project Data'!$C$6:$BY$990,53,FALSE)</f>
        <v>0</v>
      </c>
      <c r="N722" s="266" t="str">
        <f>VLOOKUP($A722,'[2]Project Data'!$C$6:$BU$862,8,FALSE)</f>
        <v/>
      </c>
    </row>
    <row r="723" spans="1:14" s="244" customFormat="1" ht="50.25" customHeight="1" x14ac:dyDescent="0.25">
      <c r="A723" s="264">
        <v>190</v>
      </c>
      <c r="B723" s="264" t="s">
        <v>551</v>
      </c>
      <c r="C723" s="264" t="s">
        <v>875</v>
      </c>
      <c r="D723" s="265" t="str">
        <f t="shared" si="11"/>
        <v>PPL Rank: 190       
Shafer                                            
Treatment - Manganese Treatment Plant</v>
      </c>
      <c r="E723" s="247" t="str">
        <f>VLOOKUP($A723,'[2]Project Data'!$C$6:$BU$990,11,FALSE)</f>
        <v>Montoya</v>
      </c>
      <c r="F723" s="247" t="str">
        <f>VLOOKUP($A723,'[2]Project Data'!$C$6:$BY$990,75,FALSE)</f>
        <v>7E</v>
      </c>
      <c r="G723" s="273">
        <f>VLOOKUP($A723,'[2]Project Data'!$C$6:$BY$990,46,FALSE)</f>
        <v>0</v>
      </c>
      <c r="H723" s="247" t="str">
        <f>VLOOKUP($A723,'[2]Project Data'!$C$6:$BY$990,16,FALSE)</f>
        <v>EC</v>
      </c>
      <c r="I723" s="247" t="str">
        <f>VLOOKUP($A723,'[2]Project Data'!$C$6:$BY$990,6,FALSE)</f>
        <v/>
      </c>
      <c r="J723" s="247" t="str">
        <f>VLOOKUP($A723,'[2]Project Data'!$C$6:$BY$990,7,FALSE)</f>
        <v/>
      </c>
      <c r="K723" s="280">
        <f>VLOOKUP($A723,'[2]Project Data'!$C$6:$BY$990,15,FALSE)</f>
        <v>1140</v>
      </c>
      <c r="L723" s="284">
        <f>VLOOKUP($A723,'[2]Project Data'!$C$6:$BY$990,30,FALSE)</f>
        <v>4325600</v>
      </c>
      <c r="M723" s="284">
        <f>VLOOKUP($A723,'[2]Project Data'!$C$6:$BY$990,53,FALSE)</f>
        <v>0</v>
      </c>
      <c r="N723" s="266" t="str">
        <f>VLOOKUP($A723,'[2]Project Data'!$C$6:$BU$862,8,FALSE)</f>
        <v/>
      </c>
    </row>
    <row r="724" spans="1:14" s="244" customFormat="1" ht="50.25" customHeight="1" x14ac:dyDescent="0.25">
      <c r="A724" s="264">
        <v>729</v>
      </c>
      <c r="B724" s="264" t="s">
        <v>551</v>
      </c>
      <c r="C724" s="264" t="s">
        <v>552</v>
      </c>
      <c r="D724" s="265" t="str">
        <f t="shared" si="11"/>
        <v>PPL Rank: 729       
Shafer                                            
Storage - Tower Rehab &amp; 2 New Generators</v>
      </c>
      <c r="E724" s="247" t="str">
        <f>VLOOKUP($A724,'[2]Project Data'!$C$6:$BU$990,11,FALSE)</f>
        <v>Montoya</v>
      </c>
      <c r="F724" s="247" t="str">
        <f>VLOOKUP($A724,'[2]Project Data'!$C$6:$BY$990,75,FALSE)</f>
        <v>7E</v>
      </c>
      <c r="G724" s="273">
        <f>VLOOKUP($A724,'[2]Project Data'!$C$6:$BY$990,46,FALSE)</f>
        <v>0</v>
      </c>
      <c r="H724" s="247" t="str">
        <f>VLOOKUP($A724,'[2]Project Data'!$C$6:$BY$990,16,FALSE)</f>
        <v>Reg</v>
      </c>
      <c r="I724" s="247" t="str">
        <f>VLOOKUP($A724,'[2]Project Data'!$C$6:$BY$990,6,FALSE)</f>
        <v/>
      </c>
      <c r="J724" s="247" t="str">
        <f>VLOOKUP($A724,'[2]Project Data'!$C$6:$BY$990,7,FALSE)</f>
        <v/>
      </c>
      <c r="K724" s="280">
        <f>VLOOKUP($A724,'[2]Project Data'!$C$6:$BY$990,15,FALSE)</f>
        <v>1083</v>
      </c>
      <c r="L724" s="284">
        <f>VLOOKUP($A724,'[2]Project Data'!$C$6:$BY$990,30,FALSE)</f>
        <v>635000</v>
      </c>
      <c r="M724" s="284">
        <f>VLOOKUP($A724,'[2]Project Data'!$C$6:$BY$990,53,FALSE)</f>
        <v>0</v>
      </c>
      <c r="N724" s="266" t="str">
        <f>VLOOKUP($A724,'[2]Project Data'!$C$6:$BU$862,8,FALSE)</f>
        <v/>
      </c>
    </row>
    <row r="725" spans="1:14" s="244" customFormat="1" ht="50.25" customHeight="1" x14ac:dyDescent="0.25">
      <c r="A725" s="264">
        <v>730</v>
      </c>
      <c r="B725" s="264" t="s">
        <v>551</v>
      </c>
      <c r="C725" s="264" t="s">
        <v>553</v>
      </c>
      <c r="D725" s="265" t="str">
        <f t="shared" si="11"/>
        <v>PPL Rank: 730       
Shafer                                            
Other - Generator for Well</v>
      </c>
      <c r="E725" s="247" t="str">
        <f>VLOOKUP($A725,'[2]Project Data'!$C$6:$BU$990,11,FALSE)</f>
        <v>Montoya</v>
      </c>
      <c r="F725" s="247" t="str">
        <f>VLOOKUP($A725,'[2]Project Data'!$C$6:$BY$990,75,FALSE)</f>
        <v>7E</v>
      </c>
      <c r="G725" s="273">
        <f>VLOOKUP($A725,'[2]Project Data'!$C$6:$BY$990,46,FALSE)</f>
        <v>0</v>
      </c>
      <c r="H725" s="247" t="str">
        <f>VLOOKUP($A725,'[2]Project Data'!$C$6:$BY$990,16,FALSE)</f>
        <v>Reg</v>
      </c>
      <c r="I725" s="247" t="str">
        <f>VLOOKUP($A725,'[2]Project Data'!$C$6:$BY$990,6,FALSE)</f>
        <v/>
      </c>
      <c r="J725" s="247" t="str">
        <f>VLOOKUP($A725,'[2]Project Data'!$C$6:$BY$990,7,FALSE)</f>
        <v/>
      </c>
      <c r="K725" s="280">
        <f>VLOOKUP($A725,'[2]Project Data'!$C$6:$BY$990,15,FALSE)</f>
        <v>1083</v>
      </c>
      <c r="L725" s="284">
        <f>VLOOKUP($A725,'[2]Project Data'!$C$6:$BY$990,30,FALSE)</f>
        <v>79200</v>
      </c>
      <c r="M725" s="284">
        <f>VLOOKUP($A725,'[2]Project Data'!$C$6:$BY$990,53,FALSE)</f>
        <v>0</v>
      </c>
      <c r="N725" s="266" t="str">
        <f>VLOOKUP($A725,'[2]Project Data'!$C$6:$BU$862,8,FALSE)</f>
        <v/>
      </c>
    </row>
    <row r="726" spans="1:14" s="244" customFormat="1" ht="50.25" customHeight="1" x14ac:dyDescent="0.25">
      <c r="A726" s="264">
        <v>594</v>
      </c>
      <c r="B726" s="264" t="s">
        <v>662</v>
      </c>
      <c r="C726" s="264" t="s">
        <v>711</v>
      </c>
      <c r="D726" s="265" t="str">
        <f t="shared" si="11"/>
        <v>PPL Rank: 594       
Shelly                                            
Storage - Water Tower Replacement</v>
      </c>
      <c r="E726" s="247" t="str">
        <f>VLOOKUP($A726,'[2]Project Data'!$C$6:$BU$990,11,FALSE)</f>
        <v>Perez</v>
      </c>
      <c r="F726" s="247">
        <f>VLOOKUP($A726,'[2]Project Data'!$C$6:$BY$990,75,FALSE)</f>
        <v>1</v>
      </c>
      <c r="G726" s="273">
        <f>VLOOKUP($A726,'[2]Project Data'!$C$6:$BY$990,46,FALSE)</f>
        <v>0</v>
      </c>
      <c r="H726" s="247" t="str">
        <f>VLOOKUP($A726,'[2]Project Data'!$C$6:$BY$990,16,FALSE)</f>
        <v>Reg</v>
      </c>
      <c r="I726" s="247" t="str">
        <f>VLOOKUP($A726,'[2]Project Data'!$C$6:$BY$990,6,FALSE)</f>
        <v/>
      </c>
      <c r="J726" s="247" t="str">
        <f>VLOOKUP($A726,'[2]Project Data'!$C$6:$BY$990,7,FALSE)</f>
        <v/>
      </c>
      <c r="K726" s="280">
        <f>VLOOKUP($A726,'[2]Project Data'!$C$6:$BY$990,15,FALSE)</f>
        <v>133</v>
      </c>
      <c r="L726" s="284">
        <f>VLOOKUP($A726,'[2]Project Data'!$C$6:$BY$990,30,FALSE)</f>
        <v>1025000</v>
      </c>
      <c r="M726" s="284">
        <f>VLOOKUP($A726,'[2]Project Data'!$C$6:$BY$990,53,FALSE)</f>
        <v>0</v>
      </c>
      <c r="N726" s="266" t="str">
        <f>VLOOKUP($A726,'[2]Project Data'!$C$6:$BU$862,8,FALSE)</f>
        <v/>
      </c>
    </row>
    <row r="727" spans="1:14" s="244" customFormat="1" ht="50.25" customHeight="1" x14ac:dyDescent="0.25">
      <c r="A727" s="264">
        <v>595</v>
      </c>
      <c r="B727" s="264" t="s">
        <v>662</v>
      </c>
      <c r="C727" s="264" t="s">
        <v>712</v>
      </c>
      <c r="D727" s="265" t="str">
        <f t="shared" si="11"/>
        <v>PPL Rank: 595       
Shelly                                            
Conservation - Meter Replacements</v>
      </c>
      <c r="E727" s="247" t="str">
        <f>VLOOKUP($A727,'[2]Project Data'!$C$6:$BU$990,11,FALSE)</f>
        <v>Perez</v>
      </c>
      <c r="F727" s="247">
        <f>VLOOKUP($A727,'[2]Project Data'!$C$6:$BY$990,75,FALSE)</f>
        <v>1</v>
      </c>
      <c r="G727" s="273">
        <f>VLOOKUP($A727,'[2]Project Data'!$C$6:$BY$990,46,FALSE)</f>
        <v>0</v>
      </c>
      <c r="H727" s="247" t="str">
        <f>VLOOKUP($A727,'[2]Project Data'!$C$6:$BY$990,16,FALSE)</f>
        <v>Reg</v>
      </c>
      <c r="I727" s="247" t="str">
        <f>VLOOKUP($A727,'[2]Project Data'!$C$6:$BY$990,6,FALSE)</f>
        <v/>
      </c>
      <c r="J727" s="247" t="str">
        <f>VLOOKUP($A727,'[2]Project Data'!$C$6:$BY$990,7,FALSE)</f>
        <v/>
      </c>
      <c r="K727" s="280">
        <f>VLOOKUP($A727,'[2]Project Data'!$C$6:$BY$990,15,FALSE)</f>
        <v>133</v>
      </c>
      <c r="L727" s="284">
        <f>VLOOKUP($A727,'[2]Project Data'!$C$6:$BY$990,30,FALSE)</f>
        <v>76500</v>
      </c>
      <c r="M727" s="284">
        <f>VLOOKUP($A727,'[2]Project Data'!$C$6:$BY$990,53,FALSE)</f>
        <v>0</v>
      </c>
      <c r="N727" s="266" t="str">
        <f>VLOOKUP($A727,'[2]Project Data'!$C$6:$BU$862,8,FALSE)</f>
        <v/>
      </c>
    </row>
    <row r="728" spans="1:14" s="244" customFormat="1" ht="50.25" customHeight="1" x14ac:dyDescent="0.25">
      <c r="A728" s="264">
        <v>596</v>
      </c>
      <c r="B728" s="264" t="s">
        <v>662</v>
      </c>
      <c r="C728" s="264" t="s">
        <v>713</v>
      </c>
      <c r="D728" s="265" t="str">
        <f t="shared" si="11"/>
        <v>PPL Rank: 596       
Shelly                                            
Source - Well House Rehabilitation</v>
      </c>
      <c r="E728" s="247" t="str">
        <f>VLOOKUP($A728,'[2]Project Data'!$C$6:$BU$990,11,FALSE)</f>
        <v>Perez</v>
      </c>
      <c r="F728" s="247">
        <f>VLOOKUP($A728,'[2]Project Data'!$C$6:$BY$990,75,FALSE)</f>
        <v>1</v>
      </c>
      <c r="G728" s="273">
        <f>VLOOKUP($A728,'[2]Project Data'!$C$6:$BY$990,46,FALSE)</f>
        <v>0</v>
      </c>
      <c r="H728" s="247" t="str">
        <f>VLOOKUP($A728,'[2]Project Data'!$C$6:$BY$990,16,FALSE)</f>
        <v>Reg</v>
      </c>
      <c r="I728" s="247" t="str">
        <f>VLOOKUP($A728,'[2]Project Data'!$C$6:$BY$990,6,FALSE)</f>
        <v/>
      </c>
      <c r="J728" s="247" t="str">
        <f>VLOOKUP($A728,'[2]Project Data'!$C$6:$BY$990,7,FALSE)</f>
        <v/>
      </c>
      <c r="K728" s="280">
        <f>VLOOKUP($A728,'[2]Project Data'!$C$6:$BY$990,15,FALSE)</f>
        <v>133</v>
      </c>
      <c r="L728" s="284">
        <f>VLOOKUP($A728,'[2]Project Data'!$C$6:$BY$990,30,FALSE)</f>
        <v>325000</v>
      </c>
      <c r="M728" s="284">
        <f>VLOOKUP($A728,'[2]Project Data'!$C$6:$BY$990,53,FALSE)</f>
        <v>0</v>
      </c>
      <c r="N728" s="266" t="str">
        <f>VLOOKUP($A728,'[2]Project Data'!$C$6:$BU$862,8,FALSE)</f>
        <v/>
      </c>
    </row>
    <row r="729" spans="1:14" s="244" customFormat="1" ht="50.25" customHeight="1" x14ac:dyDescent="0.25">
      <c r="A729" s="264">
        <v>556</v>
      </c>
      <c r="B729" s="264" t="s">
        <v>265</v>
      </c>
      <c r="C729" s="264" t="s">
        <v>714</v>
      </c>
      <c r="D729" s="265" t="str">
        <f t="shared" si="11"/>
        <v>PPL Rank: 556       
Sherburn                                          
Watermain  - Replace Existing &amp; Add Loop</v>
      </c>
      <c r="E729" s="247" t="str">
        <f>VLOOKUP($A729,'[2]Project Data'!$C$6:$BU$990,11,FALSE)</f>
        <v>Brooksbank</v>
      </c>
      <c r="F729" s="247">
        <f>VLOOKUP($A729,'[2]Project Data'!$C$6:$BY$990,75,FALSE)</f>
        <v>9</v>
      </c>
      <c r="G729" s="273">
        <f>VLOOKUP($A729,'[2]Project Data'!$C$6:$BY$990,46,FALSE)</f>
        <v>0</v>
      </c>
      <c r="H729" s="247" t="str">
        <f>VLOOKUP($A729,'[2]Project Data'!$C$6:$BY$990,16,FALSE)</f>
        <v>Reg</v>
      </c>
      <c r="I729" s="247" t="str">
        <f>VLOOKUP($A729,'[2]Project Data'!$C$6:$BY$990,6,FALSE)</f>
        <v/>
      </c>
      <c r="J729" s="247" t="str">
        <f>VLOOKUP($A729,'[2]Project Data'!$C$6:$BY$990,7,FALSE)</f>
        <v/>
      </c>
      <c r="K729" s="280">
        <f>VLOOKUP($A729,'[2]Project Data'!$C$6:$BY$990,15,FALSE)</f>
        <v>1033</v>
      </c>
      <c r="L729" s="284">
        <f>VLOOKUP($A729,'[2]Project Data'!$C$6:$BY$990,30,FALSE)</f>
        <v>927430</v>
      </c>
      <c r="M729" s="284">
        <f>VLOOKUP($A729,'[2]Project Data'!$C$6:$BY$990,53,FALSE)</f>
        <v>0</v>
      </c>
      <c r="N729" s="266" t="str">
        <f>VLOOKUP($A729,'[2]Project Data'!$C$6:$BU$862,8,FALSE)</f>
        <v/>
      </c>
    </row>
    <row r="730" spans="1:14" s="244" customFormat="1" ht="50.25" customHeight="1" x14ac:dyDescent="0.25">
      <c r="A730" s="264">
        <v>284</v>
      </c>
      <c r="B730" s="264" t="s">
        <v>554</v>
      </c>
      <c r="C730" s="264" t="s">
        <v>565</v>
      </c>
      <c r="D730" s="265" t="str">
        <f t="shared" si="11"/>
        <v>PPL Rank: 284       
Silver Bay                                        
Treatment - Plant Improvements</v>
      </c>
      <c r="E730" s="247" t="str">
        <f>VLOOKUP($A730,'[2]Project Data'!$C$6:$BU$990,11,FALSE)</f>
        <v>Bradshaw</v>
      </c>
      <c r="F730" s="247" t="str">
        <f>VLOOKUP($A730,'[2]Project Data'!$C$6:$BY$990,75,FALSE)</f>
        <v>3c</v>
      </c>
      <c r="G730" s="273">
        <f>VLOOKUP($A730,'[2]Project Data'!$C$6:$BY$990,46,FALSE)</f>
        <v>0</v>
      </c>
      <c r="H730" s="247" t="str">
        <f>VLOOKUP($A730,'[2]Project Data'!$C$6:$BY$990,16,FALSE)</f>
        <v>Reg</v>
      </c>
      <c r="I730" s="247" t="str">
        <f>VLOOKUP($A730,'[2]Project Data'!$C$6:$BY$990,6,FALSE)</f>
        <v>Yes</v>
      </c>
      <c r="J730" s="247" t="str">
        <f>VLOOKUP($A730,'[2]Project Data'!$C$6:$BY$990,7,FALSE)</f>
        <v/>
      </c>
      <c r="K730" s="280">
        <f>VLOOKUP($A730,'[2]Project Data'!$C$6:$BY$990,15,FALSE)</f>
        <v>1610</v>
      </c>
      <c r="L730" s="284">
        <f>VLOOKUP($A730,'[2]Project Data'!$C$6:$BY$990,30,FALSE)</f>
        <v>7950000</v>
      </c>
      <c r="M730" s="284">
        <f>VLOOKUP($A730,'[2]Project Data'!$C$6:$BY$990,53,FALSE)</f>
        <v>0</v>
      </c>
      <c r="N730" s="266" t="str">
        <f>VLOOKUP($A730,'[2]Project Data'!$C$6:$BU$862,8,FALSE)</f>
        <v>Yes</v>
      </c>
    </row>
    <row r="731" spans="1:14" s="244" customFormat="1" ht="50.25" customHeight="1" x14ac:dyDescent="0.25">
      <c r="A731" s="264">
        <v>798</v>
      </c>
      <c r="B731" s="264" t="s">
        <v>168</v>
      </c>
      <c r="C731" s="264" t="s">
        <v>715</v>
      </c>
      <c r="D731" s="265" t="str">
        <f t="shared" si="11"/>
        <v>PPL Rank: 798       
Silver Lake                                       
Treatment - New Pressure Filter Plant</v>
      </c>
      <c r="E731" s="247" t="str">
        <f>VLOOKUP($A731,'[2]Project Data'!$C$6:$BU$990,11,FALSE)</f>
        <v>Barrett</v>
      </c>
      <c r="F731" s="247" t="str">
        <f>VLOOKUP($A731,'[2]Project Data'!$C$6:$BY$990,75,FALSE)</f>
        <v>6E</v>
      </c>
      <c r="G731" s="273">
        <f>VLOOKUP($A731,'[2]Project Data'!$C$6:$BY$990,46,FALSE)</f>
        <v>0</v>
      </c>
      <c r="H731" s="247" t="str">
        <f>VLOOKUP($A731,'[2]Project Data'!$C$6:$BY$990,16,FALSE)</f>
        <v>Reg</v>
      </c>
      <c r="I731" s="247" t="str">
        <f>VLOOKUP($A731,'[2]Project Data'!$C$6:$BY$990,6,FALSE)</f>
        <v/>
      </c>
      <c r="J731" s="247" t="str">
        <f>VLOOKUP($A731,'[2]Project Data'!$C$6:$BY$990,7,FALSE)</f>
        <v/>
      </c>
      <c r="K731" s="280">
        <f>VLOOKUP($A731,'[2]Project Data'!$C$6:$BY$990,15,FALSE)</f>
        <v>837</v>
      </c>
      <c r="L731" s="284">
        <f>VLOOKUP($A731,'[2]Project Data'!$C$6:$BY$990,30,FALSE)</f>
        <v>2525000</v>
      </c>
      <c r="M731" s="284">
        <f>VLOOKUP($A731,'[2]Project Data'!$C$6:$BY$990,53,FALSE)</f>
        <v>0</v>
      </c>
      <c r="N731" s="266" t="str">
        <f>VLOOKUP($A731,'[2]Project Data'!$C$6:$BU$862,8,FALSE)</f>
        <v/>
      </c>
    </row>
    <row r="732" spans="1:14" s="244" customFormat="1" ht="50.25" customHeight="1" x14ac:dyDescent="0.25">
      <c r="A732" s="264">
        <v>874</v>
      </c>
      <c r="B732" s="264" t="s">
        <v>168</v>
      </c>
      <c r="C732" s="264" t="s">
        <v>555</v>
      </c>
      <c r="D732" s="265" t="str">
        <f t="shared" si="11"/>
        <v>PPL Rank: 874       
Silver Lake                                       
Storage - New 115,000 Gallon Tank</v>
      </c>
      <c r="E732" s="247" t="str">
        <f>VLOOKUP($A732,'[2]Project Data'!$C$6:$BU$990,11,FALSE)</f>
        <v>Barrett</v>
      </c>
      <c r="F732" s="247" t="str">
        <f>VLOOKUP($A732,'[2]Project Data'!$C$6:$BY$990,75,FALSE)</f>
        <v>6E</v>
      </c>
      <c r="G732" s="273">
        <f>VLOOKUP($A732,'[2]Project Data'!$C$6:$BY$990,46,FALSE)</f>
        <v>0</v>
      </c>
      <c r="H732" s="247" t="str">
        <f>VLOOKUP($A732,'[2]Project Data'!$C$6:$BY$990,16,FALSE)</f>
        <v>Reg</v>
      </c>
      <c r="I732" s="247" t="str">
        <f>VLOOKUP($A732,'[2]Project Data'!$C$6:$BY$990,6,FALSE)</f>
        <v/>
      </c>
      <c r="J732" s="247" t="str">
        <f>VLOOKUP($A732,'[2]Project Data'!$C$6:$BY$990,7,FALSE)</f>
        <v/>
      </c>
      <c r="K732" s="280">
        <f>VLOOKUP($A732,'[2]Project Data'!$C$6:$BY$990,15,FALSE)</f>
        <v>837</v>
      </c>
      <c r="L732" s="284">
        <f>VLOOKUP($A732,'[2]Project Data'!$C$6:$BY$990,30,FALSE)</f>
        <v>1000000</v>
      </c>
      <c r="M732" s="284">
        <f>VLOOKUP($A732,'[2]Project Data'!$C$6:$BY$990,53,FALSE)</f>
        <v>0</v>
      </c>
      <c r="N732" s="266" t="str">
        <f>VLOOKUP($A732,'[2]Project Data'!$C$6:$BU$862,8,FALSE)</f>
        <v/>
      </c>
    </row>
    <row r="733" spans="1:14" s="244" customFormat="1" ht="50.25" customHeight="1" x14ac:dyDescent="0.25">
      <c r="A733" s="264">
        <v>901</v>
      </c>
      <c r="B733" s="264" t="s">
        <v>168</v>
      </c>
      <c r="C733" s="264" t="s">
        <v>716</v>
      </c>
      <c r="D733" s="265" t="str">
        <f t="shared" si="11"/>
        <v>PPL Rank: 901       
Silver Lake                                       
Source - Rehab Wells</v>
      </c>
      <c r="E733" s="247" t="str">
        <f>VLOOKUP($A733,'[2]Project Data'!$C$6:$BU$990,11,FALSE)</f>
        <v>Barrett</v>
      </c>
      <c r="F733" s="247" t="str">
        <f>VLOOKUP($A733,'[2]Project Data'!$C$6:$BY$990,75,FALSE)</f>
        <v>6E</v>
      </c>
      <c r="G733" s="273">
        <f>VLOOKUP($A733,'[2]Project Data'!$C$6:$BY$990,46,FALSE)</f>
        <v>0</v>
      </c>
      <c r="H733" s="247" t="str">
        <f>VLOOKUP($A733,'[2]Project Data'!$C$6:$BY$990,16,FALSE)</f>
        <v>Reg</v>
      </c>
      <c r="I733" s="247" t="str">
        <f>VLOOKUP($A733,'[2]Project Data'!$C$6:$BY$990,6,FALSE)</f>
        <v/>
      </c>
      <c r="J733" s="247" t="str">
        <f>VLOOKUP($A733,'[2]Project Data'!$C$6:$BY$990,7,FALSE)</f>
        <v/>
      </c>
      <c r="K733" s="280">
        <f>VLOOKUP($A733,'[2]Project Data'!$C$6:$BY$990,15,FALSE)</f>
        <v>837</v>
      </c>
      <c r="L733" s="284">
        <f>VLOOKUP($A733,'[2]Project Data'!$C$6:$BY$990,30,FALSE)</f>
        <v>583930</v>
      </c>
      <c r="M733" s="284">
        <f>VLOOKUP($A733,'[2]Project Data'!$C$6:$BY$990,53,FALSE)</f>
        <v>0</v>
      </c>
      <c r="N733" s="266" t="str">
        <f>VLOOKUP($A733,'[2]Project Data'!$C$6:$BU$862,8,FALSE)</f>
        <v/>
      </c>
    </row>
    <row r="734" spans="1:14" s="244" customFormat="1" ht="50.25" customHeight="1" x14ac:dyDescent="0.25">
      <c r="A734" s="264">
        <v>902</v>
      </c>
      <c r="B734" s="264" t="s">
        <v>168</v>
      </c>
      <c r="C734" s="264" t="s">
        <v>717</v>
      </c>
      <c r="D734" s="265" t="str">
        <f t="shared" si="11"/>
        <v>PPL Rank: 902       
Silver Lake                                       
Storage - New Standpipe</v>
      </c>
      <c r="E734" s="247" t="str">
        <f>VLOOKUP($A734,'[2]Project Data'!$C$6:$BU$990,11,FALSE)</f>
        <v>Barrett</v>
      </c>
      <c r="F734" s="247" t="str">
        <f>VLOOKUP($A734,'[2]Project Data'!$C$6:$BY$990,75,FALSE)</f>
        <v>6E</v>
      </c>
      <c r="G734" s="273">
        <f>VLOOKUP($A734,'[2]Project Data'!$C$6:$BY$990,46,FALSE)</f>
        <v>0</v>
      </c>
      <c r="H734" s="247" t="str">
        <f>VLOOKUP($A734,'[2]Project Data'!$C$6:$BY$990,16,FALSE)</f>
        <v>Reg</v>
      </c>
      <c r="I734" s="247" t="str">
        <f>VLOOKUP($A734,'[2]Project Data'!$C$6:$BY$990,6,FALSE)</f>
        <v/>
      </c>
      <c r="J734" s="247" t="str">
        <f>VLOOKUP($A734,'[2]Project Data'!$C$6:$BY$990,7,FALSE)</f>
        <v/>
      </c>
      <c r="K734" s="280">
        <f>VLOOKUP($A734,'[2]Project Data'!$C$6:$BY$990,15,FALSE)</f>
        <v>837</v>
      </c>
      <c r="L734" s="284">
        <f>VLOOKUP($A734,'[2]Project Data'!$C$6:$BY$990,30,FALSE)</f>
        <v>1399000</v>
      </c>
      <c r="M734" s="284">
        <f>VLOOKUP($A734,'[2]Project Data'!$C$6:$BY$990,53,FALSE)</f>
        <v>0</v>
      </c>
      <c r="N734" s="266" t="str">
        <f>VLOOKUP($A734,'[2]Project Data'!$C$6:$BU$862,8,FALSE)</f>
        <v/>
      </c>
    </row>
    <row r="735" spans="1:14" s="244" customFormat="1" ht="50.25" customHeight="1" x14ac:dyDescent="0.25">
      <c r="A735" s="264">
        <v>903</v>
      </c>
      <c r="B735" s="264" t="s">
        <v>168</v>
      </c>
      <c r="C735" s="264" t="s">
        <v>718</v>
      </c>
      <c r="D735" s="265" t="str">
        <f t="shared" si="11"/>
        <v>PPL Rank: 903       
Silver Lake                                       
Watermain - Distribution Reconstruction</v>
      </c>
      <c r="E735" s="247" t="str">
        <f>VLOOKUP($A735,'[2]Project Data'!$C$6:$BU$990,11,FALSE)</f>
        <v>Barrett</v>
      </c>
      <c r="F735" s="247" t="str">
        <f>VLOOKUP($A735,'[2]Project Data'!$C$6:$BY$990,75,FALSE)</f>
        <v>6E</v>
      </c>
      <c r="G735" s="273">
        <f>VLOOKUP($A735,'[2]Project Data'!$C$6:$BY$990,46,FALSE)</f>
        <v>0</v>
      </c>
      <c r="H735" s="247" t="str">
        <f>VLOOKUP($A735,'[2]Project Data'!$C$6:$BY$990,16,FALSE)</f>
        <v>Reg</v>
      </c>
      <c r="I735" s="247" t="str">
        <f>VLOOKUP($A735,'[2]Project Data'!$C$6:$BY$990,6,FALSE)</f>
        <v/>
      </c>
      <c r="J735" s="247" t="str">
        <f>VLOOKUP($A735,'[2]Project Data'!$C$6:$BY$990,7,FALSE)</f>
        <v/>
      </c>
      <c r="K735" s="280">
        <f>VLOOKUP($A735,'[2]Project Data'!$C$6:$BY$990,15,FALSE)</f>
        <v>837</v>
      </c>
      <c r="L735" s="284">
        <f>VLOOKUP($A735,'[2]Project Data'!$C$6:$BY$990,30,FALSE)</f>
        <v>6701152</v>
      </c>
      <c r="M735" s="284">
        <f>VLOOKUP($A735,'[2]Project Data'!$C$6:$BY$990,53,FALSE)</f>
        <v>1036879.4670599506</v>
      </c>
      <c r="N735" s="266" t="str">
        <f>VLOOKUP($A735,'[2]Project Data'!$C$6:$BU$862,8,FALSE)</f>
        <v/>
      </c>
    </row>
    <row r="736" spans="1:14" s="244" customFormat="1" ht="50.25" customHeight="1" x14ac:dyDescent="0.25">
      <c r="A736" s="264">
        <v>947</v>
      </c>
      <c r="B736" s="264" t="s">
        <v>556</v>
      </c>
      <c r="C736" s="264" t="s">
        <v>557</v>
      </c>
      <c r="D736" s="265" t="str">
        <f t="shared" si="11"/>
        <v>PPL Rank: 947       
Skyline                                           
Source - Well, Well House Rehab</v>
      </c>
      <c r="E736" s="247" t="str">
        <f>VLOOKUP($A736,'[2]Project Data'!$C$6:$BU$990,11,FALSE)</f>
        <v>Brooksbank</v>
      </c>
      <c r="F736" s="247">
        <f>VLOOKUP($A736,'[2]Project Data'!$C$6:$BY$990,75,FALSE)</f>
        <v>9</v>
      </c>
      <c r="G736" s="273">
        <f>VLOOKUP($A736,'[2]Project Data'!$C$6:$BY$990,46,FALSE)</f>
        <v>0</v>
      </c>
      <c r="H736" s="247" t="str">
        <f>VLOOKUP($A736,'[2]Project Data'!$C$6:$BY$990,16,FALSE)</f>
        <v>Reg</v>
      </c>
      <c r="I736" s="247" t="str">
        <f>VLOOKUP($A736,'[2]Project Data'!$C$6:$BY$990,6,FALSE)</f>
        <v/>
      </c>
      <c r="J736" s="247" t="str">
        <f>VLOOKUP($A736,'[2]Project Data'!$C$6:$BY$990,7,FALSE)</f>
        <v/>
      </c>
      <c r="K736" s="280">
        <f>VLOOKUP($A736,'[2]Project Data'!$C$6:$BY$990,15,FALSE)</f>
        <v>289</v>
      </c>
      <c r="L736" s="284">
        <f>VLOOKUP($A736,'[2]Project Data'!$C$6:$BY$990,30,FALSE)</f>
        <v>777165</v>
      </c>
      <c r="M736" s="284">
        <f>VLOOKUP($A736,'[2]Project Data'!$C$6:$BY$990,53,FALSE)</f>
        <v>0</v>
      </c>
      <c r="N736" s="266" t="str">
        <f>VLOOKUP($A736,'[2]Project Data'!$C$6:$BU$862,8,FALSE)</f>
        <v/>
      </c>
    </row>
    <row r="737" spans="1:14" s="244" customFormat="1" ht="50.25" customHeight="1" x14ac:dyDescent="0.25">
      <c r="A737" s="264">
        <v>948</v>
      </c>
      <c r="B737" s="264" t="s">
        <v>556</v>
      </c>
      <c r="C737" s="264" t="s">
        <v>356</v>
      </c>
      <c r="D737" s="265" t="str">
        <f t="shared" si="11"/>
        <v>PPL Rank: 948       
Skyline                                           
Storage - New 50,000 Gal Tower</v>
      </c>
      <c r="E737" s="247" t="str">
        <f>VLOOKUP($A737,'[2]Project Data'!$C$6:$BU$990,11,FALSE)</f>
        <v>Brooksbank</v>
      </c>
      <c r="F737" s="247">
        <f>VLOOKUP($A737,'[2]Project Data'!$C$6:$BY$990,75,FALSE)</f>
        <v>9</v>
      </c>
      <c r="G737" s="273">
        <f>VLOOKUP($A737,'[2]Project Data'!$C$6:$BY$990,46,FALSE)</f>
        <v>0</v>
      </c>
      <c r="H737" s="247" t="str">
        <f>VLOOKUP($A737,'[2]Project Data'!$C$6:$BY$990,16,FALSE)</f>
        <v>Reg</v>
      </c>
      <c r="I737" s="247" t="str">
        <f>VLOOKUP($A737,'[2]Project Data'!$C$6:$BY$990,6,FALSE)</f>
        <v/>
      </c>
      <c r="J737" s="247" t="str">
        <f>VLOOKUP($A737,'[2]Project Data'!$C$6:$BY$990,7,FALSE)</f>
        <v/>
      </c>
      <c r="K737" s="280">
        <f>VLOOKUP($A737,'[2]Project Data'!$C$6:$BY$990,15,FALSE)</f>
        <v>289</v>
      </c>
      <c r="L737" s="284">
        <f>VLOOKUP($A737,'[2]Project Data'!$C$6:$BY$990,30,FALSE)</f>
        <v>1112100</v>
      </c>
      <c r="M737" s="284">
        <f>VLOOKUP($A737,'[2]Project Data'!$C$6:$BY$990,53,FALSE)</f>
        <v>0</v>
      </c>
      <c r="N737" s="266" t="str">
        <f>VLOOKUP($A737,'[2]Project Data'!$C$6:$BU$862,8,FALSE)</f>
        <v/>
      </c>
    </row>
    <row r="738" spans="1:14" s="244" customFormat="1" ht="50.25" customHeight="1" x14ac:dyDescent="0.25">
      <c r="A738" s="264">
        <v>750</v>
      </c>
      <c r="B738" s="264" t="s">
        <v>558</v>
      </c>
      <c r="C738" s="264" t="s">
        <v>719</v>
      </c>
      <c r="D738" s="265" t="str">
        <f t="shared" si="11"/>
        <v>PPL Rank: 750       
South Haven                                       
Watermain -Repl portions of distribution</v>
      </c>
      <c r="E738" s="247" t="str">
        <f>VLOOKUP($A738,'[2]Project Data'!$C$6:$BU$990,11,FALSE)</f>
        <v>Barrett</v>
      </c>
      <c r="F738" s="247" t="str">
        <f>VLOOKUP($A738,'[2]Project Data'!$C$6:$BY$990,75,FALSE)</f>
        <v>7W</v>
      </c>
      <c r="G738" s="273">
        <f>VLOOKUP($A738,'[2]Project Data'!$C$6:$BY$990,46,FALSE)</f>
        <v>0</v>
      </c>
      <c r="H738" s="247" t="str">
        <f>VLOOKUP($A738,'[2]Project Data'!$C$6:$BY$990,16,FALSE)</f>
        <v>Reg</v>
      </c>
      <c r="I738" s="247" t="str">
        <f>VLOOKUP($A738,'[2]Project Data'!$C$6:$BY$990,6,FALSE)</f>
        <v/>
      </c>
      <c r="J738" s="247" t="str">
        <f>VLOOKUP($A738,'[2]Project Data'!$C$6:$BY$990,7,FALSE)</f>
        <v/>
      </c>
      <c r="K738" s="280">
        <f>VLOOKUP($A738,'[2]Project Data'!$C$6:$BY$990,15,FALSE)</f>
        <v>174</v>
      </c>
      <c r="L738" s="284">
        <f>VLOOKUP($A738,'[2]Project Data'!$C$6:$BY$990,30,FALSE)</f>
        <v>5400000</v>
      </c>
      <c r="M738" s="284">
        <f>VLOOKUP($A738,'[2]Project Data'!$C$6:$BY$990,53,FALSE)</f>
        <v>0</v>
      </c>
      <c r="N738" s="266" t="str">
        <f>VLOOKUP($A738,'[2]Project Data'!$C$6:$BU$862,8,FALSE)</f>
        <v/>
      </c>
    </row>
    <row r="739" spans="1:14" s="244" customFormat="1" ht="50.25" customHeight="1" x14ac:dyDescent="0.25">
      <c r="A739" s="264">
        <v>751</v>
      </c>
      <c r="B739" s="264" t="s">
        <v>558</v>
      </c>
      <c r="C739" s="264" t="s">
        <v>306</v>
      </c>
      <c r="D739" s="265" t="str">
        <f t="shared" si="11"/>
        <v>PPL Rank: 751       
South Haven                                       
Storage - Replace Tower</v>
      </c>
      <c r="E739" s="247" t="str">
        <f>VLOOKUP($A739,'[2]Project Data'!$C$6:$BU$990,11,FALSE)</f>
        <v>Barrett</v>
      </c>
      <c r="F739" s="247" t="str">
        <f>VLOOKUP($A739,'[2]Project Data'!$C$6:$BY$990,75,FALSE)</f>
        <v>7W</v>
      </c>
      <c r="G739" s="273">
        <f>VLOOKUP($A739,'[2]Project Data'!$C$6:$BY$990,46,FALSE)</f>
        <v>0</v>
      </c>
      <c r="H739" s="247" t="str">
        <f>VLOOKUP($A739,'[2]Project Data'!$C$6:$BY$990,16,FALSE)</f>
        <v>Reg</v>
      </c>
      <c r="I739" s="247" t="str">
        <f>VLOOKUP($A739,'[2]Project Data'!$C$6:$BY$990,6,FALSE)</f>
        <v/>
      </c>
      <c r="J739" s="247" t="str">
        <f>VLOOKUP($A739,'[2]Project Data'!$C$6:$BY$990,7,FALSE)</f>
        <v/>
      </c>
      <c r="K739" s="280">
        <f>VLOOKUP($A739,'[2]Project Data'!$C$6:$BY$990,15,FALSE)</f>
        <v>174</v>
      </c>
      <c r="L739" s="284">
        <f>VLOOKUP($A739,'[2]Project Data'!$C$6:$BY$990,30,FALSE)</f>
        <v>1471000</v>
      </c>
      <c r="M739" s="284">
        <f>VLOOKUP($A739,'[2]Project Data'!$C$6:$BY$990,53,FALSE)</f>
        <v>0</v>
      </c>
      <c r="N739" s="266">
        <f>VLOOKUP($A739,'[2]Project Data'!$C$6:$BU$862,8,FALSE)</f>
        <v>0</v>
      </c>
    </row>
    <row r="740" spans="1:14" s="244" customFormat="1" ht="50.25" customHeight="1" x14ac:dyDescent="0.25">
      <c r="A740" s="264">
        <v>752</v>
      </c>
      <c r="B740" s="264" t="s">
        <v>558</v>
      </c>
      <c r="C740" s="264" t="s">
        <v>720</v>
      </c>
      <c r="D740" s="265" t="str">
        <f t="shared" si="11"/>
        <v xml:space="preserve">PPL Rank: 752       
South Haven                                       
Conservation - Replace Water Meters </v>
      </c>
      <c r="E740" s="247" t="str">
        <f>VLOOKUP($A740,'[2]Project Data'!$C$6:$BU$990,11,FALSE)</f>
        <v>Barrett</v>
      </c>
      <c r="F740" s="247" t="str">
        <f>VLOOKUP($A740,'[2]Project Data'!$C$6:$BY$990,75,FALSE)</f>
        <v>7W</v>
      </c>
      <c r="G740" s="273">
        <f>VLOOKUP($A740,'[2]Project Data'!$C$6:$BY$990,46,FALSE)</f>
        <v>0</v>
      </c>
      <c r="H740" s="247" t="str">
        <f>VLOOKUP($A740,'[2]Project Data'!$C$6:$BY$990,16,FALSE)</f>
        <v>Reg</v>
      </c>
      <c r="I740" s="247" t="str">
        <f>VLOOKUP($A740,'[2]Project Data'!$C$6:$BY$990,6,FALSE)</f>
        <v/>
      </c>
      <c r="J740" s="247" t="str">
        <f>VLOOKUP($A740,'[2]Project Data'!$C$6:$BY$990,7,FALSE)</f>
        <v/>
      </c>
      <c r="K740" s="280">
        <f>VLOOKUP($A740,'[2]Project Data'!$C$6:$BY$990,15,FALSE)</f>
        <v>174</v>
      </c>
      <c r="L740" s="284">
        <f>VLOOKUP($A740,'[2]Project Data'!$C$6:$BY$990,30,FALSE)</f>
        <v>160000</v>
      </c>
      <c r="M740" s="284">
        <f>VLOOKUP($A740,'[2]Project Data'!$C$6:$BY$990,53,FALSE)</f>
        <v>0</v>
      </c>
      <c r="N740" s="266">
        <f>VLOOKUP($A740,'[2]Project Data'!$C$6:$BU$862,8,FALSE)</f>
        <v>0</v>
      </c>
    </row>
    <row r="741" spans="1:14" s="244" customFormat="1" ht="50.25" customHeight="1" x14ac:dyDescent="0.25">
      <c r="A741" s="264">
        <v>154</v>
      </c>
      <c r="B741" s="264" t="s">
        <v>852</v>
      </c>
      <c r="C741" s="264" t="s">
        <v>1367</v>
      </c>
      <c r="D741" s="265" t="str">
        <f t="shared" si="11"/>
        <v>PPL Rank: 154       
South Saint Paul                                  
Treatment-PFAS Removal W4</v>
      </c>
      <c r="E741" s="247" t="str">
        <f>VLOOKUP($A741,'[2]Project Data'!$C$6:$BU$990,11,FALSE)</f>
        <v>Montoya</v>
      </c>
      <c r="F741" s="247">
        <f>VLOOKUP($A741,'[2]Project Data'!$C$6:$BY$990,75,FALSE)</f>
        <v>11</v>
      </c>
      <c r="G741" s="273">
        <f>VLOOKUP($A741,'[2]Project Data'!$C$6:$BY$990,46,FALSE)</f>
        <v>0</v>
      </c>
      <c r="H741" s="247" t="str">
        <f>VLOOKUP($A741,'[2]Project Data'!$C$6:$BY$990,16,FALSE)</f>
        <v>EC</v>
      </c>
      <c r="I741" s="247" t="str">
        <f>VLOOKUP($A741,'[2]Project Data'!$C$6:$BY$990,6,FALSE)</f>
        <v/>
      </c>
      <c r="J741" s="247" t="str">
        <f>VLOOKUP($A741,'[2]Project Data'!$C$6:$BY$990,7,FALSE)</f>
        <v/>
      </c>
      <c r="K741" s="280">
        <f>VLOOKUP($A741,'[2]Project Data'!$C$6:$BY$990,15,FALSE)</f>
        <v>20598</v>
      </c>
      <c r="L741" s="284">
        <f>VLOOKUP($A741,'[2]Project Data'!$C$6:$BY$990,30,FALSE)</f>
        <v>6630000</v>
      </c>
      <c r="M741" s="284">
        <f>VLOOKUP($A741,'[2]Project Data'!$C$6:$BY$990,53,FALSE)</f>
        <v>0</v>
      </c>
      <c r="N741" s="266">
        <f>VLOOKUP($A741,'[2]Project Data'!$C$6:$BU$862,8,FALSE)</f>
        <v>0</v>
      </c>
    </row>
    <row r="742" spans="1:14" s="244" customFormat="1" ht="50.25" customHeight="1" x14ac:dyDescent="0.25">
      <c r="A742" s="264">
        <v>632</v>
      </c>
      <c r="B742" s="264" t="s">
        <v>1162</v>
      </c>
      <c r="C742" s="264" t="s">
        <v>929</v>
      </c>
      <c r="D742" s="265" t="str">
        <f t="shared" si="11"/>
        <v>PPL Rank: 632       
Springfield                                       
Watermain - Watermain Improvements</v>
      </c>
      <c r="E742" s="247" t="str">
        <f>VLOOKUP($A742,'[2]Project Data'!$C$6:$BU$990,11,FALSE)</f>
        <v>Brooksbank</v>
      </c>
      <c r="F742" s="247">
        <f>VLOOKUP($A742,'[2]Project Data'!$C$6:$BY$990,75,FALSE)</f>
        <v>9</v>
      </c>
      <c r="G742" s="273">
        <f>VLOOKUP($A742,'[2]Project Data'!$C$6:$BY$990,46,FALSE)</f>
        <v>0</v>
      </c>
      <c r="H742" s="247" t="str">
        <f>VLOOKUP($A742,'[2]Project Data'!$C$6:$BY$990,16,FALSE)</f>
        <v>Reg</v>
      </c>
      <c r="I742" s="247" t="str">
        <f>VLOOKUP($A742,'[2]Project Data'!$C$6:$BY$990,6,FALSE)</f>
        <v/>
      </c>
      <c r="J742" s="247" t="str">
        <f>VLOOKUP($A742,'[2]Project Data'!$C$6:$BY$990,7,FALSE)</f>
        <v/>
      </c>
      <c r="K742" s="280">
        <f>VLOOKUP($A742,'[2]Project Data'!$C$6:$BY$990,15,FALSE)</f>
        <v>2107</v>
      </c>
      <c r="L742" s="284">
        <f>VLOOKUP($A742,'[2]Project Data'!$C$6:$BY$990,30,FALSE)</f>
        <v>4013100</v>
      </c>
      <c r="M742" s="284">
        <f>VLOOKUP($A742,'[2]Project Data'!$C$6:$BY$990,53,FALSE)</f>
        <v>0</v>
      </c>
      <c r="N742" s="266" t="str">
        <f>VLOOKUP($A742,'[2]Project Data'!$C$6:$BU$862,8,FALSE)</f>
        <v/>
      </c>
    </row>
    <row r="743" spans="1:14" s="244" customFormat="1" ht="50.25" customHeight="1" x14ac:dyDescent="0.25">
      <c r="A743" s="264">
        <v>402</v>
      </c>
      <c r="B743" s="264" t="s">
        <v>1163</v>
      </c>
      <c r="C743" s="264" t="s">
        <v>860</v>
      </c>
      <c r="D743" s="265" t="str">
        <f t="shared" si="11"/>
        <v>PPL Rank: 402       
Staples                                           
Conservation - Meter Replacement</v>
      </c>
      <c r="E743" s="247" t="str">
        <f>VLOOKUP($A743,'[2]Project Data'!$C$6:$BU$990,11,FALSE)</f>
        <v>Schultz</v>
      </c>
      <c r="F743" s="247">
        <f>VLOOKUP($A743,'[2]Project Data'!$C$6:$BY$990,75,FALSE)</f>
        <v>5</v>
      </c>
      <c r="G743" s="273">
        <f>VLOOKUP($A743,'[2]Project Data'!$C$6:$BY$990,46,FALSE)</f>
        <v>0</v>
      </c>
      <c r="H743" s="247" t="str">
        <f>VLOOKUP($A743,'[2]Project Data'!$C$6:$BY$990,16,FALSE)</f>
        <v>Reg</v>
      </c>
      <c r="I743" s="247" t="str">
        <f>VLOOKUP($A743,'[2]Project Data'!$C$6:$BY$990,6,FALSE)</f>
        <v/>
      </c>
      <c r="J743" s="247" t="str">
        <f>VLOOKUP($A743,'[2]Project Data'!$C$6:$BY$990,7,FALSE)</f>
        <v/>
      </c>
      <c r="K743" s="280">
        <f>VLOOKUP($A743,'[2]Project Data'!$C$6:$BY$990,15,FALSE)</f>
        <v>1859</v>
      </c>
      <c r="L743" s="284">
        <f>VLOOKUP($A743,'[2]Project Data'!$C$6:$BY$990,30,FALSE)</f>
        <v>75000</v>
      </c>
      <c r="M743" s="284">
        <f>VLOOKUP($A743,'[2]Project Data'!$C$6:$BY$990,53,FALSE)</f>
        <v>0</v>
      </c>
      <c r="N743" s="266" t="e">
        <f>VLOOKUP($A743,'[2]Project Data'!$C$6:$BU$862,8,FALSE)</f>
        <v>#N/A</v>
      </c>
    </row>
    <row r="744" spans="1:14" s="244" customFormat="1" ht="50.25" customHeight="1" x14ac:dyDescent="0.25">
      <c r="A744" s="264">
        <v>403</v>
      </c>
      <c r="B744" s="264" t="s">
        <v>1163</v>
      </c>
      <c r="C744" s="264" t="s">
        <v>1164</v>
      </c>
      <c r="D744" s="265" t="str">
        <f t="shared" si="11"/>
        <v>PPL Rank: 403       
Staples                                           
Watermain - 2024 Improvements</v>
      </c>
      <c r="E744" s="247" t="str">
        <f>VLOOKUP($A744,'[2]Project Data'!$C$6:$BU$990,11,FALSE)</f>
        <v>Schultz</v>
      </c>
      <c r="F744" s="247">
        <f>VLOOKUP($A744,'[2]Project Data'!$C$6:$BY$990,75,FALSE)</f>
        <v>5</v>
      </c>
      <c r="G744" s="273">
        <f>VLOOKUP($A744,'[2]Project Data'!$C$6:$BY$990,46,FALSE)</f>
        <v>45545</v>
      </c>
      <c r="H744" s="247" t="str">
        <f>VLOOKUP($A744,'[2]Project Data'!$C$6:$BY$990,16,FALSE)</f>
        <v>Reg</v>
      </c>
      <c r="I744" s="247" t="str">
        <f>VLOOKUP($A744,'[2]Project Data'!$C$6:$BY$990,6,FALSE)</f>
        <v>Yes</v>
      </c>
      <c r="J744" s="247" t="str">
        <f>VLOOKUP($A744,'[2]Project Data'!$C$6:$BY$990,7,FALSE)</f>
        <v/>
      </c>
      <c r="K744" s="280">
        <f>VLOOKUP($A744,'[2]Project Data'!$C$6:$BY$990,15,FALSE)</f>
        <v>1859</v>
      </c>
      <c r="L744" s="284">
        <f>VLOOKUP($A744,'[2]Project Data'!$C$6:$BY$990,30,FALSE)</f>
        <v>324330</v>
      </c>
      <c r="M744" s="284">
        <f>VLOOKUP($A744,'[2]Project Data'!$C$6:$BY$990,53,FALSE)</f>
        <v>0</v>
      </c>
      <c r="N744" s="266" t="e">
        <f>VLOOKUP($A744,'[2]Project Data'!$C$6:$BU$862,8,FALSE)</f>
        <v>#N/A</v>
      </c>
    </row>
    <row r="745" spans="1:14" s="244" customFormat="1" ht="50.25" customHeight="1" x14ac:dyDescent="0.25">
      <c r="A745" s="264">
        <v>404</v>
      </c>
      <c r="B745" s="264" t="s">
        <v>1163</v>
      </c>
      <c r="C745" s="264" t="s">
        <v>1165</v>
      </c>
      <c r="D745" s="265" t="str">
        <f t="shared" si="11"/>
        <v>PPL Rank: 404       
Staples                                           
Watermain - 4th St NE Impvrovements</v>
      </c>
      <c r="E745" s="247" t="str">
        <f>VLOOKUP($A745,'[2]Project Data'!$C$6:$BU$990,11,FALSE)</f>
        <v>Schultz</v>
      </c>
      <c r="F745" s="247">
        <f>VLOOKUP($A745,'[2]Project Data'!$C$6:$BY$990,75,FALSE)</f>
        <v>5</v>
      </c>
      <c r="G745" s="273">
        <f>VLOOKUP($A745,'[2]Project Data'!$C$6:$BY$990,46,FALSE)</f>
        <v>0</v>
      </c>
      <c r="H745" s="247" t="str">
        <f>VLOOKUP($A745,'[2]Project Data'!$C$6:$BY$990,16,FALSE)</f>
        <v>Reg</v>
      </c>
      <c r="I745" s="247" t="str">
        <f>VLOOKUP($A745,'[2]Project Data'!$C$6:$BY$990,6,FALSE)</f>
        <v/>
      </c>
      <c r="J745" s="247" t="str">
        <f>VLOOKUP($A745,'[2]Project Data'!$C$6:$BY$990,7,FALSE)</f>
        <v>Yes</v>
      </c>
      <c r="K745" s="280">
        <f>VLOOKUP($A745,'[2]Project Data'!$C$6:$BY$990,15,FALSE)</f>
        <v>1859</v>
      </c>
      <c r="L745" s="284">
        <f>VLOOKUP($A745,'[2]Project Data'!$C$6:$BY$990,30,FALSE)</f>
        <v>1884900</v>
      </c>
      <c r="M745" s="284">
        <f>VLOOKUP($A745,'[2]Project Data'!$C$6:$BY$990,53,FALSE)</f>
        <v>0</v>
      </c>
      <c r="N745" s="266" t="e">
        <f>VLOOKUP($A745,'[2]Project Data'!$C$6:$BU$862,8,FALSE)</f>
        <v>#N/A</v>
      </c>
    </row>
    <row r="746" spans="1:14" s="244" customFormat="1" ht="50.25" customHeight="1" x14ac:dyDescent="0.25">
      <c r="A746" s="264">
        <v>478</v>
      </c>
      <c r="B746" s="264" t="s">
        <v>1163</v>
      </c>
      <c r="C746" s="264" t="s">
        <v>1368</v>
      </c>
      <c r="D746" s="265" t="str">
        <f t="shared" si="11"/>
        <v>PPL Rank: 478       
Staples                                           
Watermain - Southwest Improvements</v>
      </c>
      <c r="E746" s="247" t="str">
        <f>VLOOKUP($A746,'[2]Project Data'!$C$6:$BU$990,11,FALSE)</f>
        <v>Schultz</v>
      </c>
      <c r="F746" s="247">
        <f>VLOOKUP($A746,'[2]Project Data'!$C$6:$BY$990,75,FALSE)</f>
        <v>5</v>
      </c>
      <c r="G746" s="273">
        <f>VLOOKUP($A746,'[2]Project Data'!$C$6:$BY$990,46,FALSE)</f>
        <v>0</v>
      </c>
      <c r="H746" s="247" t="str">
        <f>VLOOKUP($A746,'[2]Project Data'!$C$6:$BY$990,16,FALSE)</f>
        <v>Reg</v>
      </c>
      <c r="I746" s="247" t="str">
        <f>VLOOKUP($A746,'[2]Project Data'!$C$6:$BY$990,6,FALSE)</f>
        <v/>
      </c>
      <c r="J746" s="247" t="str">
        <f>VLOOKUP($A746,'[2]Project Data'!$C$6:$BY$990,7,FALSE)</f>
        <v/>
      </c>
      <c r="K746" s="280">
        <f>VLOOKUP($A746,'[2]Project Data'!$C$6:$BY$990,15,FALSE)</f>
        <v>2299</v>
      </c>
      <c r="L746" s="284">
        <f>VLOOKUP($A746,'[2]Project Data'!$C$6:$BY$990,30,FALSE)</f>
        <v>3165730</v>
      </c>
      <c r="M746" s="284">
        <f>VLOOKUP($A746,'[2]Project Data'!$C$6:$BY$990,53,FALSE)</f>
        <v>0</v>
      </c>
      <c r="N746" s="266" t="e">
        <f>VLOOKUP($A746,'[2]Project Data'!$C$6:$BU$862,8,FALSE)</f>
        <v>#N/A</v>
      </c>
    </row>
    <row r="747" spans="1:14" s="244" customFormat="1" ht="50.25" customHeight="1" x14ac:dyDescent="0.25">
      <c r="A747" s="264">
        <v>649</v>
      </c>
      <c r="B747" s="264" t="s">
        <v>169</v>
      </c>
      <c r="C747" s="264" t="s">
        <v>559</v>
      </c>
      <c r="D747" s="265" t="str">
        <f t="shared" si="11"/>
        <v>PPL Rank: 649       
Starbuck                                          
Storage - Tank Rehab</v>
      </c>
      <c r="E747" s="247" t="str">
        <f>VLOOKUP($A747,'[2]Project Data'!$C$6:$BU$990,11,FALSE)</f>
        <v>Bradshaw</v>
      </c>
      <c r="F747" s="247">
        <f>VLOOKUP($A747,'[2]Project Data'!$C$6:$BY$990,75,FALSE)</f>
        <v>4</v>
      </c>
      <c r="G747" s="273">
        <f>VLOOKUP($A747,'[2]Project Data'!$C$6:$BY$990,46,FALSE)</f>
        <v>0</v>
      </c>
      <c r="H747" s="247" t="str">
        <f>VLOOKUP($A747,'[2]Project Data'!$C$6:$BY$990,16,FALSE)</f>
        <v>Reg</v>
      </c>
      <c r="I747" s="247" t="str">
        <f>VLOOKUP($A747,'[2]Project Data'!$C$6:$BY$990,6,FALSE)</f>
        <v/>
      </c>
      <c r="J747" s="247" t="str">
        <f>VLOOKUP($A747,'[2]Project Data'!$C$6:$BY$990,7,FALSE)</f>
        <v>Yes</v>
      </c>
      <c r="K747" s="280">
        <f>VLOOKUP($A747,'[2]Project Data'!$C$6:$BY$990,15,FALSE)</f>
        <v>1269</v>
      </c>
      <c r="L747" s="284">
        <f>VLOOKUP($A747,'[2]Project Data'!$C$6:$BY$990,30,FALSE)</f>
        <v>92400</v>
      </c>
      <c r="M747" s="284">
        <f>VLOOKUP($A747,'[2]Project Data'!$C$6:$BY$990,53,FALSE)</f>
        <v>0</v>
      </c>
      <c r="N747" s="266" t="e">
        <f>VLOOKUP($A747,'[2]Project Data'!$C$6:$BU$862,8,FALSE)</f>
        <v>#N/A</v>
      </c>
    </row>
    <row r="748" spans="1:14" s="244" customFormat="1" ht="50.25" customHeight="1" x14ac:dyDescent="0.25">
      <c r="A748" s="264">
        <v>650</v>
      </c>
      <c r="B748" s="264" t="s">
        <v>169</v>
      </c>
      <c r="C748" s="264" t="s">
        <v>1320</v>
      </c>
      <c r="D748" s="265" t="str">
        <f t="shared" si="11"/>
        <v>PPL Rank: 650       
Starbuck                                          
Treatment - TP Rehab</v>
      </c>
      <c r="E748" s="247" t="str">
        <f>VLOOKUP($A748,'[2]Project Data'!$C$6:$BU$990,11,FALSE)</f>
        <v>Bradshaw</v>
      </c>
      <c r="F748" s="247">
        <f>VLOOKUP($A748,'[2]Project Data'!$C$6:$BY$990,75,FALSE)</f>
        <v>4</v>
      </c>
      <c r="G748" s="273">
        <f>VLOOKUP($A748,'[2]Project Data'!$C$6:$BY$990,46,FALSE)</f>
        <v>0</v>
      </c>
      <c r="H748" s="247" t="str">
        <f>VLOOKUP($A748,'[2]Project Data'!$C$6:$BY$990,16,FALSE)</f>
        <v>Reg</v>
      </c>
      <c r="I748" s="247" t="str">
        <f>VLOOKUP($A748,'[2]Project Data'!$C$6:$BY$990,6,FALSE)</f>
        <v/>
      </c>
      <c r="J748" s="247" t="str">
        <f>VLOOKUP($A748,'[2]Project Data'!$C$6:$BY$990,7,FALSE)</f>
        <v>Yes</v>
      </c>
      <c r="K748" s="280">
        <f>VLOOKUP($A748,'[2]Project Data'!$C$6:$BY$990,15,FALSE)</f>
        <v>1269</v>
      </c>
      <c r="L748" s="284">
        <f>VLOOKUP($A748,'[2]Project Data'!$C$6:$BY$990,30,FALSE)</f>
        <v>384057</v>
      </c>
      <c r="M748" s="284">
        <f>VLOOKUP($A748,'[2]Project Data'!$C$6:$BY$990,53,FALSE)</f>
        <v>0</v>
      </c>
      <c r="N748" s="266" t="e">
        <f>VLOOKUP($A748,'[2]Project Data'!$C$6:$BU$862,8,FALSE)</f>
        <v>#N/A</v>
      </c>
    </row>
    <row r="749" spans="1:14" s="244" customFormat="1" ht="50.25" customHeight="1" x14ac:dyDescent="0.25">
      <c r="A749" s="264">
        <v>926</v>
      </c>
      <c r="B749" s="264" t="s">
        <v>146</v>
      </c>
      <c r="C749" s="264" t="s">
        <v>1166</v>
      </c>
      <c r="D749" s="265" t="str">
        <f t="shared" si="11"/>
        <v>PPL Rank: 926       
Stephen                                           
Watermain - Watermain Replacement</v>
      </c>
      <c r="E749" s="247" t="str">
        <f>VLOOKUP($A749,'[2]Project Data'!$C$6:$BU$990,11,FALSE)</f>
        <v>Perez</v>
      </c>
      <c r="F749" s="247">
        <f>VLOOKUP($A749,'[2]Project Data'!$C$6:$BY$990,75,FALSE)</f>
        <v>1</v>
      </c>
      <c r="G749" s="273">
        <f>VLOOKUP($A749,'[2]Project Data'!$C$6:$BY$990,46,FALSE)</f>
        <v>0</v>
      </c>
      <c r="H749" s="247" t="str">
        <f>VLOOKUP($A749,'[2]Project Data'!$C$6:$BY$990,16,FALSE)</f>
        <v>Reg</v>
      </c>
      <c r="I749" s="247" t="str">
        <f>VLOOKUP($A749,'[2]Project Data'!$C$6:$BY$990,6,FALSE)</f>
        <v/>
      </c>
      <c r="J749" s="247" t="str">
        <f>VLOOKUP($A749,'[2]Project Data'!$C$6:$BY$990,7,FALSE)</f>
        <v/>
      </c>
      <c r="K749" s="280">
        <f>VLOOKUP($A749,'[2]Project Data'!$C$6:$BY$990,15,FALSE)</f>
        <v>624</v>
      </c>
      <c r="L749" s="284">
        <f>VLOOKUP($A749,'[2]Project Data'!$C$6:$BY$990,30,FALSE)</f>
        <v>7878352</v>
      </c>
      <c r="M749" s="284">
        <f>VLOOKUP($A749,'[2]Project Data'!$C$6:$BY$990,53,FALSE)</f>
        <v>0</v>
      </c>
      <c r="N749" s="266" t="e">
        <f>VLOOKUP($A749,'[2]Project Data'!$C$6:$BU$862,8,FALSE)</f>
        <v>#N/A</v>
      </c>
    </row>
    <row r="750" spans="1:14" s="244" customFormat="1" ht="50.25" customHeight="1" x14ac:dyDescent="0.25">
      <c r="A750" s="264">
        <v>263</v>
      </c>
      <c r="B750" s="264" t="s">
        <v>853</v>
      </c>
      <c r="C750" s="264" t="s">
        <v>961</v>
      </c>
      <c r="D750" s="265" t="str">
        <f t="shared" si="11"/>
        <v>PPL Rank: 263       
Stewart                                           
Watermain - Looping Improvements</v>
      </c>
      <c r="E750" s="247" t="str">
        <f>VLOOKUP($A750,'[2]Project Data'!$C$6:$BU$990,11,FALSE)</f>
        <v>Barrett</v>
      </c>
      <c r="F750" s="247" t="str">
        <f>VLOOKUP($A750,'[2]Project Data'!$C$6:$BY$990,75,FALSE)</f>
        <v>6E</v>
      </c>
      <c r="G750" s="273">
        <f>VLOOKUP($A750,'[2]Project Data'!$C$6:$BY$990,46,FALSE)</f>
        <v>0</v>
      </c>
      <c r="H750" s="247" t="str">
        <f>VLOOKUP($A750,'[2]Project Data'!$C$6:$BY$990,16,FALSE)</f>
        <v>Reg</v>
      </c>
      <c r="I750" s="247" t="str">
        <f>VLOOKUP($A750,'[2]Project Data'!$C$6:$BY$990,6,FALSE)</f>
        <v>Yes</v>
      </c>
      <c r="J750" s="247" t="str">
        <f>VLOOKUP($A750,'[2]Project Data'!$C$6:$BY$990,7,FALSE)</f>
        <v/>
      </c>
      <c r="K750" s="280">
        <f>VLOOKUP($A750,'[2]Project Data'!$C$6:$BY$990,15,FALSE)</f>
        <v>610</v>
      </c>
      <c r="L750" s="284">
        <f>VLOOKUP($A750,'[2]Project Data'!$C$6:$BY$990,30,FALSE)</f>
        <v>1316700</v>
      </c>
      <c r="M750" s="284">
        <f>VLOOKUP($A750,'[2]Project Data'!$C$6:$BY$990,53,FALSE)</f>
        <v>714851.89492028905</v>
      </c>
      <c r="N750" s="266" t="e">
        <f>VLOOKUP($A750,'[2]Project Data'!$C$6:$BU$862,8,FALSE)</f>
        <v>#N/A</v>
      </c>
    </row>
    <row r="751" spans="1:14" s="244" customFormat="1" ht="50.25" customHeight="1" x14ac:dyDescent="0.25">
      <c r="A751" s="264">
        <v>520</v>
      </c>
      <c r="B751" s="264" t="s">
        <v>853</v>
      </c>
      <c r="C751" s="264" t="s">
        <v>718</v>
      </c>
      <c r="D751" s="265" t="str">
        <f t="shared" si="11"/>
        <v>PPL Rank: 520       
Stewart                                           
Watermain - Distribution Reconstruction</v>
      </c>
      <c r="E751" s="247" t="str">
        <f>VLOOKUP($A751,'[2]Project Data'!$C$6:$BU$990,11,FALSE)</f>
        <v>Barrett</v>
      </c>
      <c r="F751" s="247" t="str">
        <f>VLOOKUP($A751,'[2]Project Data'!$C$6:$BY$990,75,FALSE)</f>
        <v>6E</v>
      </c>
      <c r="G751" s="273">
        <f>VLOOKUP($A751,'[2]Project Data'!$C$6:$BY$990,46,FALSE)</f>
        <v>0</v>
      </c>
      <c r="H751" s="247" t="str">
        <f>VLOOKUP($A751,'[2]Project Data'!$C$6:$BY$990,16,FALSE)</f>
        <v>Reg</v>
      </c>
      <c r="I751" s="247" t="str">
        <f>VLOOKUP($A751,'[2]Project Data'!$C$6:$BY$990,6,FALSE)</f>
        <v>Yes</v>
      </c>
      <c r="J751" s="247" t="str">
        <f>VLOOKUP($A751,'[2]Project Data'!$C$6:$BY$990,7,FALSE)</f>
        <v/>
      </c>
      <c r="K751" s="280">
        <f>VLOOKUP($A751,'[2]Project Data'!$C$6:$BY$990,15,FALSE)</f>
        <v>610</v>
      </c>
      <c r="L751" s="284">
        <f>VLOOKUP($A751,'[2]Project Data'!$C$6:$BY$990,30,FALSE)</f>
        <v>3178300</v>
      </c>
      <c r="M751" s="284">
        <f>VLOOKUP($A751,'[2]Project Data'!$C$6:$BY$990,53,FALSE)</f>
        <v>2204131.8949202891</v>
      </c>
      <c r="N751" s="266" t="e">
        <f>VLOOKUP($A751,'[2]Project Data'!$C$6:$BU$862,8,FALSE)</f>
        <v>#N/A</v>
      </c>
    </row>
    <row r="752" spans="1:14" s="244" customFormat="1" ht="50.25" customHeight="1" x14ac:dyDescent="0.25">
      <c r="A752" s="264">
        <v>969</v>
      </c>
      <c r="B752" s="264" t="s">
        <v>1292</v>
      </c>
      <c r="C752" s="264" t="s">
        <v>1369</v>
      </c>
      <c r="D752" s="265" t="str">
        <f t="shared" si="11"/>
        <v>PPL Rank: 969       
Stillwater                                        
Treatment - W9 Treatment Plant</v>
      </c>
      <c r="E752" s="247" t="str">
        <f>VLOOKUP($A752,'[2]Project Data'!$C$6:$BU$990,11,FALSE)</f>
        <v>Montoya</v>
      </c>
      <c r="F752" s="247">
        <f>VLOOKUP($A752,'[2]Project Data'!$C$6:$BY$990,75,FALSE)</f>
        <v>11</v>
      </c>
      <c r="G752" s="273">
        <f>VLOOKUP($A752,'[2]Project Data'!$C$6:$BY$990,46,FALSE)</f>
        <v>0</v>
      </c>
      <c r="H752" s="247" t="str">
        <f>VLOOKUP($A752,'[2]Project Data'!$C$6:$BY$990,16,FALSE)</f>
        <v>Reg</v>
      </c>
      <c r="I752" s="247" t="str">
        <f>VLOOKUP($A752,'[2]Project Data'!$C$6:$BY$990,6,FALSE)</f>
        <v/>
      </c>
      <c r="J752" s="247" t="str">
        <f>VLOOKUP($A752,'[2]Project Data'!$C$6:$BY$990,7,FALSE)</f>
        <v/>
      </c>
      <c r="K752" s="280">
        <f>VLOOKUP($A752,'[2]Project Data'!$C$6:$BY$990,15,FALSE)</f>
        <v>19316</v>
      </c>
      <c r="L752" s="284">
        <f>VLOOKUP($A752,'[2]Project Data'!$C$6:$BY$990,30,FALSE)</f>
        <v>11440000</v>
      </c>
      <c r="M752" s="284">
        <f>VLOOKUP($A752,'[2]Project Data'!$C$6:$BY$990,53,FALSE)</f>
        <v>0</v>
      </c>
      <c r="N752" s="266" t="e">
        <f>VLOOKUP($A752,'[2]Project Data'!$C$6:$BU$862,8,FALSE)</f>
        <v>#N/A</v>
      </c>
    </row>
    <row r="753" spans="1:14" s="244" customFormat="1" ht="50.25" customHeight="1" x14ac:dyDescent="0.25">
      <c r="A753" s="264">
        <v>196</v>
      </c>
      <c r="B753" s="264" t="s">
        <v>1293</v>
      </c>
      <c r="C753" s="264" t="s">
        <v>1370</v>
      </c>
      <c r="D753" s="265" t="str">
        <f t="shared" si="11"/>
        <v>PPL Rank: 196       
Stillwater                                        
Treatment - PFAS W10 Treatment Plant</v>
      </c>
      <c r="E753" s="247" t="str">
        <f>VLOOKUP($A753,'[2]Project Data'!$C$6:$BU$990,11,FALSE)</f>
        <v>Montoya</v>
      </c>
      <c r="F753" s="247">
        <f>VLOOKUP($A753,'[2]Project Data'!$C$6:$BY$990,75,FALSE)</f>
        <v>11</v>
      </c>
      <c r="G753" s="273">
        <f>VLOOKUP($A753,'[2]Project Data'!$C$6:$BY$990,46,FALSE)</f>
        <v>0</v>
      </c>
      <c r="H753" s="247" t="str">
        <f>VLOOKUP($A753,'[2]Project Data'!$C$6:$BY$990,16,FALSE)</f>
        <v>EC</v>
      </c>
      <c r="I753" s="247" t="str">
        <f>VLOOKUP($A753,'[2]Project Data'!$C$6:$BY$990,6,FALSE)</f>
        <v/>
      </c>
      <c r="J753" s="247" t="str">
        <f>VLOOKUP($A753,'[2]Project Data'!$C$6:$BY$990,7,FALSE)</f>
        <v>Yes</v>
      </c>
      <c r="K753" s="280">
        <f>VLOOKUP($A753,'[2]Project Data'!$C$6:$BY$990,15,FALSE)</f>
        <v>19316</v>
      </c>
      <c r="L753" s="284">
        <f>VLOOKUP($A753,'[2]Project Data'!$C$6:$BY$990,30,FALSE)</f>
        <v>27235000</v>
      </c>
      <c r="M753" s="284">
        <f>VLOOKUP($A753,'[2]Project Data'!$C$6:$BY$990,53,FALSE)</f>
        <v>0</v>
      </c>
      <c r="N753" s="266" t="e">
        <f>VLOOKUP($A753,'[2]Project Data'!$C$6:$BU$862,8,FALSE)</f>
        <v>#N/A</v>
      </c>
    </row>
    <row r="754" spans="1:14" s="244" customFormat="1" ht="50.25" customHeight="1" x14ac:dyDescent="0.25">
      <c r="A754" s="264">
        <v>210</v>
      </c>
      <c r="B754" s="264" t="s">
        <v>560</v>
      </c>
      <c r="C754" s="264" t="s">
        <v>561</v>
      </c>
      <c r="D754" s="265" t="str">
        <f t="shared" si="11"/>
        <v>PPL Rank: 210       
Swanville                                         
Source - New Well, Seal #1</v>
      </c>
      <c r="E754" s="247" t="str">
        <f>VLOOKUP($A754,'[2]Project Data'!$C$6:$BU$990,11,FALSE)</f>
        <v>Schultz</v>
      </c>
      <c r="F754" s="247">
        <f>VLOOKUP($A754,'[2]Project Data'!$C$6:$BY$990,75,FALSE)</f>
        <v>5</v>
      </c>
      <c r="G754" s="273">
        <f>VLOOKUP($A754,'[2]Project Data'!$C$6:$BY$990,46,FALSE)</f>
        <v>45609</v>
      </c>
      <c r="H754" s="247" t="str">
        <f>VLOOKUP($A754,'[2]Project Data'!$C$6:$BY$990,16,FALSE)</f>
        <v>Reg</v>
      </c>
      <c r="I754" s="247" t="str">
        <f>VLOOKUP($A754,'[2]Project Data'!$C$6:$BY$990,6,FALSE)</f>
        <v/>
      </c>
      <c r="J754" s="247" t="str">
        <f>VLOOKUP($A754,'[2]Project Data'!$C$6:$BY$990,7,FALSE)</f>
        <v/>
      </c>
      <c r="K754" s="280">
        <f>VLOOKUP($A754,'[2]Project Data'!$C$6:$BY$990,15,FALSE)</f>
        <v>311</v>
      </c>
      <c r="L754" s="284">
        <f>VLOOKUP($A754,'[2]Project Data'!$C$6:$BY$990,30,FALSE)</f>
        <v>1299000</v>
      </c>
      <c r="M754" s="284">
        <f>VLOOKUP($A754,'[2]Project Data'!$C$6:$BY$990,53,FALSE)</f>
        <v>0</v>
      </c>
      <c r="N754" s="266" t="e">
        <f>VLOOKUP($A754,'[2]Project Data'!$C$6:$BU$862,8,FALSE)</f>
        <v>#N/A</v>
      </c>
    </row>
    <row r="755" spans="1:14" s="244" customFormat="1" ht="50.25" customHeight="1" x14ac:dyDescent="0.25">
      <c r="A755" s="264">
        <v>580</v>
      </c>
      <c r="B755" s="264" t="s">
        <v>560</v>
      </c>
      <c r="C755" s="264" t="s">
        <v>312</v>
      </c>
      <c r="D755" s="265" t="str">
        <f t="shared" si="11"/>
        <v>PPL Rank: 580       
Swanville                                         
Conservation - Repl Meters</v>
      </c>
      <c r="E755" s="247" t="str">
        <f>VLOOKUP($A755,'[2]Project Data'!$C$6:$BU$990,11,FALSE)</f>
        <v>Schultz</v>
      </c>
      <c r="F755" s="247">
        <f>VLOOKUP($A755,'[2]Project Data'!$C$6:$BY$990,75,FALSE)</f>
        <v>5</v>
      </c>
      <c r="G755" s="273">
        <f>VLOOKUP($A755,'[2]Project Data'!$C$6:$BY$990,46,FALSE)</f>
        <v>45609</v>
      </c>
      <c r="H755" s="247" t="str">
        <f>VLOOKUP($A755,'[2]Project Data'!$C$6:$BY$990,16,FALSE)</f>
        <v>Reg</v>
      </c>
      <c r="I755" s="247" t="str">
        <f>VLOOKUP($A755,'[2]Project Data'!$C$6:$BY$990,6,FALSE)</f>
        <v/>
      </c>
      <c r="J755" s="247" t="str">
        <f>VLOOKUP($A755,'[2]Project Data'!$C$6:$BY$990,7,FALSE)</f>
        <v/>
      </c>
      <c r="K755" s="280">
        <f>VLOOKUP($A755,'[2]Project Data'!$C$6:$BY$990,15,FALSE)</f>
        <v>311</v>
      </c>
      <c r="L755" s="284">
        <f>VLOOKUP($A755,'[2]Project Data'!$C$6:$BY$990,30,FALSE)</f>
        <v>211000</v>
      </c>
      <c r="M755" s="284">
        <f>VLOOKUP($A755,'[2]Project Data'!$C$6:$BY$990,53,FALSE)</f>
        <v>0</v>
      </c>
      <c r="N755" s="266" t="e">
        <f>VLOOKUP($A755,'[2]Project Data'!$C$6:$BU$862,8,FALSE)</f>
        <v>#N/A</v>
      </c>
    </row>
    <row r="756" spans="1:14" s="244" customFormat="1" ht="50.25" customHeight="1" x14ac:dyDescent="0.25">
      <c r="A756" s="264">
        <v>581</v>
      </c>
      <c r="B756" s="264" t="s">
        <v>560</v>
      </c>
      <c r="C756" s="264" t="s">
        <v>281</v>
      </c>
      <c r="D756" s="265" t="str">
        <f t="shared" si="11"/>
        <v>PPL Rank: 581       
Swanville                                         
Storage - New 100,000 Gal Tower</v>
      </c>
      <c r="E756" s="247" t="str">
        <f>VLOOKUP($A756,'[2]Project Data'!$C$6:$BU$990,11,FALSE)</f>
        <v>Schultz</v>
      </c>
      <c r="F756" s="247">
        <f>VLOOKUP($A756,'[2]Project Data'!$C$6:$BY$990,75,FALSE)</f>
        <v>5</v>
      </c>
      <c r="G756" s="273">
        <f>VLOOKUP($A756,'[2]Project Data'!$C$6:$BY$990,46,FALSE)</f>
        <v>45609</v>
      </c>
      <c r="H756" s="247" t="str">
        <f>VLOOKUP($A756,'[2]Project Data'!$C$6:$BY$990,16,FALSE)</f>
        <v>Reg</v>
      </c>
      <c r="I756" s="247" t="str">
        <f>VLOOKUP($A756,'[2]Project Data'!$C$6:$BY$990,6,FALSE)</f>
        <v/>
      </c>
      <c r="J756" s="247" t="str">
        <f>VLOOKUP($A756,'[2]Project Data'!$C$6:$BY$990,7,FALSE)</f>
        <v/>
      </c>
      <c r="K756" s="280">
        <f>VLOOKUP($A756,'[2]Project Data'!$C$6:$BY$990,15,FALSE)</f>
        <v>311</v>
      </c>
      <c r="L756" s="284">
        <f>VLOOKUP($A756,'[2]Project Data'!$C$6:$BY$990,30,FALSE)</f>
        <v>1000000</v>
      </c>
      <c r="M756" s="284">
        <f>VLOOKUP($A756,'[2]Project Data'!$C$6:$BY$990,53,FALSE)</f>
        <v>0</v>
      </c>
      <c r="N756" s="266" t="e">
        <f>VLOOKUP($A756,'[2]Project Data'!$C$6:$BU$862,8,FALSE)</f>
        <v>#N/A</v>
      </c>
    </row>
    <row r="757" spans="1:14" s="244" customFormat="1" ht="50.25" customHeight="1" x14ac:dyDescent="0.25">
      <c r="A757" s="264">
        <v>653</v>
      </c>
      <c r="B757" s="264" t="s">
        <v>562</v>
      </c>
      <c r="C757" s="264" t="s">
        <v>1167</v>
      </c>
      <c r="D757" s="265" t="str">
        <f t="shared" si="11"/>
        <v>PPL Rank: 653       
Taconite                                          
Source - Reconstruct Pump House</v>
      </c>
      <c r="E757" s="247" t="str">
        <f>VLOOKUP($A757,'[2]Project Data'!$C$6:$BU$990,11,FALSE)</f>
        <v>Bradshaw</v>
      </c>
      <c r="F757" s="247" t="str">
        <f>VLOOKUP($A757,'[2]Project Data'!$C$6:$BY$990,75,FALSE)</f>
        <v>3c</v>
      </c>
      <c r="G757" s="273">
        <f>VLOOKUP($A757,'[2]Project Data'!$C$6:$BY$990,46,FALSE)</f>
        <v>0</v>
      </c>
      <c r="H757" s="247" t="str">
        <f>VLOOKUP($A757,'[2]Project Data'!$C$6:$BY$990,16,FALSE)</f>
        <v>Reg</v>
      </c>
      <c r="I757" s="247" t="str">
        <f>VLOOKUP($A757,'[2]Project Data'!$C$6:$BY$990,6,FALSE)</f>
        <v/>
      </c>
      <c r="J757" s="247" t="str">
        <f>VLOOKUP($A757,'[2]Project Data'!$C$6:$BY$990,7,FALSE)</f>
        <v/>
      </c>
      <c r="K757" s="280">
        <f>VLOOKUP($A757,'[2]Project Data'!$C$6:$BY$990,15,FALSE)</f>
        <v>770</v>
      </c>
      <c r="L757" s="284">
        <f>VLOOKUP($A757,'[2]Project Data'!$C$6:$BY$990,30,FALSE)</f>
        <v>1385900</v>
      </c>
      <c r="M757" s="284">
        <f>VLOOKUP($A757,'[2]Project Data'!$C$6:$BY$990,53,FALSE)</f>
        <v>0</v>
      </c>
      <c r="N757" s="266" t="e">
        <f>VLOOKUP($A757,'[2]Project Data'!$C$6:$BU$862,8,FALSE)</f>
        <v>#N/A</v>
      </c>
    </row>
    <row r="758" spans="1:14" s="244" customFormat="1" ht="50.25" customHeight="1" x14ac:dyDescent="0.25">
      <c r="A758" s="264">
        <v>654</v>
      </c>
      <c r="B758" s="264" t="s">
        <v>562</v>
      </c>
      <c r="C758" s="264" t="s">
        <v>286</v>
      </c>
      <c r="D758" s="265" t="str">
        <f t="shared" si="11"/>
        <v>PPL Rank: 654       
Taconite                                          
Conservation - Replace Meters</v>
      </c>
      <c r="E758" s="247" t="str">
        <f>VLOOKUP($A758,'[2]Project Data'!$C$6:$BU$990,11,FALSE)</f>
        <v>Bradshaw</v>
      </c>
      <c r="F758" s="247" t="str">
        <f>VLOOKUP($A758,'[2]Project Data'!$C$6:$BY$990,75,FALSE)</f>
        <v>3c</v>
      </c>
      <c r="G758" s="273">
        <f>VLOOKUP($A758,'[2]Project Data'!$C$6:$BY$990,46,FALSE)</f>
        <v>0</v>
      </c>
      <c r="H758" s="247" t="str">
        <f>VLOOKUP($A758,'[2]Project Data'!$C$6:$BY$990,16,FALSE)</f>
        <v>Reg</v>
      </c>
      <c r="I758" s="247" t="str">
        <f>VLOOKUP($A758,'[2]Project Data'!$C$6:$BY$990,6,FALSE)</f>
        <v/>
      </c>
      <c r="J758" s="247" t="str">
        <f>VLOOKUP($A758,'[2]Project Data'!$C$6:$BY$990,7,FALSE)</f>
        <v/>
      </c>
      <c r="K758" s="280">
        <f>VLOOKUP($A758,'[2]Project Data'!$C$6:$BY$990,15,FALSE)</f>
        <v>770</v>
      </c>
      <c r="L758" s="284">
        <f>VLOOKUP($A758,'[2]Project Data'!$C$6:$BY$990,30,FALSE)</f>
        <v>188720</v>
      </c>
      <c r="M758" s="284">
        <f>VLOOKUP($A758,'[2]Project Data'!$C$6:$BY$990,53,FALSE)</f>
        <v>0</v>
      </c>
      <c r="N758" s="266" t="e">
        <f>VLOOKUP($A758,'[2]Project Data'!$C$6:$BU$862,8,FALSE)</f>
        <v>#N/A</v>
      </c>
    </row>
    <row r="759" spans="1:14" s="244" customFormat="1" ht="50.25" customHeight="1" x14ac:dyDescent="0.25">
      <c r="A759" s="264">
        <v>687</v>
      </c>
      <c r="B759" s="264" t="s">
        <v>562</v>
      </c>
      <c r="C759" s="264" t="s">
        <v>563</v>
      </c>
      <c r="D759" s="265" t="str">
        <f t="shared" si="11"/>
        <v>PPL Rank: 687       
Taconite                                          
Storage - Repl 50,000 Gal. Tower</v>
      </c>
      <c r="E759" s="247" t="str">
        <f>VLOOKUP($A759,'[2]Project Data'!$C$6:$BU$990,11,FALSE)</f>
        <v>Bradshaw</v>
      </c>
      <c r="F759" s="247" t="str">
        <f>VLOOKUP($A759,'[2]Project Data'!$C$6:$BY$990,75,FALSE)</f>
        <v>3c</v>
      </c>
      <c r="G759" s="273">
        <f>VLOOKUP($A759,'[2]Project Data'!$C$6:$BY$990,46,FALSE)</f>
        <v>0</v>
      </c>
      <c r="H759" s="247" t="str">
        <f>VLOOKUP($A759,'[2]Project Data'!$C$6:$BY$990,16,FALSE)</f>
        <v>Reg</v>
      </c>
      <c r="I759" s="247" t="str">
        <f>VLOOKUP($A759,'[2]Project Data'!$C$6:$BY$990,6,FALSE)</f>
        <v/>
      </c>
      <c r="J759" s="247" t="str">
        <f>VLOOKUP($A759,'[2]Project Data'!$C$6:$BY$990,7,FALSE)</f>
        <v/>
      </c>
      <c r="K759" s="280">
        <f>VLOOKUP($A759,'[2]Project Data'!$C$6:$BY$990,15,FALSE)</f>
        <v>706</v>
      </c>
      <c r="L759" s="284">
        <f>VLOOKUP($A759,'[2]Project Data'!$C$6:$BY$990,30,FALSE)</f>
        <v>1691060</v>
      </c>
      <c r="M759" s="284">
        <f>VLOOKUP($A759,'[2]Project Data'!$C$6:$BY$990,53,FALSE)</f>
        <v>0</v>
      </c>
      <c r="N759" s="266" t="e">
        <f>VLOOKUP($A759,'[2]Project Data'!$C$6:$BU$862,8,FALSE)</f>
        <v>#N/A</v>
      </c>
    </row>
    <row r="760" spans="1:14" s="244" customFormat="1" ht="50.25" customHeight="1" x14ac:dyDescent="0.25">
      <c r="A760" s="264">
        <v>978</v>
      </c>
      <c r="B760" s="264" t="s">
        <v>663</v>
      </c>
      <c r="C760" s="264" t="s">
        <v>415</v>
      </c>
      <c r="D760" s="265" t="str">
        <f t="shared" si="11"/>
        <v>PPL Rank: 978       
Tonka Bay                                         
Watermain - Replacement</v>
      </c>
      <c r="E760" s="247" t="str">
        <f>VLOOKUP($A760,'[2]Project Data'!$C$6:$BU$990,11,FALSE)</f>
        <v>Montoya</v>
      </c>
      <c r="F760" s="247">
        <f>VLOOKUP($A760,'[2]Project Data'!$C$6:$BY$990,75,FALSE)</f>
        <v>11</v>
      </c>
      <c r="G760" s="273">
        <f>VLOOKUP($A760,'[2]Project Data'!$C$6:$BY$990,46,FALSE)</f>
        <v>0</v>
      </c>
      <c r="H760" s="247" t="str">
        <f>VLOOKUP($A760,'[2]Project Data'!$C$6:$BY$990,16,FALSE)</f>
        <v>Reg</v>
      </c>
      <c r="I760" s="247" t="str">
        <f>VLOOKUP($A760,'[2]Project Data'!$C$6:$BY$990,6,FALSE)</f>
        <v/>
      </c>
      <c r="J760" s="247" t="str">
        <f>VLOOKUP($A760,'[2]Project Data'!$C$6:$BY$990,7,FALSE)</f>
        <v/>
      </c>
      <c r="K760" s="280">
        <f>VLOOKUP($A760,'[2]Project Data'!$C$6:$BY$990,15,FALSE)</f>
        <v>1570</v>
      </c>
      <c r="L760" s="284">
        <f>VLOOKUP($A760,'[2]Project Data'!$C$6:$BY$990,30,FALSE)</f>
        <v>3035795</v>
      </c>
      <c r="M760" s="284">
        <f>VLOOKUP($A760,'[2]Project Data'!$C$6:$BY$990,53,FALSE)</f>
        <v>0</v>
      </c>
      <c r="N760" s="266" t="e">
        <f>VLOOKUP($A760,'[2]Project Data'!$C$6:$BU$862,8,FALSE)</f>
        <v>#N/A</v>
      </c>
    </row>
    <row r="761" spans="1:14" s="244" customFormat="1" ht="50.25" customHeight="1" x14ac:dyDescent="0.25">
      <c r="A761" s="264">
        <v>9</v>
      </c>
      <c r="B761" s="264" t="s">
        <v>564</v>
      </c>
      <c r="C761" s="264" t="s">
        <v>565</v>
      </c>
      <c r="D761" s="265" t="str">
        <f t="shared" si="11"/>
        <v>PPL Rank: 9         
Tower                                             
Treatment - Plant Improvements</v>
      </c>
      <c r="E761" s="247" t="str">
        <f>VLOOKUP($A761,'[2]Project Data'!$C$6:$BU$990,11,FALSE)</f>
        <v>Bradshaw</v>
      </c>
      <c r="F761" s="247" t="str">
        <f>VLOOKUP($A761,'[2]Project Data'!$C$6:$BY$990,75,FALSE)</f>
        <v>3c</v>
      </c>
      <c r="G761" s="273">
        <f>VLOOKUP($A761,'[2]Project Data'!$C$6:$BY$990,46,FALSE)</f>
        <v>0</v>
      </c>
      <c r="H761" s="247" t="str">
        <f>VLOOKUP($A761,'[2]Project Data'!$C$6:$BY$990,16,FALSE)</f>
        <v>Reg</v>
      </c>
      <c r="I761" s="247" t="str">
        <f>VLOOKUP($A761,'[2]Project Data'!$C$6:$BY$990,6,FALSE)</f>
        <v>Yes</v>
      </c>
      <c r="J761" s="247" t="str">
        <f>VLOOKUP($A761,'[2]Project Data'!$C$6:$BY$990,7,FALSE)</f>
        <v/>
      </c>
      <c r="K761" s="280">
        <f>VLOOKUP($A761,'[2]Project Data'!$C$6:$BY$990,15,FALSE)</f>
        <v>500</v>
      </c>
      <c r="L761" s="284">
        <f>VLOOKUP($A761,'[2]Project Data'!$C$6:$BY$990,30,FALSE)</f>
        <v>5600000</v>
      </c>
      <c r="M761" s="284">
        <f>VLOOKUP($A761,'[2]Project Data'!$C$6:$BY$990,53,FALSE)</f>
        <v>557568</v>
      </c>
      <c r="N761" s="266" t="e">
        <f>VLOOKUP($A761,'[2]Project Data'!$C$6:$BU$862,8,FALSE)</f>
        <v>#N/A</v>
      </c>
    </row>
    <row r="762" spans="1:14" s="244" customFormat="1" ht="50.25" customHeight="1" x14ac:dyDescent="0.25">
      <c r="A762" s="264">
        <v>424</v>
      </c>
      <c r="B762" s="264" t="s">
        <v>148</v>
      </c>
      <c r="C762" s="264" t="s">
        <v>406</v>
      </c>
      <c r="D762" s="265" t="str">
        <f t="shared" si="11"/>
        <v>PPL Rank: 424       
Tracy                                             
Watermain - Loop and Replace</v>
      </c>
      <c r="E762" s="247" t="str">
        <f>VLOOKUP($A762,'[2]Project Data'!$C$6:$BU$990,11,FALSE)</f>
        <v>Berrens</v>
      </c>
      <c r="F762" s="247">
        <f>VLOOKUP($A762,'[2]Project Data'!$C$6:$BY$990,75,FALSE)</f>
        <v>8</v>
      </c>
      <c r="G762" s="273">
        <f>VLOOKUP($A762,'[2]Project Data'!$C$6:$BY$990,46,FALSE)</f>
        <v>0</v>
      </c>
      <c r="H762" s="247" t="str">
        <f>VLOOKUP($A762,'[2]Project Data'!$C$6:$BY$990,16,FALSE)</f>
        <v>Reg</v>
      </c>
      <c r="I762" s="247" t="str">
        <f>VLOOKUP($A762,'[2]Project Data'!$C$6:$BY$990,6,FALSE)</f>
        <v/>
      </c>
      <c r="J762" s="247" t="str">
        <f>VLOOKUP($A762,'[2]Project Data'!$C$6:$BY$990,7,FALSE)</f>
        <v>Yes</v>
      </c>
      <c r="K762" s="280">
        <f>VLOOKUP($A762,'[2]Project Data'!$C$6:$BY$990,15,FALSE)</f>
        <v>2179</v>
      </c>
      <c r="L762" s="284">
        <f>VLOOKUP($A762,'[2]Project Data'!$C$6:$BY$990,30,FALSE)</f>
        <v>2547000</v>
      </c>
      <c r="M762" s="284">
        <f>VLOOKUP($A762,'[2]Project Data'!$C$6:$BY$990,53,FALSE)</f>
        <v>0</v>
      </c>
      <c r="N762" s="266" t="e">
        <f>VLOOKUP($A762,'[2]Project Data'!$C$6:$BU$862,8,FALSE)</f>
        <v>#N/A</v>
      </c>
    </row>
    <row r="763" spans="1:14" s="244" customFormat="1" ht="50.25" customHeight="1" x14ac:dyDescent="0.25">
      <c r="A763" s="264">
        <v>712</v>
      </c>
      <c r="B763" s="264" t="s">
        <v>780</v>
      </c>
      <c r="C763" s="264" t="s">
        <v>1371</v>
      </c>
      <c r="D763" s="265" t="str">
        <f t="shared" si="11"/>
        <v>PPL Rank: 712       
Trimont                                           
Watermain - NW Quadrant</v>
      </c>
      <c r="E763" s="247" t="str">
        <f>VLOOKUP($A763,'[2]Project Data'!$C$6:$BU$990,11,FALSE)</f>
        <v>Brooksbank</v>
      </c>
      <c r="F763" s="247">
        <f>VLOOKUP($A763,'[2]Project Data'!$C$6:$BY$990,75,FALSE)</f>
        <v>9</v>
      </c>
      <c r="G763" s="273">
        <f>VLOOKUP($A763,'[2]Project Data'!$C$6:$BY$990,46,FALSE)</f>
        <v>0</v>
      </c>
      <c r="H763" s="247" t="str">
        <f>VLOOKUP($A763,'[2]Project Data'!$C$6:$BY$990,16,FALSE)</f>
        <v>Reg</v>
      </c>
      <c r="I763" s="247" t="str">
        <f>VLOOKUP($A763,'[2]Project Data'!$C$6:$BY$990,6,FALSE)</f>
        <v/>
      </c>
      <c r="J763" s="247" t="str">
        <f>VLOOKUP($A763,'[2]Project Data'!$C$6:$BY$990,7,FALSE)</f>
        <v/>
      </c>
      <c r="K763" s="280">
        <f>VLOOKUP($A763,'[2]Project Data'!$C$6:$BY$990,15,FALSE)</f>
        <v>684</v>
      </c>
      <c r="L763" s="284">
        <f>VLOOKUP($A763,'[2]Project Data'!$C$6:$BY$990,30,FALSE)</f>
        <v>2290000</v>
      </c>
      <c r="M763" s="284">
        <f>VLOOKUP($A763,'[2]Project Data'!$C$6:$BY$990,53,FALSE)</f>
        <v>0</v>
      </c>
      <c r="N763" s="266" t="e">
        <f>VLOOKUP($A763,'[2]Project Data'!$C$6:$BU$862,8,FALSE)</f>
        <v>#N/A</v>
      </c>
    </row>
    <row r="764" spans="1:14" s="244" customFormat="1" ht="50.25" customHeight="1" x14ac:dyDescent="0.25">
      <c r="A764" s="264">
        <v>713</v>
      </c>
      <c r="B764" s="264" t="s">
        <v>780</v>
      </c>
      <c r="C764" s="264" t="s">
        <v>1372</v>
      </c>
      <c r="D764" s="265" t="str">
        <f t="shared" si="11"/>
        <v>PPL Rank: 713       
Trimont                                           
Watermain - NE Quadrant</v>
      </c>
      <c r="E764" s="247" t="str">
        <f>VLOOKUP($A764,'[2]Project Data'!$C$6:$BU$990,11,FALSE)</f>
        <v>Brooksbank</v>
      </c>
      <c r="F764" s="247">
        <f>VLOOKUP($A764,'[2]Project Data'!$C$6:$BY$990,75,FALSE)</f>
        <v>9</v>
      </c>
      <c r="G764" s="273">
        <f>VLOOKUP($A764,'[2]Project Data'!$C$6:$BY$990,46,FALSE)</f>
        <v>0</v>
      </c>
      <c r="H764" s="247" t="str">
        <f>VLOOKUP($A764,'[2]Project Data'!$C$6:$BY$990,16,FALSE)</f>
        <v>Reg</v>
      </c>
      <c r="I764" s="247" t="str">
        <f>VLOOKUP($A764,'[2]Project Data'!$C$6:$BY$990,6,FALSE)</f>
        <v/>
      </c>
      <c r="J764" s="247" t="str">
        <f>VLOOKUP($A764,'[2]Project Data'!$C$6:$BY$990,7,FALSE)</f>
        <v/>
      </c>
      <c r="K764" s="280">
        <f>VLOOKUP($A764,'[2]Project Data'!$C$6:$BY$990,15,FALSE)</f>
        <v>684</v>
      </c>
      <c r="L764" s="284">
        <f>VLOOKUP($A764,'[2]Project Data'!$C$6:$BY$990,30,FALSE)</f>
        <v>3036000</v>
      </c>
      <c r="M764" s="284">
        <f>VLOOKUP($A764,'[2]Project Data'!$C$6:$BY$990,53,FALSE)</f>
        <v>0</v>
      </c>
      <c r="N764" s="266" t="e">
        <f>VLOOKUP($A764,'[2]Project Data'!$C$6:$BU$862,8,FALSE)</f>
        <v>#N/A</v>
      </c>
    </row>
    <row r="765" spans="1:14" s="244" customFormat="1" ht="50.25" customHeight="1" x14ac:dyDescent="0.25">
      <c r="A765" s="264">
        <v>714</v>
      </c>
      <c r="B765" s="264" t="s">
        <v>780</v>
      </c>
      <c r="C765" s="264" t="s">
        <v>1373</v>
      </c>
      <c r="D765" s="265" t="str">
        <f t="shared" si="11"/>
        <v>PPL Rank: 714       
Trimont                                           
Treatment - New RO Plant</v>
      </c>
      <c r="E765" s="247" t="str">
        <f>VLOOKUP($A765,'[2]Project Data'!$C$6:$BU$990,11,FALSE)</f>
        <v>Brooksbank</v>
      </c>
      <c r="F765" s="247">
        <f>VLOOKUP($A765,'[2]Project Data'!$C$6:$BY$990,75,FALSE)</f>
        <v>9</v>
      </c>
      <c r="G765" s="273">
        <f>VLOOKUP($A765,'[2]Project Data'!$C$6:$BY$990,46,FALSE)</f>
        <v>0</v>
      </c>
      <c r="H765" s="247" t="str">
        <f>VLOOKUP($A765,'[2]Project Data'!$C$6:$BY$990,16,FALSE)</f>
        <v>Reg</v>
      </c>
      <c r="I765" s="247" t="str">
        <f>VLOOKUP($A765,'[2]Project Data'!$C$6:$BY$990,6,FALSE)</f>
        <v/>
      </c>
      <c r="J765" s="247" t="str">
        <f>VLOOKUP($A765,'[2]Project Data'!$C$6:$BY$990,7,FALSE)</f>
        <v/>
      </c>
      <c r="K765" s="280">
        <f>VLOOKUP($A765,'[2]Project Data'!$C$6:$BY$990,15,FALSE)</f>
        <v>684</v>
      </c>
      <c r="L765" s="284">
        <f>VLOOKUP($A765,'[2]Project Data'!$C$6:$BY$990,30,FALSE)</f>
        <v>3952500</v>
      </c>
      <c r="M765" s="284">
        <f>VLOOKUP($A765,'[2]Project Data'!$C$6:$BY$990,53,FALSE)</f>
        <v>0</v>
      </c>
      <c r="N765" s="266" t="e">
        <f>VLOOKUP($A765,'[2]Project Data'!$C$6:$BU$862,8,FALSE)</f>
        <v>#N/A</v>
      </c>
    </row>
    <row r="766" spans="1:14" s="244" customFormat="1" ht="50.25" customHeight="1" x14ac:dyDescent="0.25">
      <c r="A766" s="264">
        <v>715</v>
      </c>
      <c r="B766" s="264" t="s">
        <v>780</v>
      </c>
      <c r="C766" s="264" t="s">
        <v>586</v>
      </c>
      <c r="D766" s="265" t="str">
        <f t="shared" si="11"/>
        <v>PPL Rank: 715       
Trimont                                           
Storage - New Tower</v>
      </c>
      <c r="E766" s="247" t="str">
        <f>VLOOKUP($A766,'[2]Project Data'!$C$6:$BU$990,11,FALSE)</f>
        <v>Brooksbank</v>
      </c>
      <c r="F766" s="247">
        <f>VLOOKUP($A766,'[2]Project Data'!$C$6:$BY$990,75,FALSE)</f>
        <v>9</v>
      </c>
      <c r="G766" s="273">
        <f>VLOOKUP($A766,'[2]Project Data'!$C$6:$BY$990,46,FALSE)</f>
        <v>0</v>
      </c>
      <c r="H766" s="247" t="str">
        <f>VLOOKUP($A766,'[2]Project Data'!$C$6:$BY$990,16,FALSE)</f>
        <v>Reg</v>
      </c>
      <c r="I766" s="247" t="str">
        <f>VLOOKUP($A766,'[2]Project Data'!$C$6:$BY$990,6,FALSE)</f>
        <v/>
      </c>
      <c r="J766" s="247" t="str">
        <f>VLOOKUP($A766,'[2]Project Data'!$C$6:$BY$990,7,FALSE)</f>
        <v/>
      </c>
      <c r="K766" s="280">
        <f>VLOOKUP($A766,'[2]Project Data'!$C$6:$BY$990,15,FALSE)</f>
        <v>684</v>
      </c>
      <c r="L766" s="284">
        <f>VLOOKUP($A766,'[2]Project Data'!$C$6:$BY$990,30,FALSE)</f>
        <v>1976250</v>
      </c>
      <c r="M766" s="284">
        <f>VLOOKUP($A766,'[2]Project Data'!$C$6:$BY$990,53,FALSE)</f>
        <v>0</v>
      </c>
      <c r="N766" s="266" t="e">
        <f>VLOOKUP($A766,'[2]Project Data'!$C$6:$BU$862,8,FALSE)</f>
        <v>#N/A</v>
      </c>
    </row>
    <row r="767" spans="1:14" s="244" customFormat="1" ht="50.25" customHeight="1" x14ac:dyDescent="0.25">
      <c r="A767" s="264">
        <v>716</v>
      </c>
      <c r="B767" s="264" t="s">
        <v>780</v>
      </c>
      <c r="C767" s="264" t="s">
        <v>1374</v>
      </c>
      <c r="D767" s="265" t="str">
        <f t="shared" si="11"/>
        <v>PPL Rank: 716       
Trimont                                           
Watermain - SE Quadrant</v>
      </c>
      <c r="E767" s="247" t="str">
        <f>VLOOKUP($A767,'[2]Project Data'!$C$6:$BU$990,11,FALSE)</f>
        <v>Brooksbank</v>
      </c>
      <c r="F767" s="247">
        <f>VLOOKUP($A767,'[2]Project Data'!$C$6:$BY$990,75,FALSE)</f>
        <v>9</v>
      </c>
      <c r="G767" s="273">
        <f>VLOOKUP($A767,'[2]Project Data'!$C$6:$BY$990,46,FALSE)</f>
        <v>0</v>
      </c>
      <c r="H767" s="247" t="str">
        <f>VLOOKUP($A767,'[2]Project Data'!$C$6:$BY$990,16,FALSE)</f>
        <v>Reg</v>
      </c>
      <c r="I767" s="247" t="str">
        <f>VLOOKUP($A767,'[2]Project Data'!$C$6:$BY$990,6,FALSE)</f>
        <v/>
      </c>
      <c r="J767" s="247" t="str">
        <f>VLOOKUP($A767,'[2]Project Data'!$C$6:$BY$990,7,FALSE)</f>
        <v/>
      </c>
      <c r="K767" s="280">
        <f>VLOOKUP($A767,'[2]Project Data'!$C$6:$BY$990,15,FALSE)</f>
        <v>684</v>
      </c>
      <c r="L767" s="284">
        <f>VLOOKUP($A767,'[2]Project Data'!$C$6:$BY$990,30,FALSE)</f>
        <v>6851000</v>
      </c>
      <c r="M767" s="284">
        <f>VLOOKUP($A767,'[2]Project Data'!$C$6:$BY$990,53,FALSE)</f>
        <v>0</v>
      </c>
      <c r="N767" s="266" t="e">
        <f>VLOOKUP($A767,'[2]Project Data'!$C$6:$BU$862,8,FALSE)</f>
        <v>#N/A</v>
      </c>
    </row>
    <row r="768" spans="1:14" s="244" customFormat="1" ht="50.25" customHeight="1" x14ac:dyDescent="0.25">
      <c r="A768" s="264">
        <v>717</v>
      </c>
      <c r="B768" s="264" t="s">
        <v>780</v>
      </c>
      <c r="C768" s="264" t="s">
        <v>1375</v>
      </c>
      <c r="D768" s="265" t="str">
        <f t="shared" si="11"/>
        <v>PPL Rank: 717       
Trimont                                           
Watermain - SW Quadrant</v>
      </c>
      <c r="E768" s="247" t="str">
        <f>VLOOKUP($A768,'[2]Project Data'!$C$6:$BU$990,11,FALSE)</f>
        <v>Brooksbank</v>
      </c>
      <c r="F768" s="247">
        <f>VLOOKUP($A768,'[2]Project Data'!$C$6:$BY$990,75,FALSE)</f>
        <v>9</v>
      </c>
      <c r="G768" s="273">
        <f>VLOOKUP($A768,'[2]Project Data'!$C$6:$BY$990,46,FALSE)</f>
        <v>0</v>
      </c>
      <c r="H768" s="247" t="str">
        <f>VLOOKUP($A768,'[2]Project Data'!$C$6:$BY$990,16,FALSE)</f>
        <v>Reg</v>
      </c>
      <c r="I768" s="247" t="str">
        <f>VLOOKUP($A768,'[2]Project Data'!$C$6:$BY$990,6,FALSE)</f>
        <v/>
      </c>
      <c r="J768" s="247" t="str">
        <f>VLOOKUP($A768,'[2]Project Data'!$C$6:$BY$990,7,FALSE)</f>
        <v/>
      </c>
      <c r="K768" s="280">
        <f>VLOOKUP($A768,'[2]Project Data'!$C$6:$BY$990,15,FALSE)</f>
        <v>684</v>
      </c>
      <c r="L768" s="284">
        <f>VLOOKUP($A768,'[2]Project Data'!$C$6:$BY$990,30,FALSE)</f>
        <v>3497000</v>
      </c>
      <c r="M768" s="284">
        <f>VLOOKUP($A768,'[2]Project Data'!$C$6:$BY$990,53,FALSE)</f>
        <v>0</v>
      </c>
      <c r="N768" s="266" t="e">
        <f>VLOOKUP($A768,'[2]Project Data'!$C$6:$BU$862,8,FALSE)</f>
        <v>#N/A</v>
      </c>
    </row>
    <row r="769" spans="1:14" s="244" customFormat="1" ht="50.25" customHeight="1" x14ac:dyDescent="0.25">
      <c r="A769" s="264">
        <v>766</v>
      </c>
      <c r="B769" s="264" t="s">
        <v>170</v>
      </c>
      <c r="C769" s="264" t="s">
        <v>567</v>
      </c>
      <c r="D769" s="265" t="str">
        <f t="shared" si="11"/>
        <v>PPL Rank: 766       
Truman                                            
Source - New Well &amp; Seal Well #3</v>
      </c>
      <c r="E769" s="247" t="str">
        <f>VLOOKUP($A769,'[2]Project Data'!$C$6:$BU$990,11,FALSE)</f>
        <v>Brooksbank</v>
      </c>
      <c r="F769" s="247">
        <f>VLOOKUP($A769,'[2]Project Data'!$C$6:$BY$990,75,FALSE)</f>
        <v>9</v>
      </c>
      <c r="G769" s="273">
        <f>VLOOKUP($A769,'[2]Project Data'!$C$6:$BY$990,46,FALSE)</f>
        <v>0</v>
      </c>
      <c r="H769" s="247" t="str">
        <f>VLOOKUP($A769,'[2]Project Data'!$C$6:$BY$990,16,FALSE)</f>
        <v>Reg</v>
      </c>
      <c r="I769" s="247" t="str">
        <f>VLOOKUP($A769,'[2]Project Data'!$C$6:$BY$990,6,FALSE)</f>
        <v/>
      </c>
      <c r="J769" s="247" t="str">
        <f>VLOOKUP($A769,'[2]Project Data'!$C$6:$BY$990,7,FALSE)</f>
        <v/>
      </c>
      <c r="K769" s="280">
        <f>VLOOKUP($A769,'[2]Project Data'!$C$6:$BY$990,15,FALSE)</f>
        <v>1115</v>
      </c>
      <c r="L769" s="284">
        <f>VLOOKUP($A769,'[2]Project Data'!$C$6:$BY$990,30,FALSE)</f>
        <v>287800</v>
      </c>
      <c r="M769" s="284">
        <f>VLOOKUP($A769,'[2]Project Data'!$C$6:$BY$990,53,FALSE)</f>
        <v>0</v>
      </c>
      <c r="N769" s="266" t="e">
        <f>VLOOKUP($A769,'[2]Project Data'!$C$6:$BU$862,8,FALSE)</f>
        <v>#N/A</v>
      </c>
    </row>
    <row r="770" spans="1:14" s="244" customFormat="1" ht="50.25" customHeight="1" x14ac:dyDescent="0.25">
      <c r="A770" s="264">
        <v>783</v>
      </c>
      <c r="B770" s="264" t="s">
        <v>170</v>
      </c>
      <c r="C770" s="264" t="s">
        <v>568</v>
      </c>
      <c r="D770" s="265" t="str">
        <f t="shared" si="11"/>
        <v>PPL Rank: 783       
Truman                                            
Treatment - Rehab Plant w/RO System</v>
      </c>
      <c r="E770" s="247" t="str">
        <f>VLOOKUP($A770,'[2]Project Data'!$C$6:$BU$990,11,FALSE)</f>
        <v>Brooksbank</v>
      </c>
      <c r="F770" s="247">
        <f>VLOOKUP($A770,'[2]Project Data'!$C$6:$BY$990,75,FALSE)</f>
        <v>9</v>
      </c>
      <c r="G770" s="273">
        <f>VLOOKUP($A770,'[2]Project Data'!$C$6:$BY$990,46,FALSE)</f>
        <v>0</v>
      </c>
      <c r="H770" s="247" t="str">
        <f>VLOOKUP($A770,'[2]Project Data'!$C$6:$BY$990,16,FALSE)</f>
        <v>Reg</v>
      </c>
      <c r="I770" s="247" t="str">
        <f>VLOOKUP($A770,'[2]Project Data'!$C$6:$BY$990,6,FALSE)</f>
        <v/>
      </c>
      <c r="J770" s="247" t="str">
        <f>VLOOKUP($A770,'[2]Project Data'!$C$6:$BY$990,7,FALSE)</f>
        <v/>
      </c>
      <c r="K770" s="280">
        <f>VLOOKUP($A770,'[2]Project Data'!$C$6:$BY$990,15,FALSE)</f>
        <v>1115</v>
      </c>
      <c r="L770" s="284">
        <f>VLOOKUP($A770,'[2]Project Data'!$C$6:$BY$990,30,FALSE)</f>
        <v>1892900</v>
      </c>
      <c r="M770" s="284">
        <f>VLOOKUP($A770,'[2]Project Data'!$C$6:$BY$990,53,FALSE)</f>
        <v>0</v>
      </c>
      <c r="N770" s="266" t="e">
        <f>VLOOKUP($A770,'[2]Project Data'!$C$6:$BU$862,8,FALSE)</f>
        <v>#N/A</v>
      </c>
    </row>
    <row r="771" spans="1:14" s="244" customFormat="1" ht="50.25" customHeight="1" x14ac:dyDescent="0.25">
      <c r="A771" s="264">
        <v>861</v>
      </c>
      <c r="B771" s="264" t="s">
        <v>170</v>
      </c>
      <c r="C771" s="264" t="s">
        <v>566</v>
      </c>
      <c r="D771" s="265" t="str">
        <f t="shared" si="11"/>
        <v>PPL Rank: 861       
Truman                                            
Storage - Rehab Water Tower</v>
      </c>
      <c r="E771" s="247" t="str">
        <f>VLOOKUP($A771,'[2]Project Data'!$C$6:$BU$990,11,FALSE)</f>
        <v>Brooksbank</v>
      </c>
      <c r="F771" s="247">
        <f>VLOOKUP($A771,'[2]Project Data'!$C$6:$BY$990,75,FALSE)</f>
        <v>9</v>
      </c>
      <c r="G771" s="273">
        <f>VLOOKUP($A771,'[2]Project Data'!$C$6:$BY$990,46,FALSE)</f>
        <v>0</v>
      </c>
      <c r="H771" s="247" t="str">
        <f>VLOOKUP($A771,'[2]Project Data'!$C$6:$BY$990,16,FALSE)</f>
        <v>Reg</v>
      </c>
      <c r="I771" s="247" t="str">
        <f>VLOOKUP($A771,'[2]Project Data'!$C$6:$BY$990,6,FALSE)</f>
        <v/>
      </c>
      <c r="J771" s="247" t="str">
        <f>VLOOKUP($A771,'[2]Project Data'!$C$6:$BY$990,7,FALSE)</f>
        <v/>
      </c>
      <c r="K771" s="280">
        <f>VLOOKUP($A771,'[2]Project Data'!$C$6:$BY$990,15,FALSE)</f>
        <v>1115</v>
      </c>
      <c r="L771" s="284">
        <f>VLOOKUP($A771,'[2]Project Data'!$C$6:$BY$990,30,FALSE)</f>
        <v>765200</v>
      </c>
      <c r="M771" s="284">
        <f>VLOOKUP($A771,'[2]Project Data'!$C$6:$BY$990,53,FALSE)</f>
        <v>0</v>
      </c>
      <c r="N771" s="266" t="e">
        <f>VLOOKUP($A771,'[2]Project Data'!$C$6:$BU$862,8,FALSE)</f>
        <v>#N/A</v>
      </c>
    </row>
    <row r="772" spans="1:14" s="244" customFormat="1" ht="50.25" customHeight="1" x14ac:dyDescent="0.25">
      <c r="A772" s="264">
        <v>597</v>
      </c>
      <c r="B772" s="264" t="s">
        <v>151</v>
      </c>
      <c r="C772" s="264" t="s">
        <v>1168</v>
      </c>
      <c r="D772" s="265" t="str">
        <f t="shared" si="11"/>
        <v xml:space="preserve">PPL Rank: 597       
Two Harbors                                       
Watermain - Repl 5th &amp; 6th Avenues </v>
      </c>
      <c r="E772" s="247" t="str">
        <f>VLOOKUP($A772,'[2]Project Data'!$C$6:$BU$990,11,FALSE)</f>
        <v>Bradshaw</v>
      </c>
      <c r="F772" s="247" t="str">
        <f>VLOOKUP($A772,'[2]Project Data'!$C$6:$BY$990,75,FALSE)</f>
        <v>3c</v>
      </c>
      <c r="G772" s="273">
        <f>VLOOKUP($A772,'[2]Project Data'!$C$6:$BY$990,46,FALSE)</f>
        <v>0</v>
      </c>
      <c r="H772" s="247" t="str">
        <f>VLOOKUP($A772,'[2]Project Data'!$C$6:$BY$990,16,FALSE)</f>
        <v>Reg</v>
      </c>
      <c r="I772" s="247" t="str">
        <f>VLOOKUP($A772,'[2]Project Data'!$C$6:$BY$990,6,FALSE)</f>
        <v/>
      </c>
      <c r="J772" s="247" t="str">
        <f>VLOOKUP($A772,'[2]Project Data'!$C$6:$BY$990,7,FALSE)</f>
        <v/>
      </c>
      <c r="K772" s="280">
        <f>VLOOKUP($A772,'[2]Project Data'!$C$6:$BY$990,15,FALSE)</f>
        <v>3616</v>
      </c>
      <c r="L772" s="284">
        <f>VLOOKUP($A772,'[2]Project Data'!$C$6:$BY$990,30,FALSE)</f>
        <v>4800000</v>
      </c>
      <c r="M772" s="284">
        <f>VLOOKUP($A772,'[2]Project Data'!$C$6:$BY$990,53,FALSE)</f>
        <v>0</v>
      </c>
      <c r="N772" s="266" t="e">
        <f>VLOOKUP($A772,'[2]Project Data'!$C$6:$BU$862,8,FALSE)</f>
        <v>#N/A</v>
      </c>
    </row>
    <row r="773" spans="1:14" s="244" customFormat="1" ht="50.25" customHeight="1" x14ac:dyDescent="0.25">
      <c r="A773" s="264">
        <v>625</v>
      </c>
      <c r="B773" s="264" t="s">
        <v>151</v>
      </c>
      <c r="C773" s="264" t="s">
        <v>569</v>
      </c>
      <c r="D773" s="265" t="str">
        <f t="shared" si="11"/>
        <v>PPL Rank: 625       
Two Harbors                                       
Watermain - Repl 4th St.</v>
      </c>
      <c r="E773" s="247" t="str">
        <f>VLOOKUP($A773,'[2]Project Data'!$C$6:$BU$990,11,FALSE)</f>
        <v>Bradshaw</v>
      </c>
      <c r="F773" s="247" t="str">
        <f>VLOOKUP($A773,'[2]Project Data'!$C$6:$BY$990,75,FALSE)</f>
        <v>3c</v>
      </c>
      <c r="G773" s="273">
        <f>VLOOKUP($A773,'[2]Project Data'!$C$6:$BY$990,46,FALSE)</f>
        <v>0</v>
      </c>
      <c r="H773" s="247" t="str">
        <f>VLOOKUP($A773,'[2]Project Data'!$C$6:$BY$990,16,FALSE)</f>
        <v>Reg</v>
      </c>
      <c r="I773" s="247" t="str">
        <f>VLOOKUP($A773,'[2]Project Data'!$C$6:$BY$990,6,FALSE)</f>
        <v>Yes</v>
      </c>
      <c r="J773" s="247" t="str">
        <f>VLOOKUP($A773,'[2]Project Data'!$C$6:$BY$990,7,FALSE)</f>
        <v/>
      </c>
      <c r="K773" s="280">
        <f>VLOOKUP($A773,'[2]Project Data'!$C$6:$BY$990,15,FALSE)</f>
        <v>3718</v>
      </c>
      <c r="L773" s="284">
        <f>VLOOKUP($A773,'[2]Project Data'!$C$6:$BY$990,30,FALSE)</f>
        <v>388000</v>
      </c>
      <c r="M773" s="284">
        <f>VLOOKUP($A773,'[2]Project Data'!$C$6:$BY$990,53,FALSE)</f>
        <v>0</v>
      </c>
      <c r="N773" s="266" t="e">
        <f>VLOOKUP($A773,'[2]Project Data'!$C$6:$BU$862,8,FALSE)</f>
        <v>#N/A</v>
      </c>
    </row>
    <row r="774" spans="1:14" s="244" customFormat="1" ht="50.25" customHeight="1" x14ac:dyDescent="0.25">
      <c r="A774" s="264">
        <v>626</v>
      </c>
      <c r="B774" s="264" t="s">
        <v>151</v>
      </c>
      <c r="C774" s="264" t="s">
        <v>570</v>
      </c>
      <c r="D774" s="265" t="str">
        <f t="shared" si="11"/>
        <v>PPL Rank: 626       
Two Harbors                                       
Watermain - Repl 7th Ave &amp; 4th St.</v>
      </c>
      <c r="E774" s="247" t="str">
        <f>VLOOKUP($A774,'[2]Project Data'!$C$6:$BU$990,11,FALSE)</f>
        <v>Bradshaw</v>
      </c>
      <c r="F774" s="247" t="str">
        <f>VLOOKUP($A774,'[2]Project Data'!$C$6:$BY$990,75,FALSE)</f>
        <v>3c</v>
      </c>
      <c r="G774" s="273">
        <f>VLOOKUP($A774,'[2]Project Data'!$C$6:$BY$990,46,FALSE)</f>
        <v>0</v>
      </c>
      <c r="H774" s="247" t="str">
        <f>VLOOKUP($A774,'[2]Project Data'!$C$6:$BY$990,16,FALSE)</f>
        <v>Reg</v>
      </c>
      <c r="I774" s="247" t="str">
        <f>VLOOKUP($A774,'[2]Project Data'!$C$6:$BY$990,6,FALSE)</f>
        <v>Yes</v>
      </c>
      <c r="J774" s="247" t="str">
        <f>VLOOKUP($A774,'[2]Project Data'!$C$6:$BY$990,7,FALSE)</f>
        <v/>
      </c>
      <c r="K774" s="280">
        <f>VLOOKUP($A774,'[2]Project Data'!$C$6:$BY$990,15,FALSE)</f>
        <v>3718</v>
      </c>
      <c r="L774" s="284">
        <f>VLOOKUP($A774,'[2]Project Data'!$C$6:$BY$990,30,FALSE)</f>
        <v>477000</v>
      </c>
      <c r="M774" s="284">
        <f>VLOOKUP($A774,'[2]Project Data'!$C$6:$BY$990,53,FALSE)</f>
        <v>0</v>
      </c>
      <c r="N774" s="266" t="e">
        <f>VLOOKUP($A774,'[2]Project Data'!$C$6:$BU$862,8,FALSE)</f>
        <v>#N/A</v>
      </c>
    </row>
    <row r="775" spans="1:14" s="244" customFormat="1" ht="50.25" customHeight="1" x14ac:dyDescent="0.25">
      <c r="A775" s="264">
        <v>627</v>
      </c>
      <c r="B775" s="264" t="s">
        <v>151</v>
      </c>
      <c r="C775" s="264" t="s">
        <v>571</v>
      </c>
      <c r="D775" s="265" t="str">
        <f t="shared" si="11"/>
        <v>PPL Rank: 627       
Two Harbors                                       
Watermain - Repl 7th Ave 11th - 15th St.</v>
      </c>
      <c r="E775" s="247" t="str">
        <f>VLOOKUP($A775,'[2]Project Data'!$C$6:$BU$990,11,FALSE)</f>
        <v>Bradshaw</v>
      </c>
      <c r="F775" s="247" t="str">
        <f>VLOOKUP($A775,'[2]Project Data'!$C$6:$BY$990,75,FALSE)</f>
        <v>3c</v>
      </c>
      <c r="G775" s="273">
        <f>VLOOKUP($A775,'[2]Project Data'!$C$6:$BY$990,46,FALSE)</f>
        <v>0</v>
      </c>
      <c r="H775" s="247" t="str">
        <f>VLOOKUP($A775,'[2]Project Data'!$C$6:$BY$990,16,FALSE)</f>
        <v>Reg</v>
      </c>
      <c r="I775" s="247" t="str">
        <f>VLOOKUP($A775,'[2]Project Data'!$C$6:$BY$990,6,FALSE)</f>
        <v>Yes</v>
      </c>
      <c r="J775" s="247" t="str">
        <f>VLOOKUP($A775,'[2]Project Data'!$C$6:$BY$990,7,FALSE)</f>
        <v/>
      </c>
      <c r="K775" s="280">
        <f>VLOOKUP($A775,'[2]Project Data'!$C$6:$BY$990,15,FALSE)</f>
        <v>3718</v>
      </c>
      <c r="L775" s="284">
        <f>VLOOKUP($A775,'[2]Project Data'!$C$6:$BY$990,30,FALSE)</f>
        <v>815000</v>
      </c>
      <c r="M775" s="284">
        <f>VLOOKUP($A775,'[2]Project Data'!$C$6:$BY$990,53,FALSE)</f>
        <v>0</v>
      </c>
      <c r="N775" s="266" t="e">
        <f>VLOOKUP($A775,'[2]Project Data'!$C$6:$BU$862,8,FALSE)</f>
        <v>#N/A</v>
      </c>
    </row>
    <row r="776" spans="1:14" s="244" customFormat="1" ht="50.25" customHeight="1" x14ac:dyDescent="0.25">
      <c r="A776" s="264">
        <v>628</v>
      </c>
      <c r="B776" s="264" t="s">
        <v>151</v>
      </c>
      <c r="C776" s="264" t="s">
        <v>572</v>
      </c>
      <c r="D776" s="265" t="str">
        <f t="shared" si="11"/>
        <v>PPL Rank: 628       
Two Harbors                                       
Watermain - Repl Old Rail Yard</v>
      </c>
      <c r="E776" s="247" t="str">
        <f>VLOOKUP($A776,'[2]Project Data'!$C$6:$BU$990,11,FALSE)</f>
        <v>Bradshaw</v>
      </c>
      <c r="F776" s="247" t="str">
        <f>VLOOKUP($A776,'[2]Project Data'!$C$6:$BY$990,75,FALSE)</f>
        <v>3c</v>
      </c>
      <c r="G776" s="273">
        <f>VLOOKUP($A776,'[2]Project Data'!$C$6:$BY$990,46,FALSE)</f>
        <v>0</v>
      </c>
      <c r="H776" s="247" t="str">
        <f>VLOOKUP($A776,'[2]Project Data'!$C$6:$BY$990,16,FALSE)</f>
        <v>Reg</v>
      </c>
      <c r="I776" s="247" t="str">
        <f>VLOOKUP($A776,'[2]Project Data'!$C$6:$BY$990,6,FALSE)</f>
        <v/>
      </c>
      <c r="J776" s="247" t="str">
        <f>VLOOKUP($A776,'[2]Project Data'!$C$6:$BY$990,7,FALSE)</f>
        <v/>
      </c>
      <c r="K776" s="280">
        <f>VLOOKUP($A776,'[2]Project Data'!$C$6:$BY$990,15,FALSE)</f>
        <v>3718</v>
      </c>
      <c r="L776" s="284">
        <f>VLOOKUP($A776,'[2]Project Data'!$C$6:$BY$990,30,FALSE)</f>
        <v>357000</v>
      </c>
      <c r="M776" s="284">
        <f>VLOOKUP($A776,'[2]Project Data'!$C$6:$BY$990,53,FALSE)</f>
        <v>0</v>
      </c>
      <c r="N776" s="266" t="e">
        <f>VLOOKUP($A776,'[2]Project Data'!$C$6:$BU$862,8,FALSE)</f>
        <v>#N/A</v>
      </c>
    </row>
    <row r="777" spans="1:14" s="244" customFormat="1" ht="50.25" customHeight="1" x14ac:dyDescent="0.25">
      <c r="A777" s="264">
        <v>228</v>
      </c>
      <c r="B777" s="264" t="s">
        <v>1294</v>
      </c>
      <c r="C777" s="264" t="s">
        <v>1320</v>
      </c>
      <c r="D777" s="265" t="str">
        <f t="shared" ref="D777:D840" si="12">"PPL Rank: "&amp;A777&amp;REPT(" ",10-LEN(A777))&amp;CHAR(10)&amp;B777&amp;REPT(" ",50-LEN(B777))&amp;CHAR(10)&amp;C777</f>
        <v>PPL Rank: 228       
Ulen                                              
Treatment - TP Rehab</v>
      </c>
      <c r="E777" s="247" t="str">
        <f>VLOOKUP($A777,'[2]Project Data'!$C$6:$BU$990,11,FALSE)</f>
        <v>Bradshaw</v>
      </c>
      <c r="F777" s="247">
        <f>VLOOKUP($A777,'[2]Project Data'!$C$6:$BY$990,75,FALSE)</f>
        <v>4</v>
      </c>
      <c r="G777" s="273">
        <f>VLOOKUP($A777,'[2]Project Data'!$C$6:$BY$990,46,FALSE)</f>
        <v>0</v>
      </c>
      <c r="H777" s="247" t="str">
        <f>VLOOKUP($A777,'[2]Project Data'!$C$6:$BY$990,16,FALSE)</f>
        <v>Reg</v>
      </c>
      <c r="I777" s="247" t="str">
        <f>VLOOKUP($A777,'[2]Project Data'!$C$6:$BY$990,6,FALSE)</f>
        <v/>
      </c>
      <c r="J777" s="247" t="str">
        <f>VLOOKUP($A777,'[2]Project Data'!$C$6:$BY$990,7,FALSE)</f>
        <v/>
      </c>
      <c r="K777" s="280">
        <f>VLOOKUP($A777,'[2]Project Data'!$C$6:$BY$990,15,FALSE)</f>
        <v>428</v>
      </c>
      <c r="L777" s="284">
        <f>VLOOKUP($A777,'[2]Project Data'!$C$6:$BY$990,30,FALSE)</f>
        <v>1350000</v>
      </c>
      <c r="M777" s="284">
        <f>VLOOKUP($A777,'[2]Project Data'!$C$6:$BY$990,53,FALSE)</f>
        <v>0</v>
      </c>
      <c r="N777" s="266" t="e">
        <f>VLOOKUP($A777,'[2]Project Data'!$C$6:$BU$862,8,FALSE)</f>
        <v>#N/A</v>
      </c>
    </row>
    <row r="778" spans="1:14" s="244" customFormat="1" ht="50.25" customHeight="1" x14ac:dyDescent="0.25">
      <c r="A778" s="264">
        <v>282</v>
      </c>
      <c r="B778" s="264" t="s">
        <v>573</v>
      </c>
      <c r="C778" s="264" t="s">
        <v>413</v>
      </c>
      <c r="D778" s="265" t="str">
        <f t="shared" si="12"/>
        <v>PPL Rank: 282       
Underwood                                         
Treatment - Replace Plant</v>
      </c>
      <c r="E778" s="247" t="str">
        <f>VLOOKUP($A778,'[2]Project Data'!$C$6:$BU$990,11,FALSE)</f>
        <v>Bradshaw</v>
      </c>
      <c r="F778" s="247">
        <f>VLOOKUP($A778,'[2]Project Data'!$C$6:$BY$990,75,FALSE)</f>
        <v>4</v>
      </c>
      <c r="G778" s="273">
        <f>VLOOKUP($A778,'[2]Project Data'!$C$6:$BY$990,46,FALSE)</f>
        <v>0</v>
      </c>
      <c r="H778" s="247" t="str">
        <f>VLOOKUP($A778,'[2]Project Data'!$C$6:$BY$990,16,FALSE)</f>
        <v>Reg</v>
      </c>
      <c r="I778" s="247" t="str">
        <f>VLOOKUP($A778,'[2]Project Data'!$C$6:$BY$990,6,FALSE)</f>
        <v>Yes</v>
      </c>
      <c r="J778" s="247" t="str">
        <f>VLOOKUP($A778,'[2]Project Data'!$C$6:$BY$990,7,FALSE)</f>
        <v/>
      </c>
      <c r="K778" s="280">
        <f>VLOOKUP($A778,'[2]Project Data'!$C$6:$BY$990,15,FALSE)</f>
        <v>389</v>
      </c>
      <c r="L778" s="284">
        <f>VLOOKUP($A778,'[2]Project Data'!$C$6:$BY$990,30,FALSE)</f>
        <v>4333500</v>
      </c>
      <c r="M778" s="284">
        <f>VLOOKUP($A778,'[2]Project Data'!$C$6:$BY$990,53,FALSE)</f>
        <v>3217868.5180150373</v>
      </c>
      <c r="N778" s="266" t="e">
        <f>VLOOKUP($A778,'[2]Project Data'!$C$6:$BU$862,8,FALSE)</f>
        <v>#N/A</v>
      </c>
    </row>
    <row r="779" spans="1:14" s="244" customFormat="1" ht="50.25" customHeight="1" x14ac:dyDescent="0.25">
      <c r="A779" s="264">
        <v>675</v>
      </c>
      <c r="B779" s="264" t="s">
        <v>573</v>
      </c>
      <c r="C779" s="264" t="s">
        <v>289</v>
      </c>
      <c r="D779" s="265" t="str">
        <f t="shared" si="12"/>
        <v>PPL Rank: 675       
Underwood                                         
Storage - Tower Rehab</v>
      </c>
      <c r="E779" s="247" t="str">
        <f>VLOOKUP($A779,'[2]Project Data'!$C$6:$BU$990,11,FALSE)</f>
        <v>Bradshaw</v>
      </c>
      <c r="F779" s="247">
        <f>VLOOKUP($A779,'[2]Project Data'!$C$6:$BY$990,75,FALSE)</f>
        <v>4</v>
      </c>
      <c r="G779" s="273">
        <f>VLOOKUP($A779,'[2]Project Data'!$C$6:$BY$990,46,FALSE)</f>
        <v>0</v>
      </c>
      <c r="H779" s="247" t="str">
        <f>VLOOKUP($A779,'[2]Project Data'!$C$6:$BY$990,16,FALSE)</f>
        <v>Reg</v>
      </c>
      <c r="I779" s="247" t="str">
        <f>VLOOKUP($A779,'[2]Project Data'!$C$6:$BY$990,6,FALSE)</f>
        <v/>
      </c>
      <c r="J779" s="247" t="str">
        <f>VLOOKUP($A779,'[2]Project Data'!$C$6:$BY$990,7,FALSE)</f>
        <v>Yes</v>
      </c>
      <c r="K779" s="280">
        <f>VLOOKUP($A779,'[2]Project Data'!$C$6:$BY$990,15,FALSE)</f>
        <v>420</v>
      </c>
      <c r="L779" s="284">
        <f>VLOOKUP($A779,'[2]Project Data'!$C$6:$BY$990,30,FALSE)</f>
        <v>520000</v>
      </c>
      <c r="M779" s="284">
        <f>VLOOKUP($A779,'[2]Project Data'!$C$6:$BY$990,53,FALSE)</f>
        <v>0</v>
      </c>
      <c r="N779" s="266" t="e">
        <f>VLOOKUP($A779,'[2]Project Data'!$C$6:$BU$862,8,FALSE)</f>
        <v>#N/A</v>
      </c>
    </row>
    <row r="780" spans="1:14" s="244" customFormat="1" ht="50.25" customHeight="1" x14ac:dyDescent="0.25">
      <c r="A780" s="264">
        <v>290</v>
      </c>
      <c r="B780" s="264" t="s">
        <v>574</v>
      </c>
      <c r="C780" s="264" t="s">
        <v>285</v>
      </c>
      <c r="D780" s="265" t="str">
        <f t="shared" si="12"/>
        <v>PPL Rank: 290       
Upsala                                            
Watermain - Repl &amp; Loop</v>
      </c>
      <c r="E780" s="247" t="str">
        <f>VLOOKUP($A780,'[2]Project Data'!$C$6:$BU$990,11,FALSE)</f>
        <v>Schultz</v>
      </c>
      <c r="F780" s="247">
        <f>VLOOKUP($A780,'[2]Project Data'!$C$6:$BY$990,75,FALSE)</f>
        <v>5</v>
      </c>
      <c r="G780" s="273">
        <f>VLOOKUP($A780,'[2]Project Data'!$C$6:$BY$990,46,FALSE)</f>
        <v>0</v>
      </c>
      <c r="H780" s="247" t="str">
        <f>VLOOKUP($A780,'[2]Project Data'!$C$6:$BY$990,16,FALSE)</f>
        <v>Reg</v>
      </c>
      <c r="I780" s="247" t="str">
        <f>VLOOKUP($A780,'[2]Project Data'!$C$6:$BY$990,6,FALSE)</f>
        <v/>
      </c>
      <c r="J780" s="247" t="str">
        <f>VLOOKUP($A780,'[2]Project Data'!$C$6:$BY$990,7,FALSE)</f>
        <v/>
      </c>
      <c r="K780" s="280">
        <f>VLOOKUP($A780,'[2]Project Data'!$C$6:$BY$990,15,FALSE)</f>
        <v>497</v>
      </c>
      <c r="L780" s="284">
        <f>VLOOKUP($A780,'[2]Project Data'!$C$6:$BY$990,30,FALSE)</f>
        <v>520000</v>
      </c>
      <c r="M780" s="284">
        <f>VLOOKUP($A780,'[2]Project Data'!$C$6:$BY$990,53,FALSE)</f>
        <v>0</v>
      </c>
      <c r="N780" s="266" t="e">
        <f>VLOOKUP($A780,'[2]Project Data'!$C$6:$BU$862,8,FALSE)</f>
        <v>#N/A</v>
      </c>
    </row>
    <row r="781" spans="1:14" s="244" customFormat="1" ht="50.25" customHeight="1" x14ac:dyDescent="0.25">
      <c r="A781" s="264">
        <v>656</v>
      </c>
      <c r="B781" s="264" t="s">
        <v>574</v>
      </c>
      <c r="C781" s="264" t="s">
        <v>279</v>
      </c>
      <c r="D781" s="265" t="str">
        <f t="shared" si="12"/>
        <v>PPL Rank: 656       
Upsala                                            
Source - New Well</v>
      </c>
      <c r="E781" s="247" t="str">
        <f>VLOOKUP($A781,'[2]Project Data'!$C$6:$BU$990,11,FALSE)</f>
        <v>Schultz</v>
      </c>
      <c r="F781" s="247">
        <f>VLOOKUP($A781,'[2]Project Data'!$C$6:$BY$990,75,FALSE)</f>
        <v>5</v>
      </c>
      <c r="G781" s="273">
        <f>VLOOKUP($A781,'[2]Project Data'!$C$6:$BY$990,46,FALSE)</f>
        <v>0</v>
      </c>
      <c r="H781" s="247" t="str">
        <f>VLOOKUP($A781,'[2]Project Data'!$C$6:$BY$990,16,FALSE)</f>
        <v>Reg</v>
      </c>
      <c r="I781" s="247" t="str">
        <f>VLOOKUP($A781,'[2]Project Data'!$C$6:$BY$990,6,FALSE)</f>
        <v/>
      </c>
      <c r="J781" s="247" t="str">
        <f>VLOOKUP($A781,'[2]Project Data'!$C$6:$BY$990,7,FALSE)</f>
        <v/>
      </c>
      <c r="K781" s="280">
        <f>VLOOKUP($A781,'[2]Project Data'!$C$6:$BY$990,15,FALSE)</f>
        <v>497</v>
      </c>
      <c r="L781" s="284">
        <f>VLOOKUP($A781,'[2]Project Data'!$C$6:$BY$990,30,FALSE)</f>
        <v>260000</v>
      </c>
      <c r="M781" s="284">
        <f>VLOOKUP($A781,'[2]Project Data'!$C$6:$BY$990,53,FALSE)</f>
        <v>0</v>
      </c>
      <c r="N781" s="266" t="e">
        <f>VLOOKUP($A781,'[2]Project Data'!$C$6:$BU$862,8,FALSE)</f>
        <v>#N/A</v>
      </c>
    </row>
    <row r="782" spans="1:14" s="244" customFormat="1" ht="50.25" customHeight="1" x14ac:dyDescent="0.25">
      <c r="A782" s="264">
        <v>657</v>
      </c>
      <c r="B782" s="264" t="s">
        <v>574</v>
      </c>
      <c r="C782" s="264" t="s">
        <v>300</v>
      </c>
      <c r="D782" s="265" t="str">
        <f t="shared" si="12"/>
        <v>PPL Rank: 657       
Upsala                                            
Treatment - Plant Rehab</v>
      </c>
      <c r="E782" s="247" t="str">
        <f>VLOOKUP($A782,'[2]Project Data'!$C$6:$BU$990,11,FALSE)</f>
        <v>Schultz</v>
      </c>
      <c r="F782" s="247">
        <f>VLOOKUP($A782,'[2]Project Data'!$C$6:$BY$990,75,FALSE)</f>
        <v>5</v>
      </c>
      <c r="G782" s="273">
        <f>VLOOKUP($A782,'[2]Project Data'!$C$6:$BY$990,46,FALSE)</f>
        <v>0</v>
      </c>
      <c r="H782" s="247" t="str">
        <f>VLOOKUP($A782,'[2]Project Data'!$C$6:$BY$990,16,FALSE)</f>
        <v>Reg</v>
      </c>
      <c r="I782" s="247" t="str">
        <f>VLOOKUP($A782,'[2]Project Data'!$C$6:$BY$990,6,FALSE)</f>
        <v/>
      </c>
      <c r="J782" s="247" t="str">
        <f>VLOOKUP($A782,'[2]Project Data'!$C$6:$BY$990,7,FALSE)</f>
        <v/>
      </c>
      <c r="K782" s="280">
        <f>VLOOKUP($A782,'[2]Project Data'!$C$6:$BY$990,15,FALSE)</f>
        <v>497</v>
      </c>
      <c r="L782" s="284">
        <f>VLOOKUP($A782,'[2]Project Data'!$C$6:$BY$990,30,FALSE)</f>
        <v>480000</v>
      </c>
      <c r="M782" s="284">
        <f>VLOOKUP($A782,'[2]Project Data'!$C$6:$BY$990,53,FALSE)</f>
        <v>0</v>
      </c>
      <c r="N782" s="266" t="e">
        <f>VLOOKUP($A782,'[2]Project Data'!$C$6:$BU$862,8,FALSE)</f>
        <v>#N/A</v>
      </c>
    </row>
    <row r="783" spans="1:14" s="244" customFormat="1" ht="50.25" customHeight="1" x14ac:dyDescent="0.25">
      <c r="A783" s="264">
        <v>658</v>
      </c>
      <c r="B783" s="264" t="s">
        <v>574</v>
      </c>
      <c r="C783" s="264" t="s">
        <v>289</v>
      </c>
      <c r="D783" s="265" t="str">
        <f t="shared" si="12"/>
        <v>PPL Rank: 658       
Upsala                                            
Storage - Tower Rehab</v>
      </c>
      <c r="E783" s="247" t="str">
        <f>VLOOKUP($A783,'[2]Project Data'!$C$6:$BU$990,11,FALSE)</f>
        <v>Schultz</v>
      </c>
      <c r="F783" s="247">
        <f>VLOOKUP($A783,'[2]Project Data'!$C$6:$BY$990,75,FALSE)</f>
        <v>5</v>
      </c>
      <c r="G783" s="273">
        <f>VLOOKUP($A783,'[2]Project Data'!$C$6:$BY$990,46,FALSE)</f>
        <v>0</v>
      </c>
      <c r="H783" s="247" t="str">
        <f>VLOOKUP($A783,'[2]Project Data'!$C$6:$BY$990,16,FALSE)</f>
        <v>Reg</v>
      </c>
      <c r="I783" s="247" t="str">
        <f>VLOOKUP($A783,'[2]Project Data'!$C$6:$BY$990,6,FALSE)</f>
        <v/>
      </c>
      <c r="J783" s="247" t="str">
        <f>VLOOKUP($A783,'[2]Project Data'!$C$6:$BY$990,7,FALSE)</f>
        <v/>
      </c>
      <c r="K783" s="280">
        <f>VLOOKUP($A783,'[2]Project Data'!$C$6:$BY$990,15,FALSE)</f>
        <v>497</v>
      </c>
      <c r="L783" s="284">
        <f>VLOOKUP($A783,'[2]Project Data'!$C$6:$BY$990,30,FALSE)</f>
        <v>463000</v>
      </c>
      <c r="M783" s="284">
        <f>VLOOKUP($A783,'[2]Project Data'!$C$6:$BY$990,53,FALSE)</f>
        <v>0</v>
      </c>
      <c r="N783" s="266" t="e">
        <f>VLOOKUP($A783,'[2]Project Data'!$C$6:$BU$862,8,FALSE)</f>
        <v>#N/A</v>
      </c>
    </row>
    <row r="784" spans="1:14" s="244" customFormat="1" ht="50.25" customHeight="1" x14ac:dyDescent="0.25">
      <c r="A784" s="264">
        <v>659</v>
      </c>
      <c r="B784" s="264" t="s">
        <v>574</v>
      </c>
      <c r="C784" s="264" t="s">
        <v>312</v>
      </c>
      <c r="D784" s="265" t="str">
        <f t="shared" si="12"/>
        <v>PPL Rank: 659       
Upsala                                            
Conservation - Repl Meters</v>
      </c>
      <c r="E784" s="247" t="str">
        <f>VLOOKUP($A784,'[2]Project Data'!$C$6:$BU$990,11,FALSE)</f>
        <v>Schultz</v>
      </c>
      <c r="F784" s="247">
        <f>VLOOKUP($A784,'[2]Project Data'!$C$6:$BY$990,75,FALSE)</f>
        <v>5</v>
      </c>
      <c r="G784" s="273">
        <f>VLOOKUP($A784,'[2]Project Data'!$C$6:$BY$990,46,FALSE)</f>
        <v>0</v>
      </c>
      <c r="H784" s="247" t="str">
        <f>VLOOKUP($A784,'[2]Project Data'!$C$6:$BY$990,16,FALSE)</f>
        <v>Reg</v>
      </c>
      <c r="I784" s="247" t="str">
        <f>VLOOKUP($A784,'[2]Project Data'!$C$6:$BY$990,6,FALSE)</f>
        <v/>
      </c>
      <c r="J784" s="247" t="str">
        <f>VLOOKUP($A784,'[2]Project Data'!$C$6:$BY$990,7,FALSE)</f>
        <v/>
      </c>
      <c r="K784" s="280">
        <f>VLOOKUP($A784,'[2]Project Data'!$C$6:$BY$990,15,FALSE)</f>
        <v>497</v>
      </c>
      <c r="L784" s="284">
        <f>VLOOKUP($A784,'[2]Project Data'!$C$6:$BY$990,30,FALSE)</f>
        <v>211000</v>
      </c>
      <c r="M784" s="284">
        <f>VLOOKUP($A784,'[2]Project Data'!$C$6:$BY$990,53,FALSE)</f>
        <v>0</v>
      </c>
      <c r="N784" s="266" t="e">
        <f>VLOOKUP($A784,'[2]Project Data'!$C$6:$BU$862,8,FALSE)</f>
        <v>#N/A</v>
      </c>
    </row>
    <row r="785" spans="1:14" s="244" customFormat="1" ht="50.25" customHeight="1" x14ac:dyDescent="0.25">
      <c r="A785" s="264">
        <v>927</v>
      </c>
      <c r="B785" s="264" t="s">
        <v>634</v>
      </c>
      <c r="C785" s="264" t="s">
        <v>721</v>
      </c>
      <c r="D785" s="265" t="str">
        <f t="shared" si="12"/>
        <v>PPL Rank: 927       
Utica                                             
Watermain - Reconstruct Distribution Sys</v>
      </c>
      <c r="E785" s="247" t="str">
        <f>VLOOKUP($A785,'[2]Project Data'!$C$6:$BU$990,11,FALSE)</f>
        <v>Brooksbank</v>
      </c>
      <c r="F785" s="247">
        <f>VLOOKUP($A785,'[2]Project Data'!$C$6:$BY$990,75,FALSE)</f>
        <v>10</v>
      </c>
      <c r="G785" s="273">
        <f>VLOOKUP($A785,'[2]Project Data'!$C$6:$BY$990,46,FALSE)</f>
        <v>0</v>
      </c>
      <c r="H785" s="247" t="str">
        <f>VLOOKUP($A785,'[2]Project Data'!$C$6:$BY$990,16,FALSE)</f>
        <v>Reg</v>
      </c>
      <c r="I785" s="247" t="str">
        <f>VLOOKUP($A785,'[2]Project Data'!$C$6:$BY$990,6,FALSE)</f>
        <v/>
      </c>
      <c r="J785" s="247" t="str">
        <f>VLOOKUP($A785,'[2]Project Data'!$C$6:$BY$990,7,FALSE)</f>
        <v/>
      </c>
      <c r="K785" s="280">
        <f>VLOOKUP($A785,'[2]Project Data'!$C$6:$BY$990,15,FALSE)</f>
        <v>276</v>
      </c>
      <c r="L785" s="284">
        <f>VLOOKUP($A785,'[2]Project Data'!$C$6:$BY$990,30,FALSE)</f>
        <v>2830000</v>
      </c>
      <c r="M785" s="284">
        <f>VLOOKUP($A785,'[2]Project Data'!$C$6:$BY$990,53,FALSE)</f>
        <v>0</v>
      </c>
      <c r="N785" s="266" t="e">
        <f>VLOOKUP($A785,'[2]Project Data'!$C$6:$BU$862,8,FALSE)</f>
        <v>#N/A</v>
      </c>
    </row>
    <row r="786" spans="1:14" s="244" customFormat="1" ht="50.25" customHeight="1" x14ac:dyDescent="0.25">
      <c r="A786" s="264">
        <v>928</v>
      </c>
      <c r="B786" s="264" t="s">
        <v>634</v>
      </c>
      <c r="C786" s="264" t="s">
        <v>315</v>
      </c>
      <c r="D786" s="265" t="str">
        <f t="shared" si="12"/>
        <v>PPL Rank: 928       
Utica                                             
Source - New Well &amp; Wellhouse</v>
      </c>
      <c r="E786" s="247" t="str">
        <f>VLOOKUP($A786,'[2]Project Data'!$C$6:$BU$990,11,FALSE)</f>
        <v>Brooksbank</v>
      </c>
      <c r="F786" s="247">
        <f>VLOOKUP($A786,'[2]Project Data'!$C$6:$BY$990,75,FALSE)</f>
        <v>10</v>
      </c>
      <c r="G786" s="273">
        <f>VLOOKUP($A786,'[2]Project Data'!$C$6:$BY$990,46,FALSE)</f>
        <v>0</v>
      </c>
      <c r="H786" s="247" t="str">
        <f>VLOOKUP($A786,'[2]Project Data'!$C$6:$BY$990,16,FALSE)</f>
        <v>Reg</v>
      </c>
      <c r="I786" s="247" t="str">
        <f>VLOOKUP($A786,'[2]Project Data'!$C$6:$BY$990,6,FALSE)</f>
        <v/>
      </c>
      <c r="J786" s="247" t="str">
        <f>VLOOKUP($A786,'[2]Project Data'!$C$6:$BY$990,7,FALSE)</f>
        <v/>
      </c>
      <c r="K786" s="280">
        <f>VLOOKUP($A786,'[2]Project Data'!$C$6:$BY$990,15,FALSE)</f>
        <v>276</v>
      </c>
      <c r="L786" s="284">
        <f>VLOOKUP($A786,'[2]Project Data'!$C$6:$BY$990,30,FALSE)</f>
        <v>1454000</v>
      </c>
      <c r="M786" s="284">
        <f>VLOOKUP($A786,'[2]Project Data'!$C$6:$BY$990,53,FALSE)</f>
        <v>0</v>
      </c>
      <c r="N786" s="266" t="e">
        <f>VLOOKUP($A786,'[2]Project Data'!$C$6:$BU$862,8,FALSE)</f>
        <v>#N/A</v>
      </c>
    </row>
    <row r="787" spans="1:14" s="244" customFormat="1" ht="50.25" customHeight="1" x14ac:dyDescent="0.25">
      <c r="A787" s="264">
        <v>929</v>
      </c>
      <c r="B787" s="264" t="s">
        <v>634</v>
      </c>
      <c r="C787" s="264" t="s">
        <v>1169</v>
      </c>
      <c r="D787" s="265" t="str">
        <f t="shared" si="12"/>
        <v xml:space="preserve">PPL Rank: 929       
Utica                                             
Watermain - Center St. to 1st St. NW </v>
      </c>
      <c r="E787" s="247" t="str">
        <f>VLOOKUP($A787,'[2]Project Data'!$C$6:$BU$990,11,FALSE)</f>
        <v>Brooksbank</v>
      </c>
      <c r="F787" s="247">
        <f>VLOOKUP($A787,'[2]Project Data'!$C$6:$BY$990,75,FALSE)</f>
        <v>10</v>
      </c>
      <c r="G787" s="273">
        <f>VLOOKUP($A787,'[2]Project Data'!$C$6:$BY$990,46,FALSE)</f>
        <v>0</v>
      </c>
      <c r="H787" s="247" t="str">
        <f>VLOOKUP($A787,'[2]Project Data'!$C$6:$BY$990,16,FALSE)</f>
        <v>Reg</v>
      </c>
      <c r="I787" s="247" t="str">
        <f>VLOOKUP($A787,'[2]Project Data'!$C$6:$BY$990,6,FALSE)</f>
        <v/>
      </c>
      <c r="J787" s="247" t="str">
        <f>VLOOKUP($A787,'[2]Project Data'!$C$6:$BY$990,7,FALSE)</f>
        <v/>
      </c>
      <c r="K787" s="280">
        <f>VLOOKUP($A787,'[2]Project Data'!$C$6:$BY$990,15,FALSE)</f>
        <v>184</v>
      </c>
      <c r="L787" s="284">
        <f>VLOOKUP($A787,'[2]Project Data'!$C$6:$BY$990,30,FALSE)</f>
        <v>2830000</v>
      </c>
      <c r="M787" s="284">
        <f>VLOOKUP($A787,'[2]Project Data'!$C$6:$BY$990,53,FALSE)</f>
        <v>0</v>
      </c>
      <c r="N787" s="266" t="e">
        <f>VLOOKUP($A787,'[2]Project Data'!$C$6:$BU$862,8,FALSE)</f>
        <v>#N/A</v>
      </c>
    </row>
    <row r="788" spans="1:14" s="244" customFormat="1" ht="50.25" customHeight="1" x14ac:dyDescent="0.25">
      <c r="A788" s="264">
        <v>273</v>
      </c>
      <c r="B788" s="264" t="s">
        <v>1170</v>
      </c>
      <c r="C788" s="264" t="s">
        <v>1171</v>
      </c>
      <c r="D788" s="265" t="str">
        <f t="shared" si="12"/>
        <v xml:space="preserve">PPL Rank: 273       
Verdi                                             
Watermain - Replace &amp; Looping </v>
      </c>
      <c r="E788" s="247" t="str">
        <f>VLOOKUP($A788,'[2]Project Data'!$C$6:$BU$990,11,FALSE)</f>
        <v>Berrens</v>
      </c>
      <c r="F788" s="247">
        <f>VLOOKUP($A788,'[2]Project Data'!$C$6:$BY$990,75,FALSE)</f>
        <v>8</v>
      </c>
      <c r="G788" s="273">
        <f>VLOOKUP($A788,'[2]Project Data'!$C$6:$BY$990,46,FALSE)</f>
        <v>0</v>
      </c>
      <c r="H788" s="247" t="str">
        <f>VLOOKUP($A788,'[2]Project Data'!$C$6:$BY$990,16,FALSE)</f>
        <v>Reg</v>
      </c>
      <c r="I788" s="247" t="str">
        <f>VLOOKUP($A788,'[2]Project Data'!$C$6:$BY$990,6,FALSE)</f>
        <v/>
      </c>
      <c r="J788" s="247" t="str">
        <f>VLOOKUP($A788,'[2]Project Data'!$C$6:$BY$990,7,FALSE)</f>
        <v/>
      </c>
      <c r="K788" s="280">
        <f>VLOOKUP($A788,'[2]Project Data'!$C$6:$BY$990,15,FALSE)</f>
        <v>32</v>
      </c>
      <c r="L788" s="284">
        <f>VLOOKUP($A788,'[2]Project Data'!$C$6:$BY$990,30,FALSE)</f>
        <v>1646000</v>
      </c>
      <c r="M788" s="284">
        <f>VLOOKUP($A788,'[2]Project Data'!$C$6:$BY$990,53,FALSE)</f>
        <v>0</v>
      </c>
      <c r="N788" s="266" t="e">
        <f>VLOOKUP($A788,'[2]Project Data'!$C$6:$BU$862,8,FALSE)</f>
        <v>#N/A</v>
      </c>
    </row>
    <row r="789" spans="1:14" s="244" customFormat="1" ht="50.25" customHeight="1" x14ac:dyDescent="0.25">
      <c r="A789" s="264">
        <v>567</v>
      </c>
      <c r="B789" s="264" t="s">
        <v>1170</v>
      </c>
      <c r="C789" s="264" t="s">
        <v>286</v>
      </c>
      <c r="D789" s="265" t="str">
        <f t="shared" si="12"/>
        <v>PPL Rank: 567       
Verdi                                             
Conservation - Replace Meters</v>
      </c>
      <c r="E789" s="247" t="str">
        <f>VLOOKUP($A789,'[2]Project Data'!$C$6:$BU$990,11,FALSE)</f>
        <v>Berrens</v>
      </c>
      <c r="F789" s="247">
        <f>VLOOKUP($A789,'[2]Project Data'!$C$6:$BY$990,75,FALSE)</f>
        <v>8</v>
      </c>
      <c r="G789" s="273">
        <f>VLOOKUP($A789,'[2]Project Data'!$C$6:$BY$990,46,FALSE)</f>
        <v>0</v>
      </c>
      <c r="H789" s="247" t="str">
        <f>VLOOKUP($A789,'[2]Project Data'!$C$6:$BY$990,16,FALSE)</f>
        <v>Reg</v>
      </c>
      <c r="I789" s="247" t="str">
        <f>VLOOKUP($A789,'[2]Project Data'!$C$6:$BY$990,6,FALSE)</f>
        <v/>
      </c>
      <c r="J789" s="247" t="str">
        <f>VLOOKUP($A789,'[2]Project Data'!$C$6:$BY$990,7,FALSE)</f>
        <v/>
      </c>
      <c r="K789" s="280">
        <f>VLOOKUP($A789,'[2]Project Data'!$C$6:$BY$990,15,FALSE)</f>
        <v>32</v>
      </c>
      <c r="L789" s="284">
        <f>VLOOKUP($A789,'[2]Project Data'!$C$6:$BY$990,30,FALSE)</f>
        <v>51000</v>
      </c>
      <c r="M789" s="284">
        <f>VLOOKUP($A789,'[2]Project Data'!$C$6:$BY$990,53,FALSE)</f>
        <v>0</v>
      </c>
      <c r="N789" s="266" t="e">
        <f>VLOOKUP($A789,'[2]Project Data'!$C$6:$BU$862,8,FALSE)</f>
        <v>#N/A</v>
      </c>
    </row>
    <row r="790" spans="1:14" s="244" customFormat="1" ht="50.25" customHeight="1" x14ac:dyDescent="0.25">
      <c r="A790" s="264">
        <v>846</v>
      </c>
      <c r="B790" s="264" t="s">
        <v>575</v>
      </c>
      <c r="C790" s="264" t="s">
        <v>576</v>
      </c>
      <c r="D790" s="265" t="str">
        <f t="shared" si="12"/>
        <v>PPL Rank: 846       
Verndale                                          
Storage - New 75,000 Gal Tower</v>
      </c>
      <c r="E790" s="247" t="str">
        <f>VLOOKUP($A790,'[2]Project Data'!$C$6:$BU$990,11,FALSE)</f>
        <v>Schultz</v>
      </c>
      <c r="F790" s="247">
        <f>VLOOKUP($A790,'[2]Project Data'!$C$6:$BY$990,75,FALSE)</f>
        <v>5</v>
      </c>
      <c r="G790" s="273">
        <f>VLOOKUP($A790,'[2]Project Data'!$C$6:$BY$990,46,FALSE)</f>
        <v>0</v>
      </c>
      <c r="H790" s="247" t="str">
        <f>VLOOKUP($A790,'[2]Project Data'!$C$6:$BY$990,16,FALSE)</f>
        <v>Reg</v>
      </c>
      <c r="I790" s="247" t="str">
        <f>VLOOKUP($A790,'[2]Project Data'!$C$6:$BY$990,6,FALSE)</f>
        <v/>
      </c>
      <c r="J790" s="247" t="str">
        <f>VLOOKUP($A790,'[2]Project Data'!$C$6:$BY$990,7,FALSE)</f>
        <v/>
      </c>
      <c r="K790" s="280">
        <f>VLOOKUP($A790,'[2]Project Data'!$C$6:$BY$990,15,FALSE)</f>
        <v>559</v>
      </c>
      <c r="L790" s="284">
        <f>VLOOKUP($A790,'[2]Project Data'!$C$6:$BY$990,30,FALSE)</f>
        <v>830000</v>
      </c>
      <c r="M790" s="284">
        <f>VLOOKUP($A790,'[2]Project Data'!$C$6:$BY$990,53,FALSE)</f>
        <v>0</v>
      </c>
      <c r="N790" s="266" t="e">
        <f>VLOOKUP($A790,'[2]Project Data'!$C$6:$BU$862,8,FALSE)</f>
        <v>#N/A</v>
      </c>
    </row>
    <row r="791" spans="1:14" s="244" customFormat="1" ht="50.25" customHeight="1" x14ac:dyDescent="0.25">
      <c r="A791" s="264">
        <v>847</v>
      </c>
      <c r="B791" s="264" t="s">
        <v>575</v>
      </c>
      <c r="C791" s="264" t="s">
        <v>577</v>
      </c>
      <c r="D791" s="265" t="str">
        <f t="shared" si="12"/>
        <v>PPL Rank: 847       
Verndale                                          
Conservation - 50 New Meters</v>
      </c>
      <c r="E791" s="247" t="str">
        <f>VLOOKUP($A791,'[2]Project Data'!$C$6:$BU$990,11,FALSE)</f>
        <v>Schultz</v>
      </c>
      <c r="F791" s="247">
        <f>VLOOKUP($A791,'[2]Project Data'!$C$6:$BY$990,75,FALSE)</f>
        <v>5</v>
      </c>
      <c r="G791" s="273">
        <f>VLOOKUP($A791,'[2]Project Data'!$C$6:$BY$990,46,FALSE)</f>
        <v>0</v>
      </c>
      <c r="H791" s="247" t="str">
        <f>VLOOKUP($A791,'[2]Project Data'!$C$6:$BY$990,16,FALSE)</f>
        <v>Reg</v>
      </c>
      <c r="I791" s="247" t="str">
        <f>VLOOKUP($A791,'[2]Project Data'!$C$6:$BY$990,6,FALSE)</f>
        <v/>
      </c>
      <c r="J791" s="247" t="str">
        <f>VLOOKUP($A791,'[2]Project Data'!$C$6:$BY$990,7,FALSE)</f>
        <v/>
      </c>
      <c r="K791" s="280">
        <f>VLOOKUP($A791,'[2]Project Data'!$C$6:$BY$990,15,FALSE)</f>
        <v>559</v>
      </c>
      <c r="L791" s="284">
        <f>VLOOKUP($A791,'[2]Project Data'!$C$6:$BY$990,30,FALSE)</f>
        <v>120000</v>
      </c>
      <c r="M791" s="284">
        <f>VLOOKUP($A791,'[2]Project Data'!$C$6:$BY$990,53,FALSE)</f>
        <v>0</v>
      </c>
      <c r="N791" s="266" t="e">
        <f>VLOOKUP($A791,'[2]Project Data'!$C$6:$BU$862,8,FALSE)</f>
        <v>#N/A</v>
      </c>
    </row>
    <row r="792" spans="1:14" s="244" customFormat="1" ht="50.25" customHeight="1" x14ac:dyDescent="0.25">
      <c r="A792" s="264">
        <v>812</v>
      </c>
      <c r="B792" s="264" t="s">
        <v>171</v>
      </c>
      <c r="C792" s="264" t="s">
        <v>305</v>
      </c>
      <c r="D792" s="265" t="str">
        <f t="shared" si="12"/>
        <v>PPL Rank: 812       
Vernon Center                                     
Treatment - New Plant</v>
      </c>
      <c r="E792" s="247" t="str">
        <f>VLOOKUP($A792,'[2]Project Data'!$C$6:$BU$990,11,FALSE)</f>
        <v>Brooksbank</v>
      </c>
      <c r="F792" s="247">
        <f>VLOOKUP($A792,'[2]Project Data'!$C$6:$BY$990,75,FALSE)</f>
        <v>9</v>
      </c>
      <c r="G792" s="273">
        <f>VLOOKUP($A792,'[2]Project Data'!$C$6:$BY$990,46,FALSE)</f>
        <v>0</v>
      </c>
      <c r="H792" s="247" t="str">
        <f>VLOOKUP($A792,'[2]Project Data'!$C$6:$BY$990,16,FALSE)</f>
        <v>Reg</v>
      </c>
      <c r="I792" s="247" t="str">
        <f>VLOOKUP($A792,'[2]Project Data'!$C$6:$BY$990,6,FALSE)</f>
        <v/>
      </c>
      <c r="J792" s="247" t="str">
        <f>VLOOKUP($A792,'[2]Project Data'!$C$6:$BY$990,7,FALSE)</f>
        <v/>
      </c>
      <c r="K792" s="280">
        <f>VLOOKUP($A792,'[2]Project Data'!$C$6:$BY$990,15,FALSE)</f>
        <v>332</v>
      </c>
      <c r="L792" s="284">
        <f>VLOOKUP($A792,'[2]Project Data'!$C$6:$BY$990,30,FALSE)</f>
        <v>4370108</v>
      </c>
      <c r="M792" s="284">
        <f>VLOOKUP($A792,'[2]Project Data'!$C$6:$BY$990,53,FALSE)</f>
        <v>917149.35519659135</v>
      </c>
      <c r="N792" s="266" t="e">
        <f>VLOOKUP($A792,'[2]Project Data'!$C$6:$BU$862,8,FALSE)</f>
        <v>#N/A</v>
      </c>
    </row>
    <row r="793" spans="1:14" s="244" customFormat="1" ht="50.25" customHeight="1" x14ac:dyDescent="0.25">
      <c r="A793" s="264">
        <v>299</v>
      </c>
      <c r="B793" s="264" t="s">
        <v>578</v>
      </c>
      <c r="C793" s="264" t="s">
        <v>1172</v>
      </c>
      <c r="D793" s="265" t="str">
        <f t="shared" si="12"/>
        <v>PPL Rank: 299       
Vesta                                             
Watermain - Replace &amp; Looping</v>
      </c>
      <c r="E793" s="247" t="str">
        <f>VLOOKUP($A793,'[2]Project Data'!$C$6:$BU$990,11,FALSE)</f>
        <v>Berrens</v>
      </c>
      <c r="F793" s="247">
        <f>VLOOKUP($A793,'[2]Project Data'!$C$6:$BY$990,75,FALSE)</f>
        <v>8</v>
      </c>
      <c r="G793" s="273">
        <f>VLOOKUP($A793,'[2]Project Data'!$C$6:$BY$990,46,FALSE)</f>
        <v>0</v>
      </c>
      <c r="H793" s="247" t="str">
        <f>VLOOKUP($A793,'[2]Project Data'!$C$6:$BY$990,16,FALSE)</f>
        <v>Reg</v>
      </c>
      <c r="I793" s="247" t="str">
        <f>VLOOKUP($A793,'[2]Project Data'!$C$6:$BY$990,6,FALSE)</f>
        <v/>
      </c>
      <c r="J793" s="247" t="str">
        <f>VLOOKUP($A793,'[2]Project Data'!$C$6:$BY$990,7,FALSE)</f>
        <v/>
      </c>
      <c r="K793" s="280">
        <f>VLOOKUP($A793,'[2]Project Data'!$C$6:$BY$990,15,FALSE)</f>
        <v>315</v>
      </c>
      <c r="L793" s="284">
        <f>VLOOKUP($A793,'[2]Project Data'!$C$6:$BY$990,30,FALSE)</f>
        <v>8121000</v>
      </c>
      <c r="M793" s="284">
        <f>VLOOKUP($A793,'[2]Project Data'!$C$6:$BY$990,53,FALSE)</f>
        <v>0</v>
      </c>
      <c r="N793" s="266" t="e">
        <f>VLOOKUP($A793,'[2]Project Data'!$C$6:$BU$862,8,FALSE)</f>
        <v>#N/A</v>
      </c>
    </row>
    <row r="794" spans="1:14" s="244" customFormat="1" ht="50.25" customHeight="1" x14ac:dyDescent="0.25">
      <c r="A794" s="264">
        <v>688</v>
      </c>
      <c r="B794" s="264" t="s">
        <v>578</v>
      </c>
      <c r="C794" s="264" t="s">
        <v>289</v>
      </c>
      <c r="D794" s="265" t="str">
        <f t="shared" si="12"/>
        <v>PPL Rank: 688       
Vesta                                             
Storage - Tower Rehab</v>
      </c>
      <c r="E794" s="247" t="str">
        <f>VLOOKUP($A794,'[2]Project Data'!$C$6:$BU$990,11,FALSE)</f>
        <v>Berrens</v>
      </c>
      <c r="F794" s="247">
        <f>VLOOKUP($A794,'[2]Project Data'!$C$6:$BY$990,75,FALSE)</f>
        <v>8</v>
      </c>
      <c r="G794" s="273">
        <f>VLOOKUP($A794,'[2]Project Data'!$C$6:$BY$990,46,FALSE)</f>
        <v>0</v>
      </c>
      <c r="H794" s="247" t="str">
        <f>VLOOKUP($A794,'[2]Project Data'!$C$6:$BY$990,16,FALSE)</f>
        <v>Reg</v>
      </c>
      <c r="I794" s="247" t="str">
        <f>VLOOKUP($A794,'[2]Project Data'!$C$6:$BY$990,6,FALSE)</f>
        <v/>
      </c>
      <c r="J794" s="247" t="str">
        <f>VLOOKUP($A794,'[2]Project Data'!$C$6:$BY$990,7,FALSE)</f>
        <v/>
      </c>
      <c r="K794" s="280">
        <f>VLOOKUP($A794,'[2]Project Data'!$C$6:$BY$990,15,FALSE)</f>
        <v>315</v>
      </c>
      <c r="L794" s="284">
        <f>VLOOKUP($A794,'[2]Project Data'!$C$6:$BY$990,30,FALSE)</f>
        <v>968000</v>
      </c>
      <c r="M794" s="284">
        <f>VLOOKUP($A794,'[2]Project Data'!$C$6:$BY$990,53,FALSE)</f>
        <v>0</v>
      </c>
      <c r="N794" s="266" t="e">
        <f>VLOOKUP($A794,'[2]Project Data'!$C$6:$BU$862,8,FALSE)</f>
        <v>#N/A</v>
      </c>
    </row>
    <row r="795" spans="1:14" s="244" customFormat="1" ht="50.25" customHeight="1" x14ac:dyDescent="0.25">
      <c r="A795" s="264">
        <v>585</v>
      </c>
      <c r="B795" s="264" t="s">
        <v>781</v>
      </c>
      <c r="C795" s="264" t="s">
        <v>962</v>
      </c>
      <c r="D795" s="265" t="str">
        <f t="shared" si="12"/>
        <v>PPL Rank: 585       
Wabasha                                           
Other - Booster Station Replacement</v>
      </c>
      <c r="E795" s="247" t="str">
        <f>VLOOKUP($A795,'[2]Project Data'!$C$6:$BU$990,11,FALSE)</f>
        <v>Brooksbank</v>
      </c>
      <c r="F795" s="247">
        <f>VLOOKUP($A795,'[2]Project Data'!$C$6:$BY$990,75,FALSE)</f>
        <v>10</v>
      </c>
      <c r="G795" s="273">
        <f>VLOOKUP($A795,'[2]Project Data'!$C$6:$BY$990,46,FALSE)</f>
        <v>0</v>
      </c>
      <c r="H795" s="247" t="str">
        <f>VLOOKUP($A795,'[2]Project Data'!$C$6:$BY$990,16,FALSE)</f>
        <v>Reg</v>
      </c>
      <c r="I795" s="247" t="str">
        <f>VLOOKUP($A795,'[2]Project Data'!$C$6:$BY$990,6,FALSE)</f>
        <v/>
      </c>
      <c r="J795" s="247" t="str">
        <f>VLOOKUP($A795,'[2]Project Data'!$C$6:$BY$990,7,FALSE)</f>
        <v/>
      </c>
      <c r="K795" s="280">
        <f>VLOOKUP($A795,'[2]Project Data'!$C$6:$BY$990,15,FALSE)</f>
        <v>2655</v>
      </c>
      <c r="L795" s="284">
        <f>VLOOKUP($A795,'[2]Project Data'!$C$6:$BY$990,30,FALSE)</f>
        <v>1080000</v>
      </c>
      <c r="M795" s="284">
        <f>VLOOKUP($A795,'[2]Project Data'!$C$6:$BY$990,53,FALSE)</f>
        <v>0</v>
      </c>
      <c r="N795" s="266" t="e">
        <f>VLOOKUP($A795,'[2]Project Data'!$C$6:$BU$862,8,FALSE)</f>
        <v>#N/A</v>
      </c>
    </row>
    <row r="796" spans="1:14" s="244" customFormat="1" ht="50.25" customHeight="1" x14ac:dyDescent="0.25">
      <c r="A796" s="264">
        <v>586</v>
      </c>
      <c r="B796" s="264" t="s">
        <v>781</v>
      </c>
      <c r="C796" s="264" t="s">
        <v>963</v>
      </c>
      <c r="D796" s="265" t="str">
        <f t="shared" si="12"/>
        <v>PPL Rank: 586       
Wabasha                                           
Watermain - Cast Iron Replacement</v>
      </c>
      <c r="E796" s="247" t="str">
        <f>VLOOKUP($A796,'[2]Project Data'!$C$6:$BU$990,11,FALSE)</f>
        <v>Brooksbank</v>
      </c>
      <c r="F796" s="247">
        <f>VLOOKUP($A796,'[2]Project Data'!$C$6:$BY$990,75,FALSE)</f>
        <v>10</v>
      </c>
      <c r="G796" s="273">
        <f>VLOOKUP($A796,'[2]Project Data'!$C$6:$BY$990,46,FALSE)</f>
        <v>0</v>
      </c>
      <c r="H796" s="247" t="str">
        <f>VLOOKUP($A796,'[2]Project Data'!$C$6:$BY$990,16,FALSE)</f>
        <v>Reg</v>
      </c>
      <c r="I796" s="247" t="str">
        <f>VLOOKUP($A796,'[2]Project Data'!$C$6:$BY$990,6,FALSE)</f>
        <v/>
      </c>
      <c r="J796" s="247" t="str">
        <f>VLOOKUP($A796,'[2]Project Data'!$C$6:$BY$990,7,FALSE)</f>
        <v/>
      </c>
      <c r="K796" s="280">
        <f>VLOOKUP($A796,'[2]Project Data'!$C$6:$BY$990,15,FALSE)</f>
        <v>2655</v>
      </c>
      <c r="L796" s="284">
        <f>VLOOKUP($A796,'[2]Project Data'!$C$6:$BY$990,30,FALSE)</f>
        <v>16295250</v>
      </c>
      <c r="M796" s="284">
        <f>VLOOKUP($A796,'[2]Project Data'!$C$6:$BY$990,53,FALSE)</f>
        <v>0</v>
      </c>
      <c r="N796" s="266" t="e">
        <f>VLOOKUP($A796,'[2]Project Data'!$C$6:$BU$862,8,FALSE)</f>
        <v>#N/A</v>
      </c>
    </row>
    <row r="797" spans="1:14" s="244" customFormat="1" ht="50.25" customHeight="1" x14ac:dyDescent="0.25">
      <c r="A797" s="264">
        <v>70</v>
      </c>
      <c r="B797" s="264" t="s">
        <v>268</v>
      </c>
      <c r="C797" s="264" t="s">
        <v>885</v>
      </c>
      <c r="D797" s="265" t="str">
        <f t="shared" si="12"/>
        <v>PPL Rank: 70        
Wabasso                                           
Treatment - Manganese Plant &amp; Well</v>
      </c>
      <c r="E797" s="247" t="str">
        <f>VLOOKUP($A797,'[2]Project Data'!$C$6:$BU$990,11,FALSE)</f>
        <v>Berrens</v>
      </c>
      <c r="F797" s="247">
        <f>VLOOKUP($A797,'[2]Project Data'!$C$6:$BY$990,75,FALSE)</f>
        <v>8</v>
      </c>
      <c r="G797" s="273">
        <f>VLOOKUP($A797,'[2]Project Data'!$C$6:$BY$990,46,FALSE)</f>
        <v>0</v>
      </c>
      <c r="H797" s="247" t="str">
        <f>VLOOKUP($A797,'[2]Project Data'!$C$6:$BY$990,16,FALSE)</f>
        <v>EC</v>
      </c>
      <c r="I797" s="247" t="str">
        <f>VLOOKUP($A797,'[2]Project Data'!$C$6:$BY$990,6,FALSE)</f>
        <v>Yes</v>
      </c>
      <c r="J797" s="247" t="str">
        <f>VLOOKUP($A797,'[2]Project Data'!$C$6:$BY$990,7,FALSE)</f>
        <v/>
      </c>
      <c r="K797" s="280">
        <f>VLOOKUP($A797,'[2]Project Data'!$C$6:$BY$990,15,FALSE)</f>
        <v>671</v>
      </c>
      <c r="L797" s="284">
        <f>VLOOKUP($A797,'[2]Project Data'!$C$6:$BY$990,30,FALSE)</f>
        <v>1965000</v>
      </c>
      <c r="M797" s="284">
        <f>VLOOKUP($A797,'[2]Project Data'!$C$6:$BY$990,53,FALSE)</f>
        <v>0</v>
      </c>
      <c r="N797" s="266" t="e">
        <f>VLOOKUP($A797,'[2]Project Data'!$C$6:$BU$862,8,FALSE)</f>
        <v>#N/A</v>
      </c>
    </row>
    <row r="798" spans="1:14" s="244" customFormat="1" ht="50.25" customHeight="1" x14ac:dyDescent="0.25">
      <c r="A798" s="264">
        <v>358</v>
      </c>
      <c r="B798" s="264" t="s">
        <v>172</v>
      </c>
      <c r="C798" s="264" t="s">
        <v>579</v>
      </c>
      <c r="D798" s="265" t="str">
        <f t="shared" si="12"/>
        <v>PPL Rank: 358       
Wadena                                            
Watermain - Replace SW Portion of City</v>
      </c>
      <c r="E798" s="247" t="str">
        <f>VLOOKUP($A798,'[2]Project Data'!$C$6:$BU$990,11,FALSE)</f>
        <v>Schultz</v>
      </c>
      <c r="F798" s="247">
        <f>VLOOKUP($A798,'[2]Project Data'!$C$6:$BY$990,75,FALSE)</f>
        <v>5</v>
      </c>
      <c r="G798" s="273">
        <f>VLOOKUP($A798,'[2]Project Data'!$C$6:$BY$990,46,FALSE)</f>
        <v>0</v>
      </c>
      <c r="H798" s="247" t="str">
        <f>VLOOKUP($A798,'[2]Project Data'!$C$6:$BY$990,16,FALSE)</f>
        <v>Reg</v>
      </c>
      <c r="I798" s="247" t="str">
        <f>VLOOKUP($A798,'[2]Project Data'!$C$6:$BY$990,6,FALSE)</f>
        <v/>
      </c>
      <c r="J798" s="247" t="str">
        <f>VLOOKUP($A798,'[2]Project Data'!$C$6:$BY$990,7,FALSE)</f>
        <v/>
      </c>
      <c r="K798" s="280">
        <f>VLOOKUP($A798,'[2]Project Data'!$C$6:$BY$990,15,FALSE)</f>
        <v>4293</v>
      </c>
      <c r="L798" s="284">
        <f>VLOOKUP($A798,'[2]Project Data'!$C$6:$BY$990,30,FALSE)</f>
        <v>4925000</v>
      </c>
      <c r="M798" s="284">
        <f>VLOOKUP($A798,'[2]Project Data'!$C$6:$BY$990,53,FALSE)</f>
        <v>0</v>
      </c>
      <c r="N798" s="266" t="e">
        <f>VLOOKUP($A798,'[2]Project Data'!$C$6:$BU$862,8,FALSE)</f>
        <v>#N/A</v>
      </c>
    </row>
    <row r="799" spans="1:14" s="244" customFormat="1" ht="50.25" customHeight="1" x14ac:dyDescent="0.25">
      <c r="A799" s="264">
        <v>458</v>
      </c>
      <c r="B799" s="264" t="s">
        <v>172</v>
      </c>
      <c r="C799" s="264" t="s">
        <v>1376</v>
      </c>
      <c r="D799" s="265" t="str">
        <f t="shared" si="12"/>
        <v>PPL Rank: 458       
Wadena                                            
Watermain - Hwy 10 Utility Improvements</v>
      </c>
      <c r="E799" s="247" t="str">
        <f>VLOOKUP($A799,'[2]Project Data'!$C$6:$BU$990,11,FALSE)</f>
        <v>Schultz</v>
      </c>
      <c r="F799" s="247">
        <f>VLOOKUP($A799,'[2]Project Data'!$C$6:$BY$990,75,FALSE)</f>
        <v>5</v>
      </c>
      <c r="G799" s="273">
        <f>VLOOKUP($A799,'[2]Project Data'!$C$6:$BY$990,46,FALSE)</f>
        <v>0</v>
      </c>
      <c r="H799" s="247" t="str">
        <f>VLOOKUP($A799,'[2]Project Data'!$C$6:$BY$990,16,FALSE)</f>
        <v>Reg</v>
      </c>
      <c r="I799" s="247" t="str">
        <f>VLOOKUP($A799,'[2]Project Data'!$C$6:$BY$990,6,FALSE)</f>
        <v/>
      </c>
      <c r="J799" s="247" t="str">
        <f>VLOOKUP($A799,'[2]Project Data'!$C$6:$BY$990,7,FALSE)</f>
        <v/>
      </c>
      <c r="K799" s="280">
        <f>VLOOKUP($A799,'[2]Project Data'!$C$6:$BY$990,15,FALSE)</f>
        <v>4200</v>
      </c>
      <c r="L799" s="284">
        <f>VLOOKUP($A799,'[2]Project Data'!$C$6:$BY$990,30,FALSE)</f>
        <v>3264000</v>
      </c>
      <c r="M799" s="284">
        <f>VLOOKUP($A799,'[2]Project Data'!$C$6:$BY$990,53,FALSE)</f>
        <v>0</v>
      </c>
      <c r="N799" s="266" t="e">
        <f>VLOOKUP($A799,'[2]Project Data'!$C$6:$BU$862,8,FALSE)</f>
        <v>#N/A</v>
      </c>
    </row>
    <row r="800" spans="1:14" s="244" customFormat="1" ht="50.25" customHeight="1" x14ac:dyDescent="0.25">
      <c r="A800" s="264">
        <v>64</v>
      </c>
      <c r="B800" s="264" t="s">
        <v>1295</v>
      </c>
      <c r="C800" s="264" t="s">
        <v>1049</v>
      </c>
      <c r="D800" s="265" t="str">
        <f t="shared" si="12"/>
        <v>PPL Rank: 64        
Waite Park                                        
Treatment - PFAS Removal</v>
      </c>
      <c r="E800" s="247" t="str">
        <f>VLOOKUP($A800,'[2]Project Data'!$C$6:$BU$990,11,FALSE)</f>
        <v>Barrett</v>
      </c>
      <c r="F800" s="247" t="str">
        <f>VLOOKUP($A800,'[2]Project Data'!$C$6:$BY$990,75,FALSE)</f>
        <v>7W</v>
      </c>
      <c r="G800" s="273">
        <f>VLOOKUP($A800,'[2]Project Data'!$C$6:$BY$990,46,FALSE)</f>
        <v>0</v>
      </c>
      <c r="H800" s="247" t="str">
        <f>VLOOKUP($A800,'[2]Project Data'!$C$6:$BY$990,16,FALSE)</f>
        <v>EC</v>
      </c>
      <c r="I800" s="247" t="str">
        <f>VLOOKUP($A800,'[2]Project Data'!$C$6:$BY$990,6,FALSE)</f>
        <v/>
      </c>
      <c r="J800" s="247" t="str">
        <f>VLOOKUP($A800,'[2]Project Data'!$C$6:$BY$990,7,FALSE)</f>
        <v/>
      </c>
      <c r="K800" s="280">
        <f>VLOOKUP($A800,'[2]Project Data'!$C$6:$BY$990,15,FALSE)</f>
        <v>8290</v>
      </c>
      <c r="L800" s="284">
        <f>VLOOKUP($A800,'[2]Project Data'!$C$6:$BY$990,30,FALSE)</f>
        <v>19246000</v>
      </c>
      <c r="M800" s="284">
        <f>VLOOKUP($A800,'[2]Project Data'!$C$6:$BY$990,53,FALSE)</f>
        <v>0</v>
      </c>
      <c r="N800" s="266" t="e">
        <f>VLOOKUP($A800,'[2]Project Data'!$C$6:$BU$862,8,FALSE)</f>
        <v>#N/A</v>
      </c>
    </row>
    <row r="801" spans="1:14" s="244" customFormat="1" ht="50.25" customHeight="1" x14ac:dyDescent="0.25">
      <c r="A801" s="264">
        <v>867</v>
      </c>
      <c r="B801" s="264" t="s">
        <v>152</v>
      </c>
      <c r="C801" s="264" t="s">
        <v>580</v>
      </c>
      <c r="D801" s="265" t="str">
        <f t="shared" si="12"/>
        <v>PPL Rank: 867       
Waldorf                                           
Treatment - Plant Rehab &amp; Well Valves</v>
      </c>
      <c r="E801" s="247" t="str">
        <f>VLOOKUP($A801,'[2]Project Data'!$C$6:$BU$990,11,FALSE)</f>
        <v>Brooksbank</v>
      </c>
      <c r="F801" s="247">
        <f>VLOOKUP($A801,'[2]Project Data'!$C$6:$BY$990,75,FALSE)</f>
        <v>9</v>
      </c>
      <c r="G801" s="273">
        <f>VLOOKUP($A801,'[2]Project Data'!$C$6:$BY$990,46,FALSE)</f>
        <v>0</v>
      </c>
      <c r="H801" s="247" t="str">
        <f>VLOOKUP($A801,'[2]Project Data'!$C$6:$BY$990,16,FALSE)</f>
        <v>Reg</v>
      </c>
      <c r="I801" s="247" t="str">
        <f>VLOOKUP($A801,'[2]Project Data'!$C$6:$BY$990,6,FALSE)</f>
        <v/>
      </c>
      <c r="J801" s="247" t="str">
        <f>VLOOKUP($A801,'[2]Project Data'!$C$6:$BY$990,7,FALSE)</f>
        <v/>
      </c>
      <c r="K801" s="280">
        <f>VLOOKUP($A801,'[2]Project Data'!$C$6:$BY$990,15,FALSE)</f>
        <v>227</v>
      </c>
      <c r="L801" s="284">
        <f>VLOOKUP($A801,'[2]Project Data'!$C$6:$BY$990,30,FALSE)</f>
        <v>409182</v>
      </c>
      <c r="M801" s="284">
        <f>VLOOKUP($A801,'[2]Project Data'!$C$6:$BY$990,53,FALSE)</f>
        <v>0</v>
      </c>
      <c r="N801" s="266" t="e">
        <f>VLOOKUP($A801,'[2]Project Data'!$C$6:$BU$862,8,FALSE)</f>
        <v>#N/A</v>
      </c>
    </row>
    <row r="802" spans="1:14" s="244" customFormat="1" ht="50.25" customHeight="1" x14ac:dyDescent="0.25">
      <c r="A802" s="264">
        <v>868</v>
      </c>
      <c r="B802" s="264" t="s">
        <v>152</v>
      </c>
      <c r="C802" s="264" t="s">
        <v>289</v>
      </c>
      <c r="D802" s="265" t="str">
        <f t="shared" si="12"/>
        <v>PPL Rank: 868       
Waldorf                                           
Storage - Tower Rehab</v>
      </c>
      <c r="E802" s="247" t="str">
        <f>VLOOKUP($A802,'[2]Project Data'!$C$6:$BU$990,11,FALSE)</f>
        <v>Brooksbank</v>
      </c>
      <c r="F802" s="247">
        <f>VLOOKUP($A802,'[2]Project Data'!$C$6:$BY$990,75,FALSE)</f>
        <v>9</v>
      </c>
      <c r="G802" s="273">
        <f>VLOOKUP($A802,'[2]Project Data'!$C$6:$BY$990,46,FALSE)</f>
        <v>0</v>
      </c>
      <c r="H802" s="247" t="str">
        <f>VLOOKUP($A802,'[2]Project Data'!$C$6:$BY$990,16,FALSE)</f>
        <v>Reg</v>
      </c>
      <c r="I802" s="247" t="str">
        <f>VLOOKUP($A802,'[2]Project Data'!$C$6:$BY$990,6,FALSE)</f>
        <v/>
      </c>
      <c r="J802" s="247" t="str">
        <f>VLOOKUP($A802,'[2]Project Data'!$C$6:$BY$990,7,FALSE)</f>
        <v/>
      </c>
      <c r="K802" s="280">
        <f>VLOOKUP($A802,'[2]Project Data'!$C$6:$BY$990,15,FALSE)</f>
        <v>227</v>
      </c>
      <c r="L802" s="284">
        <f>VLOOKUP($A802,'[2]Project Data'!$C$6:$BY$990,30,FALSE)</f>
        <v>461626</v>
      </c>
      <c r="M802" s="284">
        <f>VLOOKUP($A802,'[2]Project Data'!$C$6:$BY$990,53,FALSE)</f>
        <v>0</v>
      </c>
      <c r="N802" s="266" t="e">
        <f>VLOOKUP($A802,'[2]Project Data'!$C$6:$BU$862,8,FALSE)</f>
        <v>#N/A</v>
      </c>
    </row>
    <row r="803" spans="1:14" s="244" customFormat="1" ht="50.25" customHeight="1" x14ac:dyDescent="0.25">
      <c r="A803" s="264">
        <v>869</v>
      </c>
      <c r="B803" s="264" t="s">
        <v>152</v>
      </c>
      <c r="C803" s="264" t="s">
        <v>581</v>
      </c>
      <c r="D803" s="265" t="str">
        <f t="shared" si="12"/>
        <v>PPL Rank: 869       
Waldorf                                           
Watermain - Replace with Meters</v>
      </c>
      <c r="E803" s="247" t="str">
        <f>VLOOKUP($A803,'[2]Project Data'!$C$6:$BU$990,11,FALSE)</f>
        <v>Brooksbank</v>
      </c>
      <c r="F803" s="247">
        <f>VLOOKUP($A803,'[2]Project Data'!$C$6:$BY$990,75,FALSE)</f>
        <v>9</v>
      </c>
      <c r="G803" s="273">
        <f>VLOOKUP($A803,'[2]Project Data'!$C$6:$BY$990,46,FALSE)</f>
        <v>0</v>
      </c>
      <c r="H803" s="247" t="str">
        <f>VLOOKUP($A803,'[2]Project Data'!$C$6:$BY$990,16,FALSE)</f>
        <v>Reg</v>
      </c>
      <c r="I803" s="247" t="str">
        <f>VLOOKUP($A803,'[2]Project Data'!$C$6:$BY$990,6,FALSE)</f>
        <v/>
      </c>
      <c r="J803" s="247" t="str">
        <f>VLOOKUP($A803,'[2]Project Data'!$C$6:$BY$990,7,FALSE)</f>
        <v/>
      </c>
      <c r="K803" s="280">
        <f>VLOOKUP($A803,'[2]Project Data'!$C$6:$BY$990,15,FALSE)</f>
        <v>227</v>
      </c>
      <c r="L803" s="284">
        <f>VLOOKUP($A803,'[2]Project Data'!$C$6:$BY$990,30,FALSE)</f>
        <v>2183344</v>
      </c>
      <c r="M803" s="284">
        <f>VLOOKUP($A803,'[2]Project Data'!$C$6:$BY$990,53,FALSE)</f>
        <v>0</v>
      </c>
      <c r="N803" s="266" t="e">
        <f>VLOOKUP($A803,'[2]Project Data'!$C$6:$BU$862,8,FALSE)</f>
        <v>#N/A</v>
      </c>
    </row>
    <row r="804" spans="1:14" s="244" customFormat="1" ht="50.25" customHeight="1" x14ac:dyDescent="0.25">
      <c r="A804" s="264">
        <v>352</v>
      </c>
      <c r="B804" s="264" t="s">
        <v>782</v>
      </c>
      <c r="C804" s="264" t="s">
        <v>1377</v>
      </c>
      <c r="D804" s="265" t="str">
        <f t="shared" si="12"/>
        <v>PPL Rank: 352       
Walker                                            
Watermain - Westside Area</v>
      </c>
      <c r="E804" s="247" t="str">
        <f>VLOOKUP($A804,'[2]Project Data'!$C$6:$BU$990,11,FALSE)</f>
        <v>Schultz</v>
      </c>
      <c r="F804" s="247">
        <f>VLOOKUP($A804,'[2]Project Data'!$C$6:$BY$990,75,FALSE)</f>
        <v>5</v>
      </c>
      <c r="G804" s="273">
        <f>VLOOKUP($A804,'[2]Project Data'!$C$6:$BY$990,46,FALSE)</f>
        <v>0</v>
      </c>
      <c r="H804" s="247" t="str">
        <f>VLOOKUP($A804,'[2]Project Data'!$C$6:$BY$990,16,FALSE)</f>
        <v>Reg</v>
      </c>
      <c r="I804" s="247" t="str">
        <f>VLOOKUP($A804,'[2]Project Data'!$C$6:$BY$990,6,FALSE)</f>
        <v/>
      </c>
      <c r="J804" s="247" t="str">
        <f>VLOOKUP($A804,'[2]Project Data'!$C$6:$BY$990,7,FALSE)</f>
        <v>Yes</v>
      </c>
      <c r="K804" s="280">
        <f>VLOOKUP($A804,'[2]Project Data'!$C$6:$BY$990,15,FALSE)</f>
        <v>937</v>
      </c>
      <c r="L804" s="284">
        <f>VLOOKUP($A804,'[2]Project Data'!$C$6:$BY$990,30,FALSE)</f>
        <v>1830000</v>
      </c>
      <c r="M804" s="284">
        <f>VLOOKUP($A804,'[2]Project Data'!$C$6:$BY$990,53,FALSE)</f>
        <v>0</v>
      </c>
      <c r="N804" s="266" t="e">
        <f>VLOOKUP($A804,'[2]Project Data'!$C$6:$BU$862,8,FALSE)</f>
        <v>#N/A</v>
      </c>
    </row>
    <row r="805" spans="1:14" s="244" customFormat="1" ht="50.25" customHeight="1" x14ac:dyDescent="0.25">
      <c r="A805" s="264">
        <v>353</v>
      </c>
      <c r="B805" s="264" t="s">
        <v>582</v>
      </c>
      <c r="C805" s="264" t="s">
        <v>583</v>
      </c>
      <c r="D805" s="265" t="str">
        <f t="shared" si="12"/>
        <v>PPL Rank: 353       
Walnut Grove                                      
Watermain - Replace Old Water Main</v>
      </c>
      <c r="E805" s="247" t="str">
        <f>VLOOKUP($A805,'[2]Project Data'!$C$6:$BU$990,11,FALSE)</f>
        <v>Berrens</v>
      </c>
      <c r="F805" s="247">
        <f>VLOOKUP($A805,'[2]Project Data'!$C$6:$BY$990,75,FALSE)</f>
        <v>8</v>
      </c>
      <c r="G805" s="273">
        <f>VLOOKUP($A805,'[2]Project Data'!$C$6:$BY$990,46,FALSE)</f>
        <v>0</v>
      </c>
      <c r="H805" s="247" t="str">
        <f>VLOOKUP($A805,'[2]Project Data'!$C$6:$BY$990,16,FALSE)</f>
        <v>Reg</v>
      </c>
      <c r="I805" s="247" t="str">
        <f>VLOOKUP($A805,'[2]Project Data'!$C$6:$BY$990,6,FALSE)</f>
        <v/>
      </c>
      <c r="J805" s="247" t="str">
        <f>VLOOKUP($A805,'[2]Project Data'!$C$6:$BY$990,7,FALSE)</f>
        <v/>
      </c>
      <c r="K805" s="280">
        <f>VLOOKUP($A805,'[2]Project Data'!$C$6:$BY$990,15,FALSE)</f>
        <v>685</v>
      </c>
      <c r="L805" s="284">
        <f>VLOOKUP($A805,'[2]Project Data'!$C$6:$BY$990,30,FALSE)</f>
        <v>833500</v>
      </c>
      <c r="M805" s="284">
        <f>VLOOKUP($A805,'[2]Project Data'!$C$6:$BY$990,53,FALSE)</f>
        <v>0</v>
      </c>
      <c r="N805" s="266" t="e">
        <f>VLOOKUP($A805,'[2]Project Data'!$C$6:$BU$862,8,FALSE)</f>
        <v>#N/A</v>
      </c>
    </row>
    <row r="806" spans="1:14" s="244" customFormat="1" ht="50.25" customHeight="1" x14ac:dyDescent="0.25">
      <c r="A806" s="264">
        <v>892</v>
      </c>
      <c r="B806" s="264" t="s">
        <v>783</v>
      </c>
      <c r="C806" s="264" t="s">
        <v>964</v>
      </c>
      <c r="D806" s="265" t="str">
        <f t="shared" si="12"/>
        <v>PPL Rank: 892       
Waltham                                           
Watermain - Reconstruct Distr Sys</v>
      </c>
      <c r="E806" s="247" t="str">
        <f>VLOOKUP($A806,'[2]Project Data'!$C$6:$BU$990,11,FALSE)</f>
        <v>Brooksbank</v>
      </c>
      <c r="F806" s="247">
        <f>VLOOKUP($A806,'[2]Project Data'!$C$6:$BY$990,75,FALSE)</f>
        <v>10</v>
      </c>
      <c r="G806" s="273">
        <f>VLOOKUP($A806,'[2]Project Data'!$C$6:$BY$990,46,FALSE)</f>
        <v>0</v>
      </c>
      <c r="H806" s="247" t="str">
        <f>VLOOKUP($A806,'[2]Project Data'!$C$6:$BY$990,16,FALSE)</f>
        <v>Reg</v>
      </c>
      <c r="I806" s="247" t="str">
        <f>VLOOKUP($A806,'[2]Project Data'!$C$6:$BY$990,6,FALSE)</f>
        <v/>
      </c>
      <c r="J806" s="247" t="str">
        <f>VLOOKUP($A806,'[2]Project Data'!$C$6:$BY$990,7,FALSE)</f>
        <v/>
      </c>
      <c r="K806" s="280">
        <f>VLOOKUP($A806,'[2]Project Data'!$C$6:$BY$990,15,FALSE)</f>
        <v>168</v>
      </c>
      <c r="L806" s="284">
        <f>VLOOKUP($A806,'[2]Project Data'!$C$6:$BY$990,30,FALSE)</f>
        <v>1074900</v>
      </c>
      <c r="M806" s="284">
        <f>VLOOKUP($A806,'[2]Project Data'!$C$6:$BY$990,53,FALSE)</f>
        <v>0</v>
      </c>
      <c r="N806" s="266" t="e">
        <f>VLOOKUP($A806,'[2]Project Data'!$C$6:$BU$862,8,FALSE)</f>
        <v>#N/A</v>
      </c>
    </row>
    <row r="807" spans="1:14" s="244" customFormat="1" ht="50.25" customHeight="1" x14ac:dyDescent="0.25">
      <c r="A807" s="264">
        <v>893</v>
      </c>
      <c r="B807" s="264" t="s">
        <v>783</v>
      </c>
      <c r="C807" s="264" t="s">
        <v>965</v>
      </c>
      <c r="D807" s="265" t="str">
        <f t="shared" si="12"/>
        <v>PPL Rank: 893       
Waltham                                           
Storage - Replace Elevated Tank</v>
      </c>
      <c r="E807" s="247" t="str">
        <f>VLOOKUP($A807,'[2]Project Data'!$C$6:$BU$990,11,FALSE)</f>
        <v>Brooksbank</v>
      </c>
      <c r="F807" s="247">
        <f>VLOOKUP($A807,'[2]Project Data'!$C$6:$BY$990,75,FALSE)</f>
        <v>10</v>
      </c>
      <c r="G807" s="273">
        <f>VLOOKUP($A807,'[2]Project Data'!$C$6:$BY$990,46,FALSE)</f>
        <v>0</v>
      </c>
      <c r="H807" s="247" t="str">
        <f>VLOOKUP($A807,'[2]Project Data'!$C$6:$BY$990,16,FALSE)</f>
        <v>Reg</v>
      </c>
      <c r="I807" s="247" t="str">
        <f>VLOOKUP($A807,'[2]Project Data'!$C$6:$BY$990,6,FALSE)</f>
        <v/>
      </c>
      <c r="J807" s="247" t="str">
        <f>VLOOKUP($A807,'[2]Project Data'!$C$6:$BY$990,7,FALSE)</f>
        <v/>
      </c>
      <c r="K807" s="280">
        <f>VLOOKUP($A807,'[2]Project Data'!$C$6:$BY$990,15,FALSE)</f>
        <v>168</v>
      </c>
      <c r="L807" s="284">
        <f>VLOOKUP($A807,'[2]Project Data'!$C$6:$BY$990,30,FALSE)</f>
        <v>1455000</v>
      </c>
      <c r="M807" s="284">
        <f>VLOOKUP($A807,'[2]Project Data'!$C$6:$BY$990,53,FALSE)</f>
        <v>0</v>
      </c>
      <c r="N807" s="266" t="e">
        <f>VLOOKUP($A807,'[2]Project Data'!$C$6:$BU$862,8,FALSE)</f>
        <v>#N/A</v>
      </c>
    </row>
    <row r="808" spans="1:14" s="244" customFormat="1" ht="50.25" customHeight="1" x14ac:dyDescent="0.25">
      <c r="A808" s="264">
        <v>794</v>
      </c>
      <c r="B808" s="264" t="s">
        <v>584</v>
      </c>
      <c r="C808" s="264" t="s">
        <v>585</v>
      </c>
      <c r="D808" s="265" t="str">
        <f t="shared" si="12"/>
        <v>PPL Rank: 794       
Wanamingo                                         
Source - Well House Rehab</v>
      </c>
      <c r="E808" s="247" t="str">
        <f>VLOOKUP($A808,'[2]Project Data'!$C$6:$BU$990,11,FALSE)</f>
        <v>Brooksbank</v>
      </c>
      <c r="F808" s="247">
        <f>VLOOKUP($A808,'[2]Project Data'!$C$6:$BY$990,75,FALSE)</f>
        <v>10</v>
      </c>
      <c r="G808" s="273">
        <f>VLOOKUP($A808,'[2]Project Data'!$C$6:$BY$990,46,FALSE)</f>
        <v>0</v>
      </c>
      <c r="H808" s="247" t="str">
        <f>VLOOKUP($A808,'[2]Project Data'!$C$6:$BY$990,16,FALSE)</f>
        <v>Reg</v>
      </c>
      <c r="I808" s="247" t="str">
        <f>VLOOKUP($A808,'[2]Project Data'!$C$6:$BY$990,6,FALSE)</f>
        <v/>
      </c>
      <c r="J808" s="247" t="str">
        <f>VLOOKUP($A808,'[2]Project Data'!$C$6:$BY$990,7,FALSE)</f>
        <v/>
      </c>
      <c r="K808" s="280">
        <f>VLOOKUP($A808,'[2]Project Data'!$C$6:$BY$990,15,FALSE)</f>
        <v>1089</v>
      </c>
      <c r="L808" s="284">
        <f>VLOOKUP($A808,'[2]Project Data'!$C$6:$BY$990,30,FALSE)</f>
        <v>400000</v>
      </c>
      <c r="M808" s="284">
        <f>VLOOKUP($A808,'[2]Project Data'!$C$6:$BY$990,53,FALSE)</f>
        <v>0</v>
      </c>
      <c r="N808" s="266" t="e">
        <f>VLOOKUP($A808,'[2]Project Data'!$C$6:$BU$862,8,FALSE)</f>
        <v>#N/A</v>
      </c>
    </row>
    <row r="809" spans="1:14" s="244" customFormat="1" ht="50.25" customHeight="1" x14ac:dyDescent="0.25">
      <c r="A809" s="264">
        <v>795</v>
      </c>
      <c r="B809" s="264" t="s">
        <v>584</v>
      </c>
      <c r="C809" s="264" t="s">
        <v>340</v>
      </c>
      <c r="D809" s="265" t="str">
        <f t="shared" si="12"/>
        <v>PPL Rank: 795       
Wanamingo                                         
Watermain - Looping</v>
      </c>
      <c r="E809" s="247" t="str">
        <f>VLOOKUP($A809,'[2]Project Data'!$C$6:$BU$990,11,FALSE)</f>
        <v>Brooksbank</v>
      </c>
      <c r="F809" s="247">
        <f>VLOOKUP($A809,'[2]Project Data'!$C$6:$BY$990,75,FALSE)</f>
        <v>10</v>
      </c>
      <c r="G809" s="273">
        <f>VLOOKUP($A809,'[2]Project Data'!$C$6:$BY$990,46,FALSE)</f>
        <v>0</v>
      </c>
      <c r="H809" s="247" t="str">
        <f>VLOOKUP($A809,'[2]Project Data'!$C$6:$BY$990,16,FALSE)</f>
        <v>Reg</v>
      </c>
      <c r="I809" s="247" t="str">
        <f>VLOOKUP($A809,'[2]Project Data'!$C$6:$BY$990,6,FALSE)</f>
        <v/>
      </c>
      <c r="J809" s="247" t="str">
        <f>VLOOKUP($A809,'[2]Project Data'!$C$6:$BY$990,7,FALSE)</f>
        <v/>
      </c>
      <c r="K809" s="280">
        <f>VLOOKUP($A809,'[2]Project Data'!$C$6:$BY$990,15,FALSE)</f>
        <v>1089</v>
      </c>
      <c r="L809" s="284">
        <f>VLOOKUP($A809,'[2]Project Data'!$C$6:$BY$990,30,FALSE)</f>
        <v>764000</v>
      </c>
      <c r="M809" s="284">
        <f>VLOOKUP($A809,'[2]Project Data'!$C$6:$BY$990,53,FALSE)</f>
        <v>0</v>
      </c>
      <c r="N809" s="266" t="e">
        <f>VLOOKUP($A809,'[2]Project Data'!$C$6:$BU$862,8,FALSE)</f>
        <v>#N/A</v>
      </c>
    </row>
    <row r="810" spans="1:14" s="244" customFormat="1" ht="50.25" customHeight="1" x14ac:dyDescent="0.25">
      <c r="A810" s="264">
        <v>889</v>
      </c>
      <c r="B810" s="264" t="s">
        <v>584</v>
      </c>
      <c r="C810" s="264" t="s">
        <v>586</v>
      </c>
      <c r="D810" s="265" t="str">
        <f t="shared" si="12"/>
        <v>PPL Rank: 889       
Wanamingo                                         
Storage - New Tower</v>
      </c>
      <c r="E810" s="247" t="str">
        <f>VLOOKUP($A810,'[2]Project Data'!$C$6:$BU$990,11,FALSE)</f>
        <v>Brooksbank</v>
      </c>
      <c r="F810" s="247">
        <f>VLOOKUP($A810,'[2]Project Data'!$C$6:$BY$990,75,FALSE)</f>
        <v>10</v>
      </c>
      <c r="G810" s="273">
        <f>VLOOKUP($A810,'[2]Project Data'!$C$6:$BY$990,46,FALSE)</f>
        <v>0</v>
      </c>
      <c r="H810" s="247" t="str">
        <f>VLOOKUP($A810,'[2]Project Data'!$C$6:$BY$990,16,FALSE)</f>
        <v>Reg</v>
      </c>
      <c r="I810" s="247" t="str">
        <f>VLOOKUP($A810,'[2]Project Data'!$C$6:$BY$990,6,FALSE)</f>
        <v/>
      </c>
      <c r="J810" s="247" t="str">
        <f>VLOOKUP($A810,'[2]Project Data'!$C$6:$BY$990,7,FALSE)</f>
        <v/>
      </c>
      <c r="K810" s="280">
        <f>VLOOKUP($A810,'[2]Project Data'!$C$6:$BY$990,15,FALSE)</f>
        <v>1089</v>
      </c>
      <c r="L810" s="284">
        <f>VLOOKUP($A810,'[2]Project Data'!$C$6:$BY$990,30,FALSE)</f>
        <v>1270000</v>
      </c>
      <c r="M810" s="284">
        <f>VLOOKUP($A810,'[2]Project Data'!$C$6:$BY$990,53,FALSE)</f>
        <v>0</v>
      </c>
      <c r="N810" s="266" t="e">
        <f>VLOOKUP($A810,'[2]Project Data'!$C$6:$BU$862,8,FALSE)</f>
        <v>#N/A</v>
      </c>
    </row>
    <row r="811" spans="1:14" s="244" customFormat="1" ht="50.25" customHeight="1" x14ac:dyDescent="0.25">
      <c r="A811" s="264">
        <v>769</v>
      </c>
      <c r="B811" s="264" t="s">
        <v>1030</v>
      </c>
      <c r="C811" s="264" t="s">
        <v>483</v>
      </c>
      <c r="D811" s="265" t="str">
        <f t="shared" si="12"/>
        <v>PPL Rank: 769       
Wanda                                             
Source - Two Replacement Wells</v>
      </c>
      <c r="E811" s="247" t="str">
        <f>VLOOKUP($A811,'[2]Project Data'!$C$6:$BU$990,11,FALSE)</f>
        <v>Berrens</v>
      </c>
      <c r="F811" s="247">
        <f>VLOOKUP($A811,'[2]Project Data'!$C$6:$BY$990,75,FALSE)</f>
        <v>8</v>
      </c>
      <c r="G811" s="273">
        <f>VLOOKUP($A811,'[2]Project Data'!$C$6:$BY$990,46,FALSE)</f>
        <v>0</v>
      </c>
      <c r="H811" s="247" t="str">
        <f>VLOOKUP($A811,'[2]Project Data'!$C$6:$BY$990,16,FALSE)</f>
        <v>Reg</v>
      </c>
      <c r="I811" s="247" t="str">
        <f>VLOOKUP($A811,'[2]Project Data'!$C$6:$BY$990,6,FALSE)</f>
        <v/>
      </c>
      <c r="J811" s="247" t="str">
        <f>VLOOKUP($A811,'[2]Project Data'!$C$6:$BY$990,7,FALSE)</f>
        <v/>
      </c>
      <c r="K811" s="280">
        <f>VLOOKUP($A811,'[2]Project Data'!$C$6:$BY$990,15,FALSE)</f>
        <v>99</v>
      </c>
      <c r="L811" s="284">
        <f>VLOOKUP($A811,'[2]Project Data'!$C$6:$BY$990,30,FALSE)</f>
        <v>1737000</v>
      </c>
      <c r="M811" s="284">
        <f>VLOOKUP($A811,'[2]Project Data'!$C$6:$BY$990,53,FALSE)</f>
        <v>0</v>
      </c>
      <c r="N811" s="266" t="e">
        <f>VLOOKUP($A811,'[2]Project Data'!$C$6:$BU$862,8,FALSE)</f>
        <v>#N/A</v>
      </c>
    </row>
    <row r="812" spans="1:14" s="244" customFormat="1" ht="50.25" customHeight="1" x14ac:dyDescent="0.25">
      <c r="A812" s="264">
        <v>919</v>
      </c>
      <c r="B812" s="264" t="s">
        <v>1030</v>
      </c>
      <c r="C812" s="264" t="s">
        <v>1173</v>
      </c>
      <c r="D812" s="265" t="str">
        <f t="shared" si="12"/>
        <v>PPL Rank: 919       
Wanda                                             
Storage - 50,000 Gal Tower</v>
      </c>
      <c r="E812" s="247" t="str">
        <f>VLOOKUP($A812,'[2]Project Data'!$C$6:$BU$990,11,FALSE)</f>
        <v>Berrens</v>
      </c>
      <c r="F812" s="247">
        <f>VLOOKUP($A812,'[2]Project Data'!$C$6:$BY$990,75,FALSE)</f>
        <v>8</v>
      </c>
      <c r="G812" s="273">
        <f>VLOOKUP($A812,'[2]Project Data'!$C$6:$BY$990,46,FALSE)</f>
        <v>0</v>
      </c>
      <c r="H812" s="247" t="str">
        <f>VLOOKUP($A812,'[2]Project Data'!$C$6:$BY$990,16,FALSE)</f>
        <v>Reg</v>
      </c>
      <c r="I812" s="247" t="str">
        <f>VLOOKUP($A812,'[2]Project Data'!$C$6:$BY$990,6,FALSE)</f>
        <v/>
      </c>
      <c r="J812" s="247" t="str">
        <f>VLOOKUP($A812,'[2]Project Data'!$C$6:$BY$990,7,FALSE)</f>
        <v/>
      </c>
      <c r="K812" s="280">
        <f>VLOOKUP($A812,'[2]Project Data'!$C$6:$BY$990,15,FALSE)</f>
        <v>99</v>
      </c>
      <c r="L812" s="284">
        <f>VLOOKUP($A812,'[2]Project Data'!$C$6:$BY$990,30,FALSE)</f>
        <v>1930000</v>
      </c>
      <c r="M812" s="284">
        <f>VLOOKUP($A812,'[2]Project Data'!$C$6:$BY$990,53,FALSE)</f>
        <v>0</v>
      </c>
      <c r="N812" s="266" t="e">
        <f>VLOOKUP($A812,'[2]Project Data'!$C$6:$BU$862,8,FALSE)</f>
        <v>#N/A</v>
      </c>
    </row>
    <row r="813" spans="1:14" s="244" customFormat="1" ht="50.25" customHeight="1" x14ac:dyDescent="0.25">
      <c r="A813" s="264">
        <v>920</v>
      </c>
      <c r="B813" s="264" t="s">
        <v>1030</v>
      </c>
      <c r="C813" s="264" t="s">
        <v>395</v>
      </c>
      <c r="D813" s="265" t="str">
        <f t="shared" si="12"/>
        <v>PPL Rank: 920       
Wanda                                             
Watermain - Replace</v>
      </c>
      <c r="E813" s="247" t="str">
        <f>VLOOKUP($A813,'[2]Project Data'!$C$6:$BU$990,11,FALSE)</f>
        <v>Berrens</v>
      </c>
      <c r="F813" s="247">
        <f>VLOOKUP($A813,'[2]Project Data'!$C$6:$BY$990,75,FALSE)</f>
        <v>8</v>
      </c>
      <c r="G813" s="273">
        <f>VLOOKUP($A813,'[2]Project Data'!$C$6:$BY$990,46,FALSE)</f>
        <v>0</v>
      </c>
      <c r="H813" s="247" t="str">
        <f>VLOOKUP($A813,'[2]Project Data'!$C$6:$BY$990,16,FALSE)</f>
        <v>Reg</v>
      </c>
      <c r="I813" s="247" t="str">
        <f>VLOOKUP($A813,'[2]Project Data'!$C$6:$BY$990,6,FALSE)</f>
        <v/>
      </c>
      <c r="J813" s="247" t="str">
        <f>VLOOKUP($A813,'[2]Project Data'!$C$6:$BY$990,7,FALSE)</f>
        <v/>
      </c>
      <c r="K813" s="280">
        <f>VLOOKUP($A813,'[2]Project Data'!$C$6:$BY$990,15,FALSE)</f>
        <v>99</v>
      </c>
      <c r="L813" s="284">
        <f>VLOOKUP($A813,'[2]Project Data'!$C$6:$BY$990,30,FALSE)</f>
        <v>2816000</v>
      </c>
      <c r="M813" s="284">
        <f>VLOOKUP($A813,'[2]Project Data'!$C$6:$BY$990,53,FALSE)</f>
        <v>0</v>
      </c>
      <c r="N813" s="266" t="e">
        <f>VLOOKUP($A813,'[2]Project Data'!$C$6:$BU$862,8,FALSE)</f>
        <v>#N/A</v>
      </c>
    </row>
    <row r="814" spans="1:14" s="244" customFormat="1" ht="50.25" customHeight="1" x14ac:dyDescent="0.25">
      <c r="A814" s="264">
        <v>921</v>
      </c>
      <c r="B814" s="264" t="s">
        <v>1030</v>
      </c>
      <c r="C814" s="264" t="s">
        <v>1174</v>
      </c>
      <c r="D814" s="265" t="str">
        <f t="shared" si="12"/>
        <v>PPL Rank: 921       
Wanda                                             
Conservation - Meters</v>
      </c>
      <c r="E814" s="247" t="str">
        <f>VLOOKUP($A814,'[2]Project Data'!$C$6:$BU$990,11,FALSE)</f>
        <v>Berrens</v>
      </c>
      <c r="F814" s="247">
        <f>VLOOKUP($A814,'[2]Project Data'!$C$6:$BY$990,75,FALSE)</f>
        <v>8</v>
      </c>
      <c r="G814" s="273">
        <f>VLOOKUP($A814,'[2]Project Data'!$C$6:$BY$990,46,FALSE)</f>
        <v>0</v>
      </c>
      <c r="H814" s="247" t="str">
        <f>VLOOKUP($A814,'[2]Project Data'!$C$6:$BY$990,16,FALSE)</f>
        <v>Reg</v>
      </c>
      <c r="I814" s="247" t="str">
        <f>VLOOKUP($A814,'[2]Project Data'!$C$6:$BY$990,6,FALSE)</f>
        <v/>
      </c>
      <c r="J814" s="247" t="str">
        <f>VLOOKUP($A814,'[2]Project Data'!$C$6:$BY$990,7,FALSE)</f>
        <v/>
      </c>
      <c r="K814" s="280">
        <f>VLOOKUP($A814,'[2]Project Data'!$C$6:$BY$990,15,FALSE)</f>
        <v>99</v>
      </c>
      <c r="L814" s="284">
        <f>VLOOKUP($A814,'[2]Project Data'!$C$6:$BY$990,30,FALSE)</f>
        <v>118000</v>
      </c>
      <c r="M814" s="284">
        <f>VLOOKUP($A814,'[2]Project Data'!$C$6:$BY$990,53,FALSE)</f>
        <v>0</v>
      </c>
      <c r="N814" s="266" t="e">
        <f>VLOOKUP($A814,'[2]Project Data'!$C$6:$BU$862,8,FALSE)</f>
        <v>#N/A</v>
      </c>
    </row>
    <row r="815" spans="1:14" s="244" customFormat="1" ht="50.25" customHeight="1" x14ac:dyDescent="0.25">
      <c r="A815" s="264">
        <v>267</v>
      </c>
      <c r="B815" s="264" t="s">
        <v>195</v>
      </c>
      <c r="C815" s="264" t="s">
        <v>1175</v>
      </c>
      <c r="D815" s="265" t="str">
        <f t="shared" si="12"/>
        <v>PPL Rank: 267       
Warren                                            
Watermain - Repl 7th Ave &amp; Loop</v>
      </c>
      <c r="E815" s="247" t="str">
        <f>VLOOKUP($A815,'[2]Project Data'!$C$6:$BU$990,11,FALSE)</f>
        <v>Perez</v>
      </c>
      <c r="F815" s="247">
        <f>VLOOKUP($A815,'[2]Project Data'!$C$6:$BY$990,75,FALSE)</f>
        <v>1</v>
      </c>
      <c r="G815" s="273">
        <f>VLOOKUP($A815,'[2]Project Data'!$C$6:$BY$990,46,FALSE)</f>
        <v>0</v>
      </c>
      <c r="H815" s="247" t="str">
        <f>VLOOKUP($A815,'[2]Project Data'!$C$6:$BY$990,16,FALSE)</f>
        <v>Reg</v>
      </c>
      <c r="I815" s="247" t="str">
        <f>VLOOKUP($A815,'[2]Project Data'!$C$6:$BY$990,6,FALSE)</f>
        <v/>
      </c>
      <c r="J815" s="247" t="str">
        <f>VLOOKUP($A815,'[2]Project Data'!$C$6:$BY$990,7,FALSE)</f>
        <v/>
      </c>
      <c r="K815" s="280">
        <f>VLOOKUP($A815,'[2]Project Data'!$C$6:$BY$990,15,FALSE)</f>
        <v>1606</v>
      </c>
      <c r="L815" s="284">
        <f>VLOOKUP($A815,'[2]Project Data'!$C$6:$BY$990,30,FALSE)</f>
        <v>490000</v>
      </c>
      <c r="M815" s="284">
        <f>VLOOKUP($A815,'[2]Project Data'!$C$6:$BY$990,53,FALSE)</f>
        <v>0</v>
      </c>
      <c r="N815" s="266" t="e">
        <f>VLOOKUP($A815,'[2]Project Data'!$C$6:$BU$862,8,FALSE)</f>
        <v>#N/A</v>
      </c>
    </row>
    <row r="816" spans="1:14" s="244" customFormat="1" ht="50.25" customHeight="1" x14ac:dyDescent="0.25">
      <c r="A816" s="264">
        <v>630</v>
      </c>
      <c r="B816" s="264" t="s">
        <v>195</v>
      </c>
      <c r="C816" s="264" t="s">
        <v>722</v>
      </c>
      <c r="D816" s="265" t="str">
        <f t="shared" si="12"/>
        <v>PPL Rank: 630       
Warren                                            
Watermain - Ross Ave. Utility Repl Prjct</v>
      </c>
      <c r="E816" s="247" t="str">
        <f>VLOOKUP($A816,'[2]Project Data'!$C$6:$BU$990,11,FALSE)</f>
        <v>Perez</v>
      </c>
      <c r="F816" s="247">
        <f>VLOOKUP($A816,'[2]Project Data'!$C$6:$BY$990,75,FALSE)</f>
        <v>1</v>
      </c>
      <c r="G816" s="273">
        <f>VLOOKUP($A816,'[2]Project Data'!$C$6:$BY$990,46,FALSE)</f>
        <v>0</v>
      </c>
      <c r="H816" s="247" t="str">
        <f>VLOOKUP($A816,'[2]Project Data'!$C$6:$BY$990,16,FALSE)</f>
        <v>Reg</v>
      </c>
      <c r="I816" s="247" t="str">
        <f>VLOOKUP($A816,'[2]Project Data'!$C$6:$BY$990,6,FALSE)</f>
        <v/>
      </c>
      <c r="J816" s="247" t="str">
        <f>VLOOKUP($A816,'[2]Project Data'!$C$6:$BY$990,7,FALSE)</f>
        <v/>
      </c>
      <c r="K816" s="280">
        <f>VLOOKUP($A816,'[2]Project Data'!$C$6:$BY$990,15,FALSE)</f>
        <v>1700</v>
      </c>
      <c r="L816" s="284">
        <f>VLOOKUP($A816,'[2]Project Data'!$C$6:$BY$990,30,FALSE)</f>
        <v>520000</v>
      </c>
      <c r="M816" s="284">
        <f>VLOOKUP($A816,'[2]Project Data'!$C$6:$BY$990,53,FALSE)</f>
        <v>258000</v>
      </c>
      <c r="N816" s="266" t="e">
        <f>VLOOKUP($A816,'[2]Project Data'!$C$6:$BU$862,8,FALSE)</f>
        <v>#N/A</v>
      </c>
    </row>
    <row r="817" spans="1:14" s="244" customFormat="1" ht="50.25" customHeight="1" x14ac:dyDescent="0.25">
      <c r="A817" s="264">
        <v>319</v>
      </c>
      <c r="B817" s="264" t="s">
        <v>153</v>
      </c>
      <c r="C817" s="264" t="s">
        <v>588</v>
      </c>
      <c r="D817" s="265" t="str">
        <f t="shared" si="12"/>
        <v>PPL Rank: 319       
Waseca                                            
Storage - New 1MG West Side Tower</v>
      </c>
      <c r="E817" s="247" t="str">
        <f>VLOOKUP($A817,'[2]Project Data'!$C$6:$BU$990,11,FALSE)</f>
        <v>Brooksbank</v>
      </c>
      <c r="F817" s="247">
        <f>VLOOKUP($A817,'[2]Project Data'!$C$6:$BY$990,75,FALSE)</f>
        <v>9</v>
      </c>
      <c r="G817" s="273">
        <f>VLOOKUP($A817,'[2]Project Data'!$C$6:$BY$990,46,FALSE)</f>
        <v>0</v>
      </c>
      <c r="H817" s="247" t="str">
        <f>VLOOKUP($A817,'[2]Project Data'!$C$6:$BY$990,16,FALSE)</f>
        <v>Reg</v>
      </c>
      <c r="I817" s="247" t="str">
        <f>VLOOKUP($A817,'[2]Project Data'!$C$6:$BY$990,6,FALSE)</f>
        <v/>
      </c>
      <c r="J817" s="247" t="str">
        <f>VLOOKUP($A817,'[2]Project Data'!$C$6:$BY$990,7,FALSE)</f>
        <v/>
      </c>
      <c r="K817" s="280">
        <f>VLOOKUP($A817,'[2]Project Data'!$C$6:$BY$990,15,FALSE)</f>
        <v>9124</v>
      </c>
      <c r="L817" s="284">
        <f>VLOOKUP($A817,'[2]Project Data'!$C$6:$BY$990,30,FALSE)</f>
        <v>4750000</v>
      </c>
      <c r="M817" s="284">
        <f>VLOOKUP($A817,'[2]Project Data'!$C$6:$BY$990,53,FALSE)</f>
        <v>0</v>
      </c>
      <c r="N817" s="266" t="e">
        <f>VLOOKUP($A817,'[2]Project Data'!$C$6:$BU$862,8,FALSE)</f>
        <v>#N/A</v>
      </c>
    </row>
    <row r="818" spans="1:14" s="244" customFormat="1" ht="50.25" customHeight="1" x14ac:dyDescent="0.25">
      <c r="A818" s="264">
        <v>697</v>
      </c>
      <c r="B818" s="264" t="s">
        <v>153</v>
      </c>
      <c r="C818" s="264" t="s">
        <v>1378</v>
      </c>
      <c r="D818" s="265" t="str">
        <f t="shared" si="12"/>
        <v xml:space="preserve">PPL Rank: 697       
Waseca                                            
Watermain - 2nd Ave &amp; 2nd St. </v>
      </c>
      <c r="E818" s="247" t="str">
        <f>VLOOKUP($A818,'[2]Project Data'!$C$6:$BU$990,11,FALSE)</f>
        <v>Brooksbank</v>
      </c>
      <c r="F818" s="247">
        <f>VLOOKUP($A818,'[2]Project Data'!$C$6:$BY$990,75,FALSE)</f>
        <v>9</v>
      </c>
      <c r="G818" s="273">
        <f>VLOOKUP($A818,'[2]Project Data'!$C$6:$BY$990,46,FALSE)</f>
        <v>0</v>
      </c>
      <c r="H818" s="247" t="str">
        <f>VLOOKUP($A818,'[2]Project Data'!$C$6:$BY$990,16,FALSE)</f>
        <v>Reg</v>
      </c>
      <c r="I818" s="247" t="str">
        <f>VLOOKUP($A818,'[2]Project Data'!$C$6:$BY$990,6,FALSE)</f>
        <v/>
      </c>
      <c r="J818" s="247" t="str">
        <f>VLOOKUP($A818,'[2]Project Data'!$C$6:$BY$990,7,FALSE)</f>
        <v>Yes</v>
      </c>
      <c r="K818" s="280">
        <f>VLOOKUP($A818,'[2]Project Data'!$C$6:$BY$990,15,FALSE)</f>
        <v>9208</v>
      </c>
      <c r="L818" s="284">
        <f>VLOOKUP($A818,'[2]Project Data'!$C$6:$BY$990,30,FALSE)</f>
        <v>1369172</v>
      </c>
      <c r="M818" s="284">
        <f>VLOOKUP($A818,'[2]Project Data'!$C$6:$BY$990,53,FALSE)</f>
        <v>0</v>
      </c>
      <c r="N818" s="266" t="e">
        <f>VLOOKUP($A818,'[2]Project Data'!$C$6:$BU$862,8,FALSE)</f>
        <v>#N/A</v>
      </c>
    </row>
    <row r="819" spans="1:14" s="244" customFormat="1" ht="50.25" customHeight="1" x14ac:dyDescent="0.25">
      <c r="A819" s="264">
        <v>781</v>
      </c>
      <c r="B819" s="264" t="s">
        <v>153</v>
      </c>
      <c r="C819" s="264" t="s">
        <v>587</v>
      </c>
      <c r="D819" s="265" t="str">
        <f t="shared" si="12"/>
        <v>PPL Rank: 781       
Waseca                                            
Watermain - Move Watermain to 3rd &amp; 4th</v>
      </c>
      <c r="E819" s="247" t="str">
        <f>VLOOKUP($A819,'[2]Project Data'!$C$6:$BU$990,11,FALSE)</f>
        <v>Brooksbank</v>
      </c>
      <c r="F819" s="247">
        <f>VLOOKUP($A819,'[2]Project Data'!$C$6:$BY$990,75,FALSE)</f>
        <v>9</v>
      </c>
      <c r="G819" s="273">
        <f>VLOOKUP($A819,'[2]Project Data'!$C$6:$BY$990,46,FALSE)</f>
        <v>0</v>
      </c>
      <c r="H819" s="247" t="str">
        <f>VLOOKUP($A819,'[2]Project Data'!$C$6:$BY$990,16,FALSE)</f>
        <v>Reg</v>
      </c>
      <c r="I819" s="247" t="str">
        <f>VLOOKUP($A819,'[2]Project Data'!$C$6:$BY$990,6,FALSE)</f>
        <v/>
      </c>
      <c r="J819" s="247" t="str">
        <f>VLOOKUP($A819,'[2]Project Data'!$C$6:$BY$990,7,FALSE)</f>
        <v/>
      </c>
      <c r="K819" s="280">
        <f>VLOOKUP($A819,'[2]Project Data'!$C$6:$BY$990,15,FALSE)</f>
        <v>9124</v>
      </c>
      <c r="L819" s="284">
        <f>VLOOKUP($A819,'[2]Project Data'!$C$6:$BY$990,30,FALSE)</f>
        <v>224904</v>
      </c>
      <c r="M819" s="284">
        <f>VLOOKUP($A819,'[2]Project Data'!$C$6:$BY$990,53,FALSE)</f>
        <v>0</v>
      </c>
      <c r="N819" s="266" t="e">
        <f>VLOOKUP($A819,'[2]Project Data'!$C$6:$BU$862,8,FALSE)</f>
        <v>#N/A</v>
      </c>
    </row>
    <row r="820" spans="1:14" s="244" customFormat="1" ht="50.25" customHeight="1" x14ac:dyDescent="0.25">
      <c r="A820" s="264">
        <v>845</v>
      </c>
      <c r="B820" s="264" t="s">
        <v>589</v>
      </c>
      <c r="C820" s="264" t="s">
        <v>356</v>
      </c>
      <c r="D820" s="265" t="str">
        <f t="shared" si="12"/>
        <v>PPL Rank: 845       
Watkins                                           
Storage - New 50,000 Gal Tower</v>
      </c>
      <c r="E820" s="247" t="str">
        <f>VLOOKUP($A820,'[2]Project Data'!$C$6:$BU$990,11,FALSE)</f>
        <v>Barrett</v>
      </c>
      <c r="F820" s="247" t="str">
        <f>VLOOKUP($A820,'[2]Project Data'!$C$6:$BY$990,75,FALSE)</f>
        <v>6E</v>
      </c>
      <c r="G820" s="273">
        <f>VLOOKUP($A820,'[2]Project Data'!$C$6:$BY$990,46,FALSE)</f>
        <v>0</v>
      </c>
      <c r="H820" s="247" t="str">
        <f>VLOOKUP($A820,'[2]Project Data'!$C$6:$BY$990,16,FALSE)</f>
        <v>Reg</v>
      </c>
      <c r="I820" s="247" t="str">
        <f>VLOOKUP($A820,'[2]Project Data'!$C$6:$BY$990,6,FALSE)</f>
        <v/>
      </c>
      <c r="J820" s="247" t="str">
        <f>VLOOKUP($A820,'[2]Project Data'!$C$6:$BY$990,7,FALSE)</f>
        <v/>
      </c>
      <c r="K820" s="280">
        <f>VLOOKUP($A820,'[2]Project Data'!$C$6:$BY$990,15,FALSE)</f>
        <v>948</v>
      </c>
      <c r="L820" s="284">
        <f>VLOOKUP($A820,'[2]Project Data'!$C$6:$BY$990,30,FALSE)</f>
        <v>774700</v>
      </c>
      <c r="M820" s="284">
        <f>VLOOKUP($A820,'[2]Project Data'!$C$6:$BY$990,53,FALSE)</f>
        <v>0</v>
      </c>
      <c r="N820" s="266" t="e">
        <f>VLOOKUP($A820,'[2]Project Data'!$C$6:$BU$862,8,FALSE)</f>
        <v>#N/A</v>
      </c>
    </row>
    <row r="821" spans="1:14" s="244" customFormat="1" ht="50.25" customHeight="1" x14ac:dyDescent="0.25">
      <c r="A821" s="264">
        <v>411</v>
      </c>
      <c r="B821" s="264" t="s">
        <v>154</v>
      </c>
      <c r="C821" s="264" t="s">
        <v>512</v>
      </c>
      <c r="D821" s="265" t="str">
        <f t="shared" si="12"/>
        <v>PPL Rank: 411       
Waubun                                            
Storage - Repl w/100,000 Gallon Tower</v>
      </c>
      <c r="E821" s="247" t="str">
        <f>VLOOKUP($A821,'[2]Project Data'!$C$6:$BU$990,11,FALSE)</f>
        <v>Perez</v>
      </c>
      <c r="F821" s="247">
        <f>VLOOKUP($A821,'[2]Project Data'!$C$6:$BY$990,75,FALSE)</f>
        <v>2</v>
      </c>
      <c r="G821" s="273">
        <f>VLOOKUP($A821,'[2]Project Data'!$C$6:$BY$990,46,FALSE)</f>
        <v>0</v>
      </c>
      <c r="H821" s="247" t="str">
        <f>VLOOKUP($A821,'[2]Project Data'!$C$6:$BY$990,16,FALSE)</f>
        <v>Reg</v>
      </c>
      <c r="I821" s="247" t="str">
        <f>VLOOKUP($A821,'[2]Project Data'!$C$6:$BY$990,6,FALSE)</f>
        <v/>
      </c>
      <c r="J821" s="247" t="str">
        <f>VLOOKUP($A821,'[2]Project Data'!$C$6:$BY$990,7,FALSE)</f>
        <v/>
      </c>
      <c r="K821" s="280">
        <f>VLOOKUP($A821,'[2]Project Data'!$C$6:$BY$990,15,FALSE)</f>
        <v>388</v>
      </c>
      <c r="L821" s="284">
        <f>VLOOKUP($A821,'[2]Project Data'!$C$6:$BY$990,30,FALSE)</f>
        <v>635000</v>
      </c>
      <c r="M821" s="284">
        <f>VLOOKUP($A821,'[2]Project Data'!$C$6:$BY$990,53,FALSE)</f>
        <v>0</v>
      </c>
      <c r="N821" s="266" t="e">
        <f>VLOOKUP($A821,'[2]Project Data'!$C$6:$BU$862,8,FALSE)</f>
        <v>#N/A</v>
      </c>
    </row>
    <row r="822" spans="1:14" s="244" customFormat="1" ht="50.25" customHeight="1" x14ac:dyDescent="0.25">
      <c r="A822" s="264">
        <v>553</v>
      </c>
      <c r="B822" s="264" t="s">
        <v>154</v>
      </c>
      <c r="C822" s="264" t="s">
        <v>723</v>
      </c>
      <c r="D822" s="265" t="str">
        <f t="shared" si="12"/>
        <v>PPL Rank: 553       
Waubun                                            
Storage - Water Tower Rehabilitation</v>
      </c>
      <c r="E822" s="247" t="str">
        <f>VLOOKUP($A822,'[2]Project Data'!$C$6:$BU$990,11,FALSE)</f>
        <v>Perez</v>
      </c>
      <c r="F822" s="247">
        <f>VLOOKUP($A822,'[2]Project Data'!$C$6:$BY$990,75,FALSE)</f>
        <v>2</v>
      </c>
      <c r="G822" s="273">
        <f>VLOOKUP($A822,'[2]Project Data'!$C$6:$BY$990,46,FALSE)</f>
        <v>0</v>
      </c>
      <c r="H822" s="247" t="str">
        <f>VLOOKUP($A822,'[2]Project Data'!$C$6:$BY$990,16,FALSE)</f>
        <v>Reg</v>
      </c>
      <c r="I822" s="247" t="str">
        <f>VLOOKUP($A822,'[2]Project Data'!$C$6:$BY$990,6,FALSE)</f>
        <v/>
      </c>
      <c r="J822" s="247" t="str">
        <f>VLOOKUP($A822,'[2]Project Data'!$C$6:$BY$990,7,FALSE)</f>
        <v/>
      </c>
      <c r="K822" s="280">
        <f>VLOOKUP($A822,'[2]Project Data'!$C$6:$BY$990,15,FALSE)</f>
        <v>433</v>
      </c>
      <c r="L822" s="284">
        <f>VLOOKUP($A822,'[2]Project Data'!$C$6:$BY$990,30,FALSE)</f>
        <v>418500</v>
      </c>
      <c r="M822" s="284">
        <f>VLOOKUP($A822,'[2]Project Data'!$C$6:$BY$990,53,FALSE)</f>
        <v>0</v>
      </c>
      <c r="N822" s="266" t="e">
        <f>VLOOKUP($A822,'[2]Project Data'!$C$6:$BU$862,8,FALSE)</f>
        <v>#N/A</v>
      </c>
    </row>
    <row r="823" spans="1:14" s="244" customFormat="1" ht="50.25" customHeight="1" x14ac:dyDescent="0.25">
      <c r="A823" s="264">
        <v>233</v>
      </c>
      <c r="B823" s="264" t="s">
        <v>590</v>
      </c>
      <c r="C823" s="264" t="s">
        <v>591</v>
      </c>
      <c r="D823" s="265" t="str">
        <f t="shared" si="12"/>
        <v>PPL Rank: 233       
Wells                                             
Treatment - Lime Softening Plant</v>
      </c>
      <c r="E823" s="247" t="str">
        <f>VLOOKUP($A823,'[2]Project Data'!$C$6:$BU$990,11,FALSE)</f>
        <v>Brooksbank</v>
      </c>
      <c r="F823" s="247">
        <f>VLOOKUP($A823,'[2]Project Data'!$C$6:$BY$990,75,FALSE)</f>
        <v>9</v>
      </c>
      <c r="G823" s="273">
        <f>VLOOKUP($A823,'[2]Project Data'!$C$6:$BY$990,46,FALSE)</f>
        <v>0</v>
      </c>
      <c r="H823" s="247" t="str">
        <f>VLOOKUP($A823,'[2]Project Data'!$C$6:$BY$990,16,FALSE)</f>
        <v>Reg</v>
      </c>
      <c r="I823" s="247" t="str">
        <f>VLOOKUP($A823,'[2]Project Data'!$C$6:$BY$990,6,FALSE)</f>
        <v/>
      </c>
      <c r="J823" s="247" t="str">
        <f>VLOOKUP($A823,'[2]Project Data'!$C$6:$BY$990,7,FALSE)</f>
        <v/>
      </c>
      <c r="K823" s="280">
        <f>VLOOKUP($A823,'[2]Project Data'!$C$6:$BY$990,15,FALSE)</f>
        <v>2307</v>
      </c>
      <c r="L823" s="284">
        <f>VLOOKUP($A823,'[2]Project Data'!$C$6:$BY$990,30,FALSE)</f>
        <v>6405000</v>
      </c>
      <c r="M823" s="284">
        <f>VLOOKUP($A823,'[2]Project Data'!$C$6:$BY$990,53,FALSE)</f>
        <v>0</v>
      </c>
      <c r="N823" s="266" t="e">
        <f>VLOOKUP($A823,'[2]Project Data'!$C$6:$BU$862,8,FALSE)</f>
        <v>#N/A</v>
      </c>
    </row>
    <row r="824" spans="1:14" s="244" customFormat="1" ht="50.25" customHeight="1" x14ac:dyDescent="0.25">
      <c r="A824" s="264">
        <v>494</v>
      </c>
      <c r="B824" s="264" t="s">
        <v>590</v>
      </c>
      <c r="C824" s="264" t="s">
        <v>1176</v>
      </c>
      <c r="D824" s="265" t="str">
        <f t="shared" si="12"/>
        <v>PPL Rank: 494       
Wells                                             
Watermain - 2024 Street - Phase 1</v>
      </c>
      <c r="E824" s="247" t="str">
        <f>VLOOKUP($A824,'[2]Project Data'!$C$6:$BU$990,11,FALSE)</f>
        <v>Brooksbank</v>
      </c>
      <c r="F824" s="247">
        <f>VLOOKUP($A824,'[2]Project Data'!$C$6:$BY$990,75,FALSE)</f>
        <v>9</v>
      </c>
      <c r="G824" s="273">
        <f>VLOOKUP($A824,'[2]Project Data'!$C$6:$BY$990,46,FALSE)</f>
        <v>45611</v>
      </c>
      <c r="H824" s="247" t="str">
        <f>VLOOKUP($A824,'[2]Project Data'!$C$6:$BY$990,16,FALSE)</f>
        <v>Reg</v>
      </c>
      <c r="I824" s="247" t="str">
        <f>VLOOKUP($A824,'[2]Project Data'!$C$6:$BY$990,6,FALSE)</f>
        <v>Yes</v>
      </c>
      <c r="J824" s="247" t="str">
        <f>VLOOKUP($A824,'[2]Project Data'!$C$6:$BY$990,7,FALSE)</f>
        <v/>
      </c>
      <c r="K824" s="280">
        <f>VLOOKUP($A824,'[2]Project Data'!$C$6:$BY$990,15,FALSE)</f>
        <v>2283</v>
      </c>
      <c r="L824" s="284">
        <f>VLOOKUP($A824,'[2]Project Data'!$C$6:$BY$990,30,FALSE)</f>
        <v>960180</v>
      </c>
      <c r="M824" s="284">
        <f>VLOOKUP($A824,'[2]Project Data'!$C$6:$BY$990,53,FALSE)</f>
        <v>0</v>
      </c>
      <c r="N824" s="266" t="e">
        <f>VLOOKUP($A824,'[2]Project Data'!$C$6:$BU$862,8,FALSE)</f>
        <v>#N/A</v>
      </c>
    </row>
    <row r="825" spans="1:14" s="244" customFormat="1" ht="50.25" customHeight="1" x14ac:dyDescent="0.25">
      <c r="A825" s="264">
        <v>495</v>
      </c>
      <c r="B825" s="264" t="s">
        <v>590</v>
      </c>
      <c r="C825" s="264" t="s">
        <v>1177</v>
      </c>
      <c r="D825" s="265" t="str">
        <f t="shared" si="12"/>
        <v>PPL Rank: 495       
Wells                                             
Watermain - CSAH 60 St.  - Phase 2</v>
      </c>
      <c r="E825" s="247" t="str">
        <f>VLOOKUP($A825,'[2]Project Data'!$C$6:$BU$990,11,FALSE)</f>
        <v>Brooksbank</v>
      </c>
      <c r="F825" s="247">
        <f>VLOOKUP($A825,'[2]Project Data'!$C$6:$BY$990,75,FALSE)</f>
        <v>9</v>
      </c>
      <c r="G825" s="273">
        <f>VLOOKUP($A825,'[2]Project Data'!$C$6:$BY$990,46,FALSE)</f>
        <v>45611</v>
      </c>
      <c r="H825" s="247" t="str">
        <f>VLOOKUP($A825,'[2]Project Data'!$C$6:$BY$990,16,FALSE)</f>
        <v>Reg</v>
      </c>
      <c r="I825" s="247" t="str">
        <f>VLOOKUP($A825,'[2]Project Data'!$C$6:$BY$990,6,FALSE)</f>
        <v>Yes</v>
      </c>
      <c r="J825" s="247" t="str">
        <f>VLOOKUP($A825,'[2]Project Data'!$C$6:$BY$990,7,FALSE)</f>
        <v/>
      </c>
      <c r="K825" s="280">
        <f>VLOOKUP($A825,'[2]Project Data'!$C$6:$BY$990,15,FALSE)</f>
        <v>2283</v>
      </c>
      <c r="L825" s="284">
        <f>VLOOKUP($A825,'[2]Project Data'!$C$6:$BY$990,30,FALSE)</f>
        <v>278093</v>
      </c>
      <c r="M825" s="284">
        <f>VLOOKUP($A825,'[2]Project Data'!$C$6:$BY$990,53,FALSE)</f>
        <v>0</v>
      </c>
      <c r="N825" s="266" t="e">
        <f>VLOOKUP($A825,'[2]Project Data'!$C$6:$BU$862,8,FALSE)</f>
        <v>#N/A</v>
      </c>
    </row>
    <row r="826" spans="1:14" s="244" customFormat="1" ht="50.25" customHeight="1" x14ac:dyDescent="0.25">
      <c r="A826" s="264">
        <v>523</v>
      </c>
      <c r="B826" s="264" t="s">
        <v>1296</v>
      </c>
      <c r="C826" s="264" t="s">
        <v>1379</v>
      </c>
      <c r="D826" s="265" t="str">
        <f t="shared" si="12"/>
        <v xml:space="preserve">PPL Rank: 523       
Wheaton                                           
Watermain - Phase 1 </v>
      </c>
      <c r="E826" s="247" t="str">
        <f>VLOOKUP($A826,'[2]Project Data'!$C$6:$BU$990,11,FALSE)</f>
        <v>Bradshaw</v>
      </c>
      <c r="F826" s="247">
        <f>VLOOKUP($A826,'[2]Project Data'!$C$6:$BY$990,75,FALSE)</f>
        <v>4</v>
      </c>
      <c r="G826" s="273">
        <f>VLOOKUP($A826,'[2]Project Data'!$C$6:$BY$990,46,FALSE)</f>
        <v>0</v>
      </c>
      <c r="H826" s="247" t="str">
        <f>VLOOKUP($A826,'[2]Project Data'!$C$6:$BY$990,16,FALSE)</f>
        <v>Reg</v>
      </c>
      <c r="I826" s="247" t="str">
        <f>VLOOKUP($A826,'[2]Project Data'!$C$6:$BY$990,6,FALSE)</f>
        <v/>
      </c>
      <c r="J826" s="247" t="str">
        <f>VLOOKUP($A826,'[2]Project Data'!$C$6:$BY$990,7,FALSE)</f>
        <v>Yes</v>
      </c>
      <c r="K826" s="280">
        <f>VLOOKUP($A826,'[2]Project Data'!$C$6:$BY$990,15,FALSE)</f>
        <v>1341</v>
      </c>
      <c r="L826" s="284">
        <f>VLOOKUP($A826,'[2]Project Data'!$C$6:$BY$990,30,FALSE)</f>
        <v>1600000</v>
      </c>
      <c r="M826" s="284">
        <f>VLOOKUP($A826,'[2]Project Data'!$C$6:$BY$990,53,FALSE)</f>
        <v>0</v>
      </c>
      <c r="N826" s="266" t="e">
        <f>VLOOKUP($A826,'[2]Project Data'!$C$6:$BU$862,8,FALSE)</f>
        <v>#N/A</v>
      </c>
    </row>
    <row r="827" spans="1:14" s="244" customFormat="1" ht="50.25" customHeight="1" x14ac:dyDescent="0.25">
      <c r="A827" s="264">
        <v>524</v>
      </c>
      <c r="B827" s="264" t="s">
        <v>1296</v>
      </c>
      <c r="C827" s="264" t="s">
        <v>1380</v>
      </c>
      <c r="D827" s="265" t="str">
        <f t="shared" si="12"/>
        <v>PPL Rank: 524       
Wheaton                                           
Watermain - Phase 2</v>
      </c>
      <c r="E827" s="247" t="str">
        <f>VLOOKUP($A827,'[2]Project Data'!$C$6:$BU$990,11,FALSE)</f>
        <v>Bradshaw</v>
      </c>
      <c r="F827" s="247">
        <f>VLOOKUP($A827,'[2]Project Data'!$C$6:$BY$990,75,FALSE)</f>
        <v>4</v>
      </c>
      <c r="G827" s="273">
        <f>VLOOKUP($A827,'[2]Project Data'!$C$6:$BY$990,46,FALSE)</f>
        <v>0</v>
      </c>
      <c r="H827" s="247" t="str">
        <f>VLOOKUP($A827,'[2]Project Data'!$C$6:$BY$990,16,FALSE)</f>
        <v>Reg</v>
      </c>
      <c r="I827" s="247" t="str">
        <f>VLOOKUP($A827,'[2]Project Data'!$C$6:$BY$990,6,FALSE)</f>
        <v/>
      </c>
      <c r="J827" s="247" t="str">
        <f>VLOOKUP($A827,'[2]Project Data'!$C$6:$BY$990,7,FALSE)</f>
        <v/>
      </c>
      <c r="K827" s="280">
        <f>VLOOKUP($A827,'[2]Project Data'!$C$6:$BY$990,15,FALSE)</f>
        <v>1341</v>
      </c>
      <c r="L827" s="284">
        <f>VLOOKUP($A827,'[2]Project Data'!$C$6:$BY$990,30,FALSE)</f>
        <v>11700000</v>
      </c>
      <c r="M827" s="284">
        <f>VLOOKUP($A827,'[2]Project Data'!$C$6:$BY$990,53,FALSE)</f>
        <v>0</v>
      </c>
      <c r="N827" s="266" t="e">
        <f>VLOOKUP($A827,'[2]Project Data'!$C$6:$BU$862,8,FALSE)</f>
        <v>#N/A</v>
      </c>
    </row>
    <row r="828" spans="1:14" s="244" customFormat="1" ht="50.25" customHeight="1" x14ac:dyDescent="0.25">
      <c r="A828" s="264">
        <v>200</v>
      </c>
      <c r="B828" s="264" t="s">
        <v>1297</v>
      </c>
      <c r="C828" s="264" t="s">
        <v>1381</v>
      </c>
      <c r="D828" s="265" t="str">
        <f t="shared" si="12"/>
        <v>PPL Rank: 200       
White Bear Township                               
Treatment - Manganese W6 TP</v>
      </c>
      <c r="E828" s="247" t="str">
        <f>VLOOKUP($A828,'[2]Project Data'!$C$6:$BU$990,11,FALSE)</f>
        <v>Montoya</v>
      </c>
      <c r="F828" s="247">
        <f>VLOOKUP($A828,'[2]Project Data'!$C$6:$BY$990,75,FALSE)</f>
        <v>11</v>
      </c>
      <c r="G828" s="273">
        <f>VLOOKUP($A828,'[2]Project Data'!$C$6:$BY$990,46,FALSE)</f>
        <v>0</v>
      </c>
      <c r="H828" s="247" t="str">
        <f>VLOOKUP($A828,'[2]Project Data'!$C$6:$BY$990,16,FALSE)</f>
        <v>EC</v>
      </c>
      <c r="I828" s="247" t="str">
        <f>VLOOKUP($A828,'[2]Project Data'!$C$6:$BY$990,6,FALSE)</f>
        <v/>
      </c>
      <c r="J828" s="247" t="str">
        <f>VLOOKUP($A828,'[2]Project Data'!$C$6:$BY$990,7,FALSE)</f>
        <v/>
      </c>
      <c r="K828" s="280">
        <f>VLOOKUP($A828,'[2]Project Data'!$C$6:$BY$990,15,FALSE)</f>
        <v>10896</v>
      </c>
      <c r="L828" s="284">
        <f>VLOOKUP($A828,'[2]Project Data'!$C$6:$BY$990,30,FALSE)</f>
        <v>11000000</v>
      </c>
      <c r="M828" s="284">
        <f>VLOOKUP($A828,'[2]Project Data'!$C$6:$BY$990,53,FALSE)</f>
        <v>0</v>
      </c>
      <c r="N828" s="266" t="e">
        <f>VLOOKUP($A828,'[2]Project Data'!$C$6:$BU$862,8,FALSE)</f>
        <v>#N/A</v>
      </c>
    </row>
    <row r="829" spans="1:14" s="244" customFormat="1" ht="50.25" customHeight="1" x14ac:dyDescent="0.25">
      <c r="A829" s="264">
        <v>975</v>
      </c>
      <c r="B829" s="264" t="s">
        <v>1297</v>
      </c>
      <c r="C829" s="264" t="s">
        <v>1382</v>
      </c>
      <c r="D829" s="265" t="str">
        <f t="shared" si="12"/>
        <v>PPL Rank: 975       
White Bear Township                               
Treatment - PFAS TP1 Upgrade</v>
      </c>
      <c r="E829" s="247" t="str">
        <f>VLOOKUP($A829,'[2]Project Data'!$C$6:$BU$990,11,FALSE)</f>
        <v>Montoya</v>
      </c>
      <c r="F829" s="247">
        <f>VLOOKUP($A829,'[2]Project Data'!$C$6:$BY$990,75,FALSE)</f>
        <v>11</v>
      </c>
      <c r="G829" s="273">
        <f>VLOOKUP($A829,'[2]Project Data'!$C$6:$BY$990,46,FALSE)</f>
        <v>0</v>
      </c>
      <c r="H829" s="247" t="str">
        <f>VLOOKUP($A829,'[2]Project Data'!$C$6:$BY$990,16,FALSE)</f>
        <v>EC</v>
      </c>
      <c r="I829" s="247" t="str">
        <f>VLOOKUP($A829,'[2]Project Data'!$C$6:$BY$990,6,FALSE)</f>
        <v/>
      </c>
      <c r="J829" s="247" t="str">
        <f>VLOOKUP($A829,'[2]Project Data'!$C$6:$BY$990,7,FALSE)</f>
        <v/>
      </c>
      <c r="K829" s="280">
        <f>VLOOKUP($A829,'[2]Project Data'!$C$6:$BY$990,15,FALSE)</f>
        <v>10896</v>
      </c>
      <c r="L829" s="284">
        <f>VLOOKUP($A829,'[2]Project Data'!$C$6:$BY$990,30,FALSE)</f>
        <v>10000000</v>
      </c>
      <c r="M829" s="284">
        <f>VLOOKUP($A829,'[2]Project Data'!$C$6:$BY$990,53,FALSE)</f>
        <v>0</v>
      </c>
      <c r="N829" s="266" t="e">
        <f>VLOOKUP($A829,'[2]Project Data'!$C$6:$BU$862,8,FALSE)</f>
        <v>#N/A</v>
      </c>
    </row>
    <row r="830" spans="1:14" s="244" customFormat="1" ht="50.25" customHeight="1" x14ac:dyDescent="0.25">
      <c r="A830" s="264">
        <v>549</v>
      </c>
      <c r="B830" s="264" t="s">
        <v>592</v>
      </c>
      <c r="C830" s="264" t="s">
        <v>593</v>
      </c>
      <c r="D830" s="265" t="str">
        <f t="shared" si="12"/>
        <v>PPL Rank: 549       
Willernie                                         
Watermain - Repl CSAH 12</v>
      </c>
      <c r="E830" s="247" t="str">
        <f>VLOOKUP($A830,'[2]Project Data'!$C$6:$BU$990,11,FALSE)</f>
        <v>Montoya</v>
      </c>
      <c r="F830" s="247">
        <f>VLOOKUP($A830,'[2]Project Data'!$C$6:$BY$990,75,FALSE)</f>
        <v>11</v>
      </c>
      <c r="G830" s="273">
        <f>VLOOKUP($A830,'[2]Project Data'!$C$6:$BY$990,46,FALSE)</f>
        <v>0</v>
      </c>
      <c r="H830" s="247" t="str">
        <f>VLOOKUP($A830,'[2]Project Data'!$C$6:$BY$990,16,FALSE)</f>
        <v>Reg</v>
      </c>
      <c r="I830" s="247" t="str">
        <f>VLOOKUP($A830,'[2]Project Data'!$C$6:$BY$990,6,FALSE)</f>
        <v/>
      </c>
      <c r="J830" s="247" t="str">
        <f>VLOOKUP($A830,'[2]Project Data'!$C$6:$BY$990,7,FALSE)</f>
        <v/>
      </c>
      <c r="K830" s="280">
        <f>VLOOKUP($A830,'[2]Project Data'!$C$6:$BY$990,15,FALSE)</f>
        <v>507</v>
      </c>
      <c r="L830" s="284">
        <f>VLOOKUP($A830,'[2]Project Data'!$C$6:$BY$990,30,FALSE)</f>
        <v>417743</v>
      </c>
      <c r="M830" s="284">
        <f>VLOOKUP($A830,'[2]Project Data'!$C$6:$BY$990,53,FALSE)</f>
        <v>0</v>
      </c>
      <c r="N830" s="266" t="e">
        <f>VLOOKUP($A830,'[2]Project Data'!$C$6:$BU$862,8,FALSE)</f>
        <v>#N/A</v>
      </c>
    </row>
    <row r="831" spans="1:14" s="244" customFormat="1" ht="50.25" customHeight="1" x14ac:dyDescent="0.25">
      <c r="A831" s="264">
        <v>778</v>
      </c>
      <c r="B831" s="264" t="s">
        <v>594</v>
      </c>
      <c r="C831" s="264" t="s">
        <v>595</v>
      </c>
      <c r="D831" s="265" t="str">
        <f t="shared" si="12"/>
        <v>PPL Rank: 778       
Willmar                                           
Treatment - Biological Filtration NE TP</v>
      </c>
      <c r="E831" s="247" t="str">
        <f>VLOOKUP($A831,'[2]Project Data'!$C$6:$BU$990,11,FALSE)</f>
        <v>Barrett</v>
      </c>
      <c r="F831" s="247" t="str">
        <f>VLOOKUP($A831,'[2]Project Data'!$C$6:$BY$990,75,FALSE)</f>
        <v>6E</v>
      </c>
      <c r="G831" s="273">
        <f>VLOOKUP($A831,'[2]Project Data'!$C$6:$BY$990,46,FALSE)</f>
        <v>0</v>
      </c>
      <c r="H831" s="247" t="str">
        <f>VLOOKUP($A831,'[2]Project Data'!$C$6:$BY$990,16,FALSE)</f>
        <v>Reg</v>
      </c>
      <c r="I831" s="247" t="str">
        <f>VLOOKUP($A831,'[2]Project Data'!$C$6:$BY$990,6,FALSE)</f>
        <v/>
      </c>
      <c r="J831" s="247" t="str">
        <f>VLOOKUP($A831,'[2]Project Data'!$C$6:$BY$990,7,FALSE)</f>
        <v/>
      </c>
      <c r="K831" s="280">
        <f>VLOOKUP($A831,'[2]Project Data'!$C$6:$BY$990,15,FALSE)</f>
        <v>19610</v>
      </c>
      <c r="L831" s="284">
        <f>VLOOKUP($A831,'[2]Project Data'!$C$6:$BY$990,30,FALSE)</f>
        <v>24100000</v>
      </c>
      <c r="M831" s="284">
        <f>VLOOKUP($A831,'[2]Project Data'!$C$6:$BY$990,53,FALSE)</f>
        <v>0</v>
      </c>
      <c r="N831" s="266" t="e">
        <f>VLOOKUP($A831,'[2]Project Data'!$C$6:$BU$862,8,FALSE)</f>
        <v>#N/A</v>
      </c>
    </row>
    <row r="832" spans="1:14" s="244" customFormat="1" ht="50.25" customHeight="1" x14ac:dyDescent="0.25">
      <c r="A832" s="264">
        <v>213</v>
      </c>
      <c r="B832" s="264" t="s">
        <v>664</v>
      </c>
      <c r="C832" s="264" t="s">
        <v>1383</v>
      </c>
      <c r="D832" s="265" t="str">
        <f t="shared" si="12"/>
        <v>PPL Rank: 213       
Winnebago                                         
Source - Well 3 &amp; Wellhouse</v>
      </c>
      <c r="E832" s="247" t="str">
        <f>VLOOKUP($A832,'[2]Project Data'!$C$6:$BU$990,11,FALSE)</f>
        <v>Kanuit</v>
      </c>
      <c r="F832" s="247">
        <f>VLOOKUP($A832,'[2]Project Data'!$C$6:$BY$990,75,FALSE)</f>
        <v>9</v>
      </c>
      <c r="G832" s="273">
        <f>VLOOKUP($A832,'[2]Project Data'!$C$6:$BY$990,46,FALSE)</f>
        <v>0</v>
      </c>
      <c r="H832" s="247" t="str">
        <f>VLOOKUP($A832,'[2]Project Data'!$C$6:$BY$990,16,FALSE)</f>
        <v>Reg</v>
      </c>
      <c r="I832" s="247" t="str">
        <f>VLOOKUP($A832,'[2]Project Data'!$C$6:$BY$990,6,FALSE)</f>
        <v/>
      </c>
      <c r="J832" s="247" t="str">
        <f>VLOOKUP($A832,'[2]Project Data'!$C$6:$BY$990,7,FALSE)</f>
        <v>Yes</v>
      </c>
      <c r="K832" s="280">
        <f>VLOOKUP($A832,'[2]Project Data'!$C$6:$BY$990,15,FALSE)</f>
        <v>1245</v>
      </c>
      <c r="L832" s="284">
        <f>VLOOKUP($A832,'[2]Project Data'!$C$6:$BY$990,30,FALSE)</f>
        <v>910000</v>
      </c>
      <c r="M832" s="284">
        <f>VLOOKUP($A832,'[2]Project Data'!$C$6:$BY$990,53,FALSE)</f>
        <v>0</v>
      </c>
      <c r="N832" s="266" t="e">
        <f>VLOOKUP($A832,'[2]Project Data'!$C$6:$BU$862,8,FALSE)</f>
        <v>#N/A</v>
      </c>
    </row>
    <row r="833" spans="1:14" s="244" customFormat="1" ht="50.25" customHeight="1" x14ac:dyDescent="0.25">
      <c r="A833" s="264">
        <v>521</v>
      </c>
      <c r="B833" s="264" t="s">
        <v>664</v>
      </c>
      <c r="C833" s="264" t="s">
        <v>724</v>
      </c>
      <c r="D833" s="265" t="str">
        <f t="shared" si="12"/>
        <v>PPL Rank: 521       
Winnebago                                         
Storage - Water Tank Rehabilitation</v>
      </c>
      <c r="E833" s="247" t="str">
        <f>VLOOKUP($A833,'[2]Project Data'!$C$6:$BU$990,11,FALSE)</f>
        <v>Brooksbank</v>
      </c>
      <c r="F833" s="247">
        <f>VLOOKUP($A833,'[2]Project Data'!$C$6:$BY$990,75,FALSE)</f>
        <v>9</v>
      </c>
      <c r="G833" s="273">
        <f>VLOOKUP($A833,'[2]Project Data'!$C$6:$BY$990,46,FALSE)</f>
        <v>0</v>
      </c>
      <c r="H833" s="247" t="str">
        <f>VLOOKUP($A833,'[2]Project Data'!$C$6:$BY$990,16,FALSE)</f>
        <v>Reg</v>
      </c>
      <c r="I833" s="247" t="str">
        <f>VLOOKUP($A833,'[2]Project Data'!$C$6:$BY$990,6,FALSE)</f>
        <v/>
      </c>
      <c r="J833" s="247" t="str">
        <f>VLOOKUP($A833,'[2]Project Data'!$C$6:$BY$990,7,FALSE)</f>
        <v/>
      </c>
      <c r="K833" s="280">
        <f>VLOOKUP($A833,'[2]Project Data'!$C$6:$BY$990,15,FALSE)</f>
        <v>1417</v>
      </c>
      <c r="L833" s="284">
        <f>VLOOKUP($A833,'[2]Project Data'!$C$6:$BY$990,30,FALSE)</f>
        <v>585000</v>
      </c>
      <c r="M833" s="284">
        <f>VLOOKUP($A833,'[2]Project Data'!$C$6:$BY$990,53,FALSE)</f>
        <v>0</v>
      </c>
      <c r="N833" s="266" t="e">
        <f>VLOOKUP($A833,'[2]Project Data'!$C$6:$BU$862,8,FALSE)</f>
        <v>#N/A</v>
      </c>
    </row>
    <row r="834" spans="1:14" s="244" customFormat="1" ht="50.25" customHeight="1" x14ac:dyDescent="0.25">
      <c r="A834" s="264">
        <v>139</v>
      </c>
      <c r="B834" s="264" t="s">
        <v>596</v>
      </c>
      <c r="C834" s="264" t="s">
        <v>870</v>
      </c>
      <c r="D834" s="265" t="str">
        <f t="shared" si="12"/>
        <v>PPL Rank: 139       
Winsted                                           
Treatment - Manganese Plant</v>
      </c>
      <c r="E834" s="247" t="str">
        <f>VLOOKUP($A834,'[2]Project Data'!$C$6:$BU$990,11,FALSE)</f>
        <v>Barrett</v>
      </c>
      <c r="F834" s="247" t="str">
        <f>VLOOKUP($A834,'[2]Project Data'!$C$6:$BY$990,75,FALSE)</f>
        <v>6E</v>
      </c>
      <c r="G834" s="273">
        <f>VLOOKUP($A834,'[2]Project Data'!$C$6:$BY$990,46,FALSE)</f>
        <v>0</v>
      </c>
      <c r="H834" s="247" t="str">
        <f>VLOOKUP($A834,'[2]Project Data'!$C$6:$BY$990,16,FALSE)</f>
        <v>EC</v>
      </c>
      <c r="I834" s="247" t="str">
        <f>VLOOKUP($A834,'[2]Project Data'!$C$6:$BY$990,6,FALSE)</f>
        <v/>
      </c>
      <c r="J834" s="247" t="str">
        <f>VLOOKUP($A834,'[2]Project Data'!$C$6:$BY$990,7,FALSE)</f>
        <v/>
      </c>
      <c r="K834" s="280">
        <f>VLOOKUP($A834,'[2]Project Data'!$C$6:$BY$990,15,FALSE)</f>
        <v>1962</v>
      </c>
      <c r="L834" s="284">
        <f>VLOOKUP($A834,'[2]Project Data'!$C$6:$BY$990,30,FALSE)</f>
        <v>9600000</v>
      </c>
      <c r="M834" s="284">
        <f>VLOOKUP($A834,'[2]Project Data'!$C$6:$BY$990,53,FALSE)</f>
        <v>0</v>
      </c>
      <c r="N834" s="266" t="e">
        <f>VLOOKUP($A834,'[2]Project Data'!$C$6:$BU$862,8,FALSE)</f>
        <v>#N/A</v>
      </c>
    </row>
    <row r="835" spans="1:14" s="244" customFormat="1" ht="50.25" customHeight="1" x14ac:dyDescent="0.25">
      <c r="A835" s="264">
        <v>278</v>
      </c>
      <c r="B835" s="264" t="s">
        <v>596</v>
      </c>
      <c r="C835" s="264" t="s">
        <v>597</v>
      </c>
      <c r="D835" s="265" t="str">
        <f t="shared" si="12"/>
        <v>PPL Rank: 278       
Winsted                                           
Source - New Well #5</v>
      </c>
      <c r="E835" s="247" t="str">
        <f>VLOOKUP($A835,'[2]Project Data'!$C$6:$BU$990,11,FALSE)</f>
        <v>Barrett</v>
      </c>
      <c r="F835" s="247" t="str">
        <f>VLOOKUP($A835,'[2]Project Data'!$C$6:$BY$990,75,FALSE)</f>
        <v>6E</v>
      </c>
      <c r="G835" s="273">
        <f>VLOOKUP($A835,'[2]Project Data'!$C$6:$BY$990,46,FALSE)</f>
        <v>0</v>
      </c>
      <c r="H835" s="247" t="str">
        <f>VLOOKUP($A835,'[2]Project Data'!$C$6:$BY$990,16,FALSE)</f>
        <v>Reg</v>
      </c>
      <c r="I835" s="247" t="str">
        <f>VLOOKUP($A835,'[2]Project Data'!$C$6:$BY$990,6,FALSE)</f>
        <v>Yes</v>
      </c>
      <c r="J835" s="247" t="str">
        <f>VLOOKUP($A835,'[2]Project Data'!$C$6:$BY$990,7,FALSE)</f>
        <v/>
      </c>
      <c r="K835" s="280">
        <f>VLOOKUP($A835,'[2]Project Data'!$C$6:$BY$990,15,FALSE)</f>
        <v>2296</v>
      </c>
      <c r="L835" s="284">
        <f>VLOOKUP($A835,'[2]Project Data'!$C$6:$BY$990,30,FALSE)</f>
        <v>1310000</v>
      </c>
      <c r="M835" s="284">
        <f>VLOOKUP($A835,'[2]Project Data'!$C$6:$BY$990,53,FALSE)</f>
        <v>0</v>
      </c>
      <c r="N835" s="266" t="e">
        <f>VLOOKUP($A835,'[2]Project Data'!$C$6:$BU$862,8,FALSE)</f>
        <v>#N/A</v>
      </c>
    </row>
    <row r="836" spans="1:14" s="244" customFormat="1" ht="50.25" customHeight="1" x14ac:dyDescent="0.25">
      <c r="A836" s="264">
        <v>279</v>
      </c>
      <c r="B836" s="264" t="s">
        <v>596</v>
      </c>
      <c r="C836" s="264" t="s">
        <v>598</v>
      </c>
      <c r="D836" s="265" t="str">
        <f t="shared" si="12"/>
        <v>PPL Rank: 279       
Winsted                                           
Watermain - CSAH 9 Looping w/Baker Ave</v>
      </c>
      <c r="E836" s="247" t="str">
        <f>VLOOKUP($A836,'[2]Project Data'!$C$6:$BU$990,11,FALSE)</f>
        <v>Barrett</v>
      </c>
      <c r="F836" s="247" t="str">
        <f>VLOOKUP($A836,'[2]Project Data'!$C$6:$BY$990,75,FALSE)</f>
        <v>6E</v>
      </c>
      <c r="G836" s="273">
        <f>VLOOKUP($A836,'[2]Project Data'!$C$6:$BY$990,46,FALSE)</f>
        <v>0</v>
      </c>
      <c r="H836" s="247" t="str">
        <f>VLOOKUP($A836,'[2]Project Data'!$C$6:$BY$990,16,FALSE)</f>
        <v>Reg</v>
      </c>
      <c r="I836" s="247" t="str">
        <f>VLOOKUP($A836,'[2]Project Data'!$C$6:$BY$990,6,FALSE)</f>
        <v/>
      </c>
      <c r="J836" s="247" t="str">
        <f>VLOOKUP($A836,'[2]Project Data'!$C$6:$BY$990,7,FALSE)</f>
        <v/>
      </c>
      <c r="K836" s="280">
        <f>VLOOKUP($A836,'[2]Project Data'!$C$6:$BY$990,15,FALSE)</f>
        <v>2296</v>
      </c>
      <c r="L836" s="284">
        <f>VLOOKUP($A836,'[2]Project Data'!$C$6:$BY$990,30,FALSE)</f>
        <v>1430000</v>
      </c>
      <c r="M836" s="284">
        <f>VLOOKUP($A836,'[2]Project Data'!$C$6:$BY$990,53,FALSE)</f>
        <v>0</v>
      </c>
      <c r="N836" s="266" t="e">
        <f>VLOOKUP($A836,'[2]Project Data'!$C$6:$BU$862,8,FALSE)</f>
        <v>#N/A</v>
      </c>
    </row>
    <row r="837" spans="1:14" s="244" customFormat="1" ht="50.25" customHeight="1" x14ac:dyDescent="0.25">
      <c r="A837" s="264">
        <v>644</v>
      </c>
      <c r="B837" s="264" t="s">
        <v>596</v>
      </c>
      <c r="C837" s="264" t="s">
        <v>1178</v>
      </c>
      <c r="D837" s="265" t="str">
        <f t="shared" si="12"/>
        <v>PPL Rank: 644       
Winsted                                           
Watermain - Fairlawn Ave. &amp; Loop</v>
      </c>
      <c r="E837" s="247" t="str">
        <f>VLOOKUP($A837,'[2]Project Data'!$C$6:$BU$990,11,FALSE)</f>
        <v>Barrett</v>
      </c>
      <c r="F837" s="247" t="str">
        <f>VLOOKUP($A837,'[2]Project Data'!$C$6:$BY$990,75,FALSE)</f>
        <v>6E</v>
      </c>
      <c r="G837" s="273">
        <f>VLOOKUP($A837,'[2]Project Data'!$C$6:$BY$990,46,FALSE)</f>
        <v>0</v>
      </c>
      <c r="H837" s="247" t="str">
        <f>VLOOKUP($A837,'[2]Project Data'!$C$6:$BY$990,16,FALSE)</f>
        <v>Reg</v>
      </c>
      <c r="I837" s="247" t="str">
        <f>VLOOKUP($A837,'[2]Project Data'!$C$6:$BY$990,6,FALSE)</f>
        <v/>
      </c>
      <c r="J837" s="247" t="str">
        <f>VLOOKUP($A837,'[2]Project Data'!$C$6:$BY$990,7,FALSE)</f>
        <v/>
      </c>
      <c r="K837" s="280">
        <f>VLOOKUP($A837,'[2]Project Data'!$C$6:$BY$990,15,FALSE)</f>
        <v>1912</v>
      </c>
      <c r="L837" s="284">
        <f>VLOOKUP($A837,'[2]Project Data'!$C$6:$BY$990,30,FALSE)</f>
        <v>543055</v>
      </c>
      <c r="M837" s="284">
        <f>VLOOKUP($A837,'[2]Project Data'!$C$6:$BY$990,53,FALSE)</f>
        <v>0</v>
      </c>
      <c r="N837" s="266" t="e">
        <f>VLOOKUP($A837,'[2]Project Data'!$C$6:$BU$862,8,FALSE)</f>
        <v>#N/A</v>
      </c>
    </row>
    <row r="838" spans="1:14" s="244" customFormat="1" ht="50.25" customHeight="1" x14ac:dyDescent="0.25">
      <c r="A838" s="264">
        <v>870</v>
      </c>
      <c r="B838" s="264" t="s">
        <v>155</v>
      </c>
      <c r="C838" s="264" t="s">
        <v>599</v>
      </c>
      <c r="D838" s="265" t="str">
        <f t="shared" si="12"/>
        <v>PPL Rank: 870       
Winthrop                                          
Watermain - Replace First Street</v>
      </c>
      <c r="E838" s="247" t="str">
        <f>VLOOKUP($A838,'[2]Project Data'!$C$6:$BU$990,11,FALSE)</f>
        <v>Brooksbank</v>
      </c>
      <c r="F838" s="247">
        <f>VLOOKUP($A838,'[2]Project Data'!$C$6:$BY$990,75,FALSE)</f>
        <v>9</v>
      </c>
      <c r="G838" s="273">
        <f>VLOOKUP($A838,'[2]Project Data'!$C$6:$BY$990,46,FALSE)</f>
        <v>0</v>
      </c>
      <c r="H838" s="247" t="str">
        <f>VLOOKUP($A838,'[2]Project Data'!$C$6:$BY$990,16,FALSE)</f>
        <v>Reg</v>
      </c>
      <c r="I838" s="247" t="str">
        <f>VLOOKUP($A838,'[2]Project Data'!$C$6:$BY$990,6,FALSE)</f>
        <v/>
      </c>
      <c r="J838" s="247" t="str">
        <f>VLOOKUP($A838,'[2]Project Data'!$C$6:$BY$990,7,FALSE)</f>
        <v/>
      </c>
      <c r="K838" s="280">
        <f>VLOOKUP($A838,'[2]Project Data'!$C$6:$BY$990,15,FALSE)</f>
        <v>1399</v>
      </c>
      <c r="L838" s="284">
        <f>VLOOKUP($A838,'[2]Project Data'!$C$6:$BY$990,30,FALSE)</f>
        <v>569717</v>
      </c>
      <c r="M838" s="284">
        <f>VLOOKUP($A838,'[2]Project Data'!$C$6:$BY$990,53,FALSE)</f>
        <v>0</v>
      </c>
      <c r="N838" s="266" t="e">
        <f>VLOOKUP($A838,'[2]Project Data'!$C$6:$BU$862,8,FALSE)</f>
        <v>#N/A</v>
      </c>
    </row>
    <row r="839" spans="1:14" s="244" customFormat="1" ht="50.25" customHeight="1" x14ac:dyDescent="0.25">
      <c r="A839" s="264">
        <v>463</v>
      </c>
      <c r="B839" s="264" t="s">
        <v>665</v>
      </c>
      <c r="C839" s="264" t="s">
        <v>725</v>
      </c>
      <c r="D839" s="265" t="str">
        <f t="shared" si="12"/>
        <v>PPL Rank: 463       
Winton                                            
Source - Pumphouse</v>
      </c>
      <c r="E839" s="247" t="str">
        <f>VLOOKUP($A839,'[2]Project Data'!$C$6:$BU$990,11,FALSE)</f>
        <v>Bradshaw</v>
      </c>
      <c r="F839" s="247" t="str">
        <f>VLOOKUP($A839,'[2]Project Data'!$C$6:$BY$990,75,FALSE)</f>
        <v>3c</v>
      </c>
      <c r="G839" s="273">
        <f>VLOOKUP($A839,'[2]Project Data'!$C$6:$BY$990,46,FALSE)</f>
        <v>0</v>
      </c>
      <c r="H839" s="247" t="str">
        <f>VLOOKUP($A839,'[2]Project Data'!$C$6:$BY$990,16,FALSE)</f>
        <v>Reg</v>
      </c>
      <c r="I839" s="247" t="str">
        <f>VLOOKUP($A839,'[2]Project Data'!$C$6:$BY$990,6,FALSE)</f>
        <v/>
      </c>
      <c r="J839" s="247" t="str">
        <f>VLOOKUP($A839,'[2]Project Data'!$C$6:$BY$990,7,FALSE)</f>
        <v/>
      </c>
      <c r="K839" s="280">
        <f>VLOOKUP($A839,'[2]Project Data'!$C$6:$BY$990,15,FALSE)</f>
        <v>116</v>
      </c>
      <c r="L839" s="284">
        <f>VLOOKUP($A839,'[2]Project Data'!$C$6:$BY$990,30,FALSE)</f>
        <v>134500</v>
      </c>
      <c r="M839" s="284">
        <f>VLOOKUP($A839,'[2]Project Data'!$C$6:$BY$990,53,FALSE)</f>
        <v>0</v>
      </c>
      <c r="N839" s="266" t="e">
        <f>VLOOKUP($A839,'[2]Project Data'!$C$6:$BU$862,8,FALSE)</f>
        <v>#N/A</v>
      </c>
    </row>
    <row r="840" spans="1:14" s="244" customFormat="1" ht="50.25" customHeight="1" x14ac:dyDescent="0.25">
      <c r="A840" s="264">
        <v>464</v>
      </c>
      <c r="B840" s="264" t="s">
        <v>665</v>
      </c>
      <c r="C840" s="264" t="s">
        <v>726</v>
      </c>
      <c r="D840" s="265" t="str">
        <f t="shared" si="12"/>
        <v>PPL Rank: 464       
Winton                                            
Storage - Vault Improvements</v>
      </c>
      <c r="E840" s="247" t="str">
        <f>VLOOKUP($A840,'[2]Project Data'!$C$6:$BU$990,11,FALSE)</f>
        <v>Bradshaw</v>
      </c>
      <c r="F840" s="247" t="str">
        <f>VLOOKUP($A840,'[2]Project Data'!$C$6:$BY$990,75,FALSE)</f>
        <v>3c</v>
      </c>
      <c r="G840" s="273">
        <f>VLOOKUP($A840,'[2]Project Data'!$C$6:$BY$990,46,FALSE)</f>
        <v>0</v>
      </c>
      <c r="H840" s="247" t="str">
        <f>VLOOKUP($A840,'[2]Project Data'!$C$6:$BY$990,16,FALSE)</f>
        <v>Reg</v>
      </c>
      <c r="I840" s="247" t="str">
        <f>VLOOKUP($A840,'[2]Project Data'!$C$6:$BY$990,6,FALSE)</f>
        <v/>
      </c>
      <c r="J840" s="247" t="str">
        <f>VLOOKUP($A840,'[2]Project Data'!$C$6:$BY$990,7,FALSE)</f>
        <v/>
      </c>
      <c r="K840" s="280">
        <f>VLOOKUP($A840,'[2]Project Data'!$C$6:$BY$990,15,FALSE)</f>
        <v>116</v>
      </c>
      <c r="L840" s="284">
        <f>VLOOKUP($A840,'[2]Project Data'!$C$6:$BY$990,30,FALSE)</f>
        <v>156000</v>
      </c>
      <c r="M840" s="284">
        <f>VLOOKUP($A840,'[2]Project Data'!$C$6:$BY$990,53,FALSE)</f>
        <v>0</v>
      </c>
      <c r="N840" s="266" t="e">
        <f>VLOOKUP($A840,'[2]Project Data'!$C$6:$BU$862,8,FALSE)</f>
        <v>#N/A</v>
      </c>
    </row>
    <row r="841" spans="1:14" s="244" customFormat="1" ht="50.25" customHeight="1" x14ac:dyDescent="0.25">
      <c r="A841" s="264">
        <v>465</v>
      </c>
      <c r="B841" s="264" t="s">
        <v>665</v>
      </c>
      <c r="C841" s="264" t="s">
        <v>727</v>
      </c>
      <c r="D841" s="265" t="str">
        <f t="shared" ref="D841:D904" si="13">"PPL Rank: "&amp;A841&amp;REPT(" ",10-LEN(A841))&amp;CHAR(10)&amp;B841&amp;REPT(" ",50-LEN(B841))&amp;CHAR(10)&amp;C841</f>
        <v>PPL Rank: 465       
Winton                                            
Watermain - Repl - 4 Zones</v>
      </c>
      <c r="E841" s="247" t="str">
        <f>VLOOKUP($A841,'[2]Project Data'!$C$6:$BU$990,11,FALSE)</f>
        <v>Bradshaw</v>
      </c>
      <c r="F841" s="247" t="str">
        <f>VLOOKUP($A841,'[2]Project Data'!$C$6:$BY$990,75,FALSE)</f>
        <v>3c</v>
      </c>
      <c r="G841" s="273">
        <f>VLOOKUP($A841,'[2]Project Data'!$C$6:$BY$990,46,FALSE)</f>
        <v>0</v>
      </c>
      <c r="H841" s="247" t="str">
        <f>VLOOKUP($A841,'[2]Project Data'!$C$6:$BY$990,16,FALSE)</f>
        <v>Reg</v>
      </c>
      <c r="I841" s="247" t="str">
        <f>VLOOKUP($A841,'[2]Project Data'!$C$6:$BY$990,6,FALSE)</f>
        <v/>
      </c>
      <c r="J841" s="247" t="str">
        <f>VLOOKUP($A841,'[2]Project Data'!$C$6:$BY$990,7,FALSE)</f>
        <v/>
      </c>
      <c r="K841" s="280">
        <f>VLOOKUP($A841,'[2]Project Data'!$C$6:$BY$990,15,FALSE)</f>
        <v>116</v>
      </c>
      <c r="L841" s="284">
        <f>VLOOKUP($A841,'[2]Project Data'!$C$6:$BY$990,30,FALSE)</f>
        <v>3481400</v>
      </c>
      <c r="M841" s="284">
        <f>VLOOKUP($A841,'[2]Project Data'!$C$6:$BY$990,53,FALSE)</f>
        <v>0</v>
      </c>
      <c r="N841" s="266" t="e">
        <f>VLOOKUP($A841,'[2]Project Data'!$C$6:$BU$862,8,FALSE)</f>
        <v>#N/A</v>
      </c>
    </row>
    <row r="842" spans="1:14" s="244" customFormat="1" ht="50.25" customHeight="1" x14ac:dyDescent="0.25">
      <c r="A842" s="264">
        <v>705</v>
      </c>
      <c r="B842" s="264" t="s">
        <v>156</v>
      </c>
      <c r="C842" s="264" t="s">
        <v>600</v>
      </c>
      <c r="D842" s="265" t="str">
        <f t="shared" si="13"/>
        <v>PPL Rank: 705       
Wood Lake                                         
Watermain - Repl Cast Iron &amp; AC Mains</v>
      </c>
      <c r="E842" s="247" t="str">
        <f>VLOOKUP($A842,'[2]Project Data'!$C$6:$BU$990,11,FALSE)</f>
        <v>Berrens</v>
      </c>
      <c r="F842" s="247" t="str">
        <f>VLOOKUP($A842,'[2]Project Data'!$C$6:$BY$990,75,FALSE)</f>
        <v>6W</v>
      </c>
      <c r="G842" s="273">
        <f>VLOOKUP($A842,'[2]Project Data'!$C$6:$BY$990,46,FALSE)</f>
        <v>0</v>
      </c>
      <c r="H842" s="247" t="str">
        <f>VLOOKUP($A842,'[2]Project Data'!$C$6:$BY$990,16,FALSE)</f>
        <v>Reg</v>
      </c>
      <c r="I842" s="247" t="str">
        <f>VLOOKUP($A842,'[2]Project Data'!$C$6:$BY$990,6,FALSE)</f>
        <v/>
      </c>
      <c r="J842" s="247" t="str">
        <f>VLOOKUP($A842,'[2]Project Data'!$C$6:$BY$990,7,FALSE)</f>
        <v/>
      </c>
      <c r="K842" s="280">
        <f>VLOOKUP($A842,'[2]Project Data'!$C$6:$BY$990,15,FALSE)</f>
        <v>426</v>
      </c>
      <c r="L842" s="284">
        <f>VLOOKUP($A842,'[2]Project Data'!$C$6:$BY$990,30,FALSE)</f>
        <v>8692000</v>
      </c>
      <c r="M842" s="284">
        <f>VLOOKUP($A842,'[2]Project Data'!$C$6:$BY$990,53,FALSE)</f>
        <v>0</v>
      </c>
      <c r="N842" s="266" t="e">
        <f>VLOOKUP($A842,'[2]Project Data'!$C$6:$BU$862,8,FALSE)</f>
        <v>#N/A</v>
      </c>
    </row>
    <row r="843" spans="1:14" s="244" customFormat="1" ht="50.25" customHeight="1" x14ac:dyDescent="0.25">
      <c r="A843" s="264">
        <v>706</v>
      </c>
      <c r="B843" s="264" t="s">
        <v>156</v>
      </c>
      <c r="C843" s="264" t="s">
        <v>494</v>
      </c>
      <c r="D843" s="265" t="str">
        <f t="shared" si="13"/>
        <v>PPL Rank: 706       
Wood Lake                                         
Storage - Repl Tower</v>
      </c>
      <c r="E843" s="247" t="str">
        <f>VLOOKUP($A843,'[2]Project Data'!$C$6:$BU$990,11,FALSE)</f>
        <v>Berrens</v>
      </c>
      <c r="F843" s="247" t="str">
        <f>VLOOKUP($A843,'[2]Project Data'!$C$6:$BY$990,75,FALSE)</f>
        <v>6W</v>
      </c>
      <c r="G843" s="273">
        <f>VLOOKUP($A843,'[2]Project Data'!$C$6:$BY$990,46,FALSE)</f>
        <v>0</v>
      </c>
      <c r="H843" s="247" t="str">
        <f>VLOOKUP($A843,'[2]Project Data'!$C$6:$BY$990,16,FALSE)</f>
        <v>Reg</v>
      </c>
      <c r="I843" s="247" t="str">
        <f>VLOOKUP($A843,'[2]Project Data'!$C$6:$BY$990,6,FALSE)</f>
        <v/>
      </c>
      <c r="J843" s="247" t="str">
        <f>VLOOKUP($A843,'[2]Project Data'!$C$6:$BY$990,7,FALSE)</f>
        <v/>
      </c>
      <c r="K843" s="280">
        <f>VLOOKUP($A843,'[2]Project Data'!$C$6:$BY$990,15,FALSE)</f>
        <v>426</v>
      </c>
      <c r="L843" s="284">
        <f>VLOOKUP($A843,'[2]Project Data'!$C$6:$BY$990,30,FALSE)</f>
        <v>1780000</v>
      </c>
      <c r="M843" s="284">
        <f>VLOOKUP($A843,'[2]Project Data'!$C$6:$BY$990,53,FALSE)</f>
        <v>0</v>
      </c>
      <c r="N843" s="266" t="e">
        <f>VLOOKUP($A843,'[2]Project Data'!$C$6:$BU$862,8,FALSE)</f>
        <v>#N/A</v>
      </c>
    </row>
    <row r="844" spans="1:14" s="244" customFormat="1" ht="50.25" customHeight="1" x14ac:dyDescent="0.25">
      <c r="A844" s="264">
        <v>970</v>
      </c>
      <c r="B844" s="264" t="s">
        <v>854</v>
      </c>
      <c r="C844" s="264" t="s">
        <v>966</v>
      </c>
      <c r="D844" s="265" t="str">
        <f t="shared" si="13"/>
        <v>PPL Rank: 970       
Woodbury                                          
Source - East Wellfield Pumping Upgrades</v>
      </c>
      <c r="E844" s="247" t="str">
        <f>VLOOKUP($A844,'[2]Project Data'!$C$6:$BU$990,11,FALSE)</f>
        <v>Montoya</v>
      </c>
      <c r="F844" s="247">
        <f>VLOOKUP($A844,'[2]Project Data'!$C$6:$BY$990,75,FALSE)</f>
        <v>11</v>
      </c>
      <c r="G844" s="273">
        <f>VLOOKUP($A844,'[2]Project Data'!$C$6:$BY$990,46,FALSE)</f>
        <v>0</v>
      </c>
      <c r="H844" s="247" t="str">
        <f>VLOOKUP($A844,'[2]Project Data'!$C$6:$BY$990,16,FALSE)</f>
        <v>Reg</v>
      </c>
      <c r="I844" s="247" t="str">
        <f>VLOOKUP($A844,'[2]Project Data'!$C$6:$BY$990,6,FALSE)</f>
        <v/>
      </c>
      <c r="J844" s="247" t="str">
        <f>VLOOKUP($A844,'[2]Project Data'!$C$6:$BY$990,7,FALSE)</f>
        <v/>
      </c>
      <c r="K844" s="280">
        <f>VLOOKUP($A844,'[2]Project Data'!$C$6:$BY$990,15,FALSE)</f>
        <v>71298</v>
      </c>
      <c r="L844" s="284">
        <f>VLOOKUP($A844,'[2]Project Data'!$C$6:$BY$990,30,FALSE)</f>
        <v>1040000</v>
      </c>
      <c r="M844" s="284">
        <f>VLOOKUP($A844,'[2]Project Data'!$C$6:$BY$990,53,FALSE)</f>
        <v>0</v>
      </c>
      <c r="N844" s="266" t="e">
        <f>VLOOKUP($A844,'[2]Project Data'!$C$6:$BU$862,8,FALSE)</f>
        <v>#N/A</v>
      </c>
    </row>
    <row r="845" spans="1:14" s="244" customFormat="1" ht="50.25" customHeight="1" x14ac:dyDescent="0.25">
      <c r="A845" s="264">
        <v>974</v>
      </c>
      <c r="B845" s="264" t="s">
        <v>854</v>
      </c>
      <c r="C845" s="264" t="s">
        <v>1179</v>
      </c>
      <c r="D845" s="265" t="str">
        <f t="shared" si="13"/>
        <v xml:space="preserve">PPL Rank: 974       
Woodbury                                          
Source  - Manifold Pipe Project </v>
      </c>
      <c r="E845" s="247" t="str">
        <f>VLOOKUP($A845,'[2]Project Data'!$C$6:$BU$990,11,FALSE)</f>
        <v>Montoya</v>
      </c>
      <c r="F845" s="247">
        <f>VLOOKUP($A845,'[2]Project Data'!$C$6:$BY$990,75,FALSE)</f>
        <v>11</v>
      </c>
      <c r="G845" s="273">
        <f>VLOOKUP($A845,'[2]Project Data'!$C$6:$BY$990,46,FALSE)</f>
        <v>0</v>
      </c>
      <c r="H845" s="247" t="str">
        <f>VLOOKUP($A845,'[2]Project Data'!$C$6:$BY$990,16,FALSE)</f>
        <v>Reg</v>
      </c>
      <c r="I845" s="247" t="str">
        <f>VLOOKUP($A845,'[2]Project Data'!$C$6:$BY$990,6,FALSE)</f>
        <v/>
      </c>
      <c r="J845" s="247" t="str">
        <f>VLOOKUP($A845,'[2]Project Data'!$C$6:$BY$990,7,FALSE)</f>
        <v/>
      </c>
      <c r="K845" s="280">
        <f>VLOOKUP($A845,'[2]Project Data'!$C$6:$BY$990,15,FALSE)</f>
        <v>74014</v>
      </c>
      <c r="L845" s="284">
        <f>VLOOKUP($A845,'[2]Project Data'!$C$6:$BY$990,30,FALSE)</f>
        <v>3600000</v>
      </c>
      <c r="M845" s="284">
        <f>VLOOKUP($A845,'[2]Project Data'!$C$6:$BY$990,53,FALSE)</f>
        <v>0</v>
      </c>
      <c r="N845" s="266" t="e">
        <f>VLOOKUP($A845,'[2]Project Data'!$C$6:$BU$862,8,FALSE)</f>
        <v>#N/A</v>
      </c>
    </row>
    <row r="846" spans="1:14" s="244" customFormat="1" ht="50.25" customHeight="1" x14ac:dyDescent="0.25">
      <c r="A846" s="264">
        <v>264</v>
      </c>
      <c r="B846" s="264" t="s">
        <v>855</v>
      </c>
      <c r="C846" s="264" t="s">
        <v>300</v>
      </c>
      <c r="D846" s="265" t="str">
        <f t="shared" si="13"/>
        <v>PPL Rank: 264       
Worthington                                       
Treatment - Plant Rehab</v>
      </c>
      <c r="E846" s="247" t="str">
        <f>VLOOKUP($A846,'[2]Project Data'!$C$6:$BU$990,11,FALSE)</f>
        <v>Berrens</v>
      </c>
      <c r="F846" s="247">
        <f>VLOOKUP($A846,'[2]Project Data'!$C$6:$BY$990,75,FALSE)</f>
        <v>8</v>
      </c>
      <c r="G846" s="273">
        <f>VLOOKUP($A846,'[2]Project Data'!$C$6:$BY$990,46,FALSE)</f>
        <v>0</v>
      </c>
      <c r="H846" s="247" t="str">
        <f>VLOOKUP($A846,'[2]Project Data'!$C$6:$BY$990,16,FALSE)</f>
        <v>Reg</v>
      </c>
      <c r="I846" s="247" t="str">
        <f>VLOOKUP($A846,'[2]Project Data'!$C$6:$BY$990,6,FALSE)</f>
        <v/>
      </c>
      <c r="J846" s="247" t="str">
        <f>VLOOKUP($A846,'[2]Project Data'!$C$6:$BY$990,7,FALSE)</f>
        <v/>
      </c>
      <c r="K846" s="280">
        <f>VLOOKUP($A846,'[2]Project Data'!$C$6:$BY$990,15,FALSE)</f>
        <v>13093</v>
      </c>
      <c r="L846" s="284">
        <f>VLOOKUP($A846,'[2]Project Data'!$C$6:$BY$990,30,FALSE)</f>
        <v>2395000</v>
      </c>
      <c r="M846" s="284">
        <f>VLOOKUP($A846,'[2]Project Data'!$C$6:$BY$990,53,FALSE)</f>
        <v>0</v>
      </c>
      <c r="N846" s="266" t="e">
        <f>VLOOKUP($A846,'[2]Project Data'!$C$6:$BU$862,8,FALSE)</f>
        <v>#N/A</v>
      </c>
    </row>
    <row r="847" spans="1:14" s="244" customFormat="1" ht="50.25" customHeight="1" x14ac:dyDescent="0.25">
      <c r="A847" s="264">
        <v>760</v>
      </c>
      <c r="B847" s="264" t="s">
        <v>1298</v>
      </c>
      <c r="C847" s="264" t="s">
        <v>1384</v>
      </c>
      <c r="D847" s="265" t="str">
        <f t="shared" si="13"/>
        <v>PPL Rank: 760       
Wrenshall                                         
Source - New Well &amp; Wellhouse Rehab</v>
      </c>
      <c r="E847" s="247" t="str">
        <f>VLOOKUP($A847,'[2]Project Data'!$C$6:$BU$990,11,FALSE)</f>
        <v>Perez</v>
      </c>
      <c r="F847" s="247" t="str">
        <f>VLOOKUP($A847,'[2]Project Data'!$C$6:$BY$990,75,FALSE)</f>
        <v>3b</v>
      </c>
      <c r="G847" s="273">
        <f>VLOOKUP($A847,'[2]Project Data'!$C$6:$BY$990,46,FALSE)</f>
        <v>0</v>
      </c>
      <c r="H847" s="247" t="str">
        <f>VLOOKUP($A847,'[2]Project Data'!$C$6:$BY$990,16,FALSE)</f>
        <v>Reg</v>
      </c>
      <c r="I847" s="247" t="str">
        <f>VLOOKUP($A847,'[2]Project Data'!$C$6:$BY$990,6,FALSE)</f>
        <v/>
      </c>
      <c r="J847" s="247" t="str">
        <f>VLOOKUP($A847,'[2]Project Data'!$C$6:$BY$990,7,FALSE)</f>
        <v/>
      </c>
      <c r="K847" s="280">
        <f>VLOOKUP($A847,'[2]Project Data'!$C$6:$BY$990,15,FALSE)</f>
        <v>362</v>
      </c>
      <c r="L847" s="284">
        <f>VLOOKUP($A847,'[2]Project Data'!$C$6:$BY$990,30,FALSE)</f>
        <v>1300000</v>
      </c>
      <c r="M847" s="284">
        <f>VLOOKUP($A847,'[2]Project Data'!$C$6:$BY$990,53,FALSE)</f>
        <v>0</v>
      </c>
      <c r="N847" s="266" t="e">
        <f>VLOOKUP($A847,'[2]Project Data'!$C$6:$BU$862,8,FALSE)</f>
        <v>#N/A</v>
      </c>
    </row>
    <row r="848" spans="1:14" s="244" customFormat="1" ht="50.25" customHeight="1" x14ac:dyDescent="0.25">
      <c r="A848" s="264">
        <v>822</v>
      </c>
      <c r="B848" s="264" t="s">
        <v>1298</v>
      </c>
      <c r="C848" s="264" t="s">
        <v>329</v>
      </c>
      <c r="D848" s="265" t="str">
        <f t="shared" si="13"/>
        <v>PPL Rank: 822       
Wrenshall                                         
Watermain - Replace &amp; Loop</v>
      </c>
      <c r="E848" s="247" t="str">
        <f>VLOOKUP($A848,'[2]Project Data'!$C$6:$BU$990,11,FALSE)</f>
        <v>Perez</v>
      </c>
      <c r="F848" s="247" t="str">
        <f>VLOOKUP($A848,'[2]Project Data'!$C$6:$BY$990,75,FALSE)</f>
        <v>3b</v>
      </c>
      <c r="G848" s="273">
        <f>VLOOKUP($A848,'[2]Project Data'!$C$6:$BY$990,46,FALSE)</f>
        <v>0</v>
      </c>
      <c r="H848" s="247" t="str">
        <f>VLOOKUP($A848,'[2]Project Data'!$C$6:$BY$990,16,FALSE)</f>
        <v>Reg</v>
      </c>
      <c r="I848" s="247" t="str">
        <f>VLOOKUP($A848,'[2]Project Data'!$C$6:$BY$990,6,FALSE)</f>
        <v/>
      </c>
      <c r="J848" s="247" t="str">
        <f>VLOOKUP($A848,'[2]Project Data'!$C$6:$BY$990,7,FALSE)</f>
        <v/>
      </c>
      <c r="K848" s="280">
        <f>VLOOKUP($A848,'[2]Project Data'!$C$6:$BY$990,15,FALSE)</f>
        <v>362</v>
      </c>
      <c r="L848" s="284">
        <f>VLOOKUP($A848,'[2]Project Data'!$C$6:$BY$990,30,FALSE)</f>
        <v>5565000</v>
      </c>
      <c r="M848" s="284">
        <f>VLOOKUP($A848,'[2]Project Data'!$C$6:$BY$990,53,FALSE)</f>
        <v>0</v>
      </c>
      <c r="N848" s="266" t="e">
        <f>VLOOKUP($A848,'[2]Project Data'!$C$6:$BU$862,8,FALSE)</f>
        <v>#N/A</v>
      </c>
    </row>
    <row r="849" spans="1:14" s="244" customFormat="1" ht="50.25" customHeight="1" x14ac:dyDescent="0.25">
      <c r="A849" s="264">
        <v>954</v>
      </c>
      <c r="B849" s="264" t="s">
        <v>1298</v>
      </c>
      <c r="C849" s="264" t="s">
        <v>297</v>
      </c>
      <c r="D849" s="265" t="str">
        <f t="shared" si="13"/>
        <v>PPL Rank: 954       
Wrenshall                                         
Storage - Rehab Tower</v>
      </c>
      <c r="E849" s="247" t="str">
        <f>VLOOKUP($A849,'[2]Project Data'!$C$6:$BU$990,11,FALSE)</f>
        <v>Perez</v>
      </c>
      <c r="F849" s="247" t="str">
        <f>VLOOKUP($A849,'[2]Project Data'!$C$6:$BY$990,75,FALSE)</f>
        <v>3b</v>
      </c>
      <c r="G849" s="273">
        <f>VLOOKUP($A849,'[2]Project Data'!$C$6:$BY$990,46,FALSE)</f>
        <v>0</v>
      </c>
      <c r="H849" s="247" t="str">
        <f>VLOOKUP($A849,'[2]Project Data'!$C$6:$BY$990,16,FALSE)</f>
        <v>Reg</v>
      </c>
      <c r="I849" s="247" t="str">
        <f>VLOOKUP($A849,'[2]Project Data'!$C$6:$BY$990,6,FALSE)</f>
        <v/>
      </c>
      <c r="J849" s="247" t="str">
        <f>VLOOKUP($A849,'[2]Project Data'!$C$6:$BY$990,7,FALSE)</f>
        <v/>
      </c>
      <c r="K849" s="280">
        <f>VLOOKUP($A849,'[2]Project Data'!$C$6:$BY$990,15,FALSE)</f>
        <v>362</v>
      </c>
      <c r="L849" s="284">
        <f>VLOOKUP($A849,'[2]Project Data'!$C$6:$BY$990,30,FALSE)</f>
        <v>900000</v>
      </c>
      <c r="M849" s="284">
        <f>VLOOKUP($A849,'[2]Project Data'!$C$6:$BY$990,53,FALSE)</f>
        <v>0</v>
      </c>
      <c r="N849" s="266" t="e">
        <f>VLOOKUP($A849,'[2]Project Data'!$C$6:$BU$862,8,FALSE)</f>
        <v>#N/A</v>
      </c>
    </row>
    <row r="850" spans="1:14" s="244" customFormat="1" ht="50.25" customHeight="1" x14ac:dyDescent="0.25">
      <c r="A850" s="264">
        <v>841</v>
      </c>
      <c r="B850" s="264" t="s">
        <v>601</v>
      </c>
      <c r="C850" s="264" t="s">
        <v>602</v>
      </c>
      <c r="D850" s="265" t="str">
        <f t="shared" si="13"/>
        <v>PPL Rank: 841       
Wykoff                                            
Watermain - County Road 5</v>
      </c>
      <c r="E850" s="247" t="str">
        <f>VLOOKUP($A850,'[2]Project Data'!$C$6:$BU$990,11,FALSE)</f>
        <v>Brooksbank</v>
      </c>
      <c r="F850" s="247">
        <f>VLOOKUP($A850,'[2]Project Data'!$C$6:$BY$990,75,FALSE)</f>
        <v>10</v>
      </c>
      <c r="G850" s="273">
        <f>VLOOKUP($A850,'[2]Project Data'!$C$6:$BY$990,46,FALSE)</f>
        <v>0</v>
      </c>
      <c r="H850" s="247" t="str">
        <f>VLOOKUP($A850,'[2]Project Data'!$C$6:$BY$990,16,FALSE)</f>
        <v>Reg</v>
      </c>
      <c r="I850" s="247" t="str">
        <f>VLOOKUP($A850,'[2]Project Data'!$C$6:$BY$990,6,FALSE)</f>
        <v/>
      </c>
      <c r="J850" s="247" t="str">
        <f>VLOOKUP($A850,'[2]Project Data'!$C$6:$BY$990,7,FALSE)</f>
        <v/>
      </c>
      <c r="K850" s="280">
        <f>VLOOKUP($A850,'[2]Project Data'!$C$6:$BY$990,15,FALSE)</f>
        <v>444</v>
      </c>
      <c r="L850" s="284">
        <f>VLOOKUP($A850,'[2]Project Data'!$C$6:$BY$990,30,FALSE)</f>
        <v>297000</v>
      </c>
      <c r="M850" s="284">
        <f>VLOOKUP($A850,'[2]Project Data'!$C$6:$BY$990,53,FALSE)</f>
        <v>0</v>
      </c>
      <c r="N850" s="266" t="e">
        <f>VLOOKUP($A850,'[2]Project Data'!$C$6:$BU$862,8,FALSE)</f>
        <v>#N/A</v>
      </c>
    </row>
    <row r="851" spans="1:14" s="244" customFormat="1" ht="50.25" customHeight="1" x14ac:dyDescent="0.25">
      <c r="A851" s="264">
        <v>180</v>
      </c>
      <c r="B851" s="264" t="s">
        <v>603</v>
      </c>
      <c r="C851" s="264" t="s">
        <v>358</v>
      </c>
      <c r="D851" s="265" t="str">
        <f t="shared" si="13"/>
        <v>PPL Rank: 180       
Wyoming                                           
Treatment - New Ra/Fe/Mn Plant</v>
      </c>
      <c r="E851" s="247" t="str">
        <f>VLOOKUP($A851,'[2]Project Data'!$C$6:$BU$990,11,FALSE)</f>
        <v>Montoya</v>
      </c>
      <c r="F851" s="247" t="str">
        <f>VLOOKUP($A851,'[2]Project Data'!$C$6:$BY$990,75,FALSE)</f>
        <v>7E</v>
      </c>
      <c r="G851" s="273">
        <f>VLOOKUP($A851,'[2]Project Data'!$C$6:$BY$990,46,FALSE)</f>
        <v>0</v>
      </c>
      <c r="H851" s="247" t="str">
        <f>VLOOKUP($A851,'[2]Project Data'!$C$6:$BY$990,16,FALSE)</f>
        <v>Reg</v>
      </c>
      <c r="I851" s="247" t="str">
        <f>VLOOKUP($A851,'[2]Project Data'!$C$6:$BY$990,6,FALSE)</f>
        <v/>
      </c>
      <c r="J851" s="247" t="str">
        <f>VLOOKUP($A851,'[2]Project Data'!$C$6:$BY$990,7,FALSE)</f>
        <v/>
      </c>
      <c r="K851" s="280">
        <f>VLOOKUP($A851,'[2]Project Data'!$C$6:$BY$990,15,FALSE)</f>
        <v>3850</v>
      </c>
      <c r="L851" s="284">
        <f>VLOOKUP($A851,'[2]Project Data'!$C$6:$BY$990,30,FALSE)</f>
        <v>8057500</v>
      </c>
      <c r="M851" s="284">
        <f>VLOOKUP($A851,'[2]Project Data'!$C$6:$BY$990,53,FALSE)</f>
        <v>0</v>
      </c>
      <c r="N851" s="266" t="e">
        <f>VLOOKUP($A851,'[2]Project Data'!$C$6:$BU$862,8,FALSE)</f>
        <v>#N/A</v>
      </c>
    </row>
    <row r="852" spans="1:14" s="244" customFormat="1" ht="50.25" customHeight="1" x14ac:dyDescent="0.25">
      <c r="A852" s="264">
        <v>307</v>
      </c>
      <c r="B852" s="264" t="s">
        <v>604</v>
      </c>
      <c r="C852" s="264" t="s">
        <v>715</v>
      </c>
      <c r="D852" s="265" t="str">
        <f t="shared" si="13"/>
        <v>PPL Rank: 307       
Zimmerman                                         
Treatment - New Pressure Filter Plant</v>
      </c>
      <c r="E852" s="247" t="str">
        <f>VLOOKUP($A852,'[2]Project Data'!$C$6:$BU$990,11,FALSE)</f>
        <v>Barrett</v>
      </c>
      <c r="F852" s="247" t="str">
        <f>VLOOKUP($A852,'[2]Project Data'!$C$6:$BY$990,75,FALSE)</f>
        <v>7W</v>
      </c>
      <c r="G852" s="273">
        <f>VLOOKUP($A852,'[2]Project Data'!$C$6:$BY$990,46,FALSE)</f>
        <v>0</v>
      </c>
      <c r="H852" s="247" t="str">
        <f>VLOOKUP($A852,'[2]Project Data'!$C$6:$BY$990,16,FALSE)</f>
        <v>Reg</v>
      </c>
      <c r="I852" s="247" t="str">
        <f>VLOOKUP($A852,'[2]Project Data'!$C$6:$BY$990,6,FALSE)</f>
        <v/>
      </c>
      <c r="J852" s="247" t="str">
        <f>VLOOKUP($A852,'[2]Project Data'!$C$6:$BY$990,7,FALSE)</f>
        <v/>
      </c>
      <c r="K852" s="280">
        <f>VLOOKUP($A852,'[2]Project Data'!$C$6:$BY$990,15,FALSE)</f>
        <v>5334</v>
      </c>
      <c r="L852" s="284">
        <f>VLOOKUP($A852,'[2]Project Data'!$C$6:$BY$990,30,FALSE)</f>
        <v>6750000</v>
      </c>
      <c r="M852" s="284">
        <f>VLOOKUP($A852,'[2]Project Data'!$C$6:$BY$990,53,FALSE)</f>
        <v>0</v>
      </c>
      <c r="N852" s="266" t="e">
        <f>VLOOKUP($A852,'[2]Project Data'!$C$6:$BU$862,8,FALSE)</f>
        <v>#N/A</v>
      </c>
    </row>
    <row r="853" spans="1:14" s="244" customFormat="1" ht="50.25" customHeight="1" x14ac:dyDescent="0.25">
      <c r="A853" s="264">
        <v>325</v>
      </c>
      <c r="B853" s="264" t="s">
        <v>604</v>
      </c>
      <c r="C853" s="264" t="s">
        <v>728</v>
      </c>
      <c r="D853" s="265" t="str">
        <f t="shared" si="13"/>
        <v>PPL Rank: 325       
Zimmerman                                         
Storage - New 0.4 MG Tower</v>
      </c>
      <c r="E853" s="247" t="str">
        <f>VLOOKUP($A853,'[2]Project Data'!$C$6:$BU$990,11,FALSE)</f>
        <v>Barrett</v>
      </c>
      <c r="F853" s="247" t="str">
        <f>VLOOKUP($A853,'[2]Project Data'!$C$6:$BY$990,75,FALSE)</f>
        <v>7W</v>
      </c>
      <c r="G853" s="273">
        <f>VLOOKUP($A853,'[2]Project Data'!$C$6:$BY$990,46,FALSE)</f>
        <v>0</v>
      </c>
      <c r="H853" s="247" t="str">
        <f>VLOOKUP($A853,'[2]Project Data'!$C$6:$BY$990,16,FALSE)</f>
        <v>Reg</v>
      </c>
      <c r="I853" s="247" t="str">
        <f>VLOOKUP($A853,'[2]Project Data'!$C$6:$BY$990,6,FALSE)</f>
        <v/>
      </c>
      <c r="J853" s="247" t="str">
        <f>VLOOKUP($A853,'[2]Project Data'!$C$6:$BY$990,7,FALSE)</f>
        <v/>
      </c>
      <c r="K853" s="280">
        <f>VLOOKUP($A853,'[2]Project Data'!$C$6:$BY$990,15,FALSE)</f>
        <v>5334</v>
      </c>
      <c r="L853" s="284">
        <f>VLOOKUP($A853,'[2]Project Data'!$C$6:$BY$990,30,FALSE)</f>
        <v>2100000</v>
      </c>
      <c r="M853" s="284">
        <f>VLOOKUP($A853,'[2]Project Data'!$C$6:$BY$990,53,FALSE)</f>
        <v>0</v>
      </c>
      <c r="N853" s="266" t="e">
        <f>VLOOKUP($A853,'[2]Project Data'!$C$6:$BU$862,8,FALSE)</f>
        <v>#N/A</v>
      </c>
    </row>
    <row r="854" spans="1:14" s="244" customFormat="1" ht="50.25" customHeight="1" x14ac:dyDescent="0.25">
      <c r="A854" s="264">
        <v>733</v>
      </c>
      <c r="B854" s="264" t="s">
        <v>604</v>
      </c>
      <c r="C854" s="264" t="s">
        <v>605</v>
      </c>
      <c r="D854" s="265" t="str">
        <f t="shared" si="13"/>
        <v>PPL Rank: 733       
Zimmerman                                         
Treatment - Upgrade SCADA</v>
      </c>
      <c r="E854" s="247" t="str">
        <f>VLOOKUP($A854,'[2]Project Data'!$C$6:$BU$990,11,FALSE)</f>
        <v>Barrett</v>
      </c>
      <c r="F854" s="247" t="str">
        <f>VLOOKUP($A854,'[2]Project Data'!$C$6:$BY$990,75,FALSE)</f>
        <v>7W</v>
      </c>
      <c r="G854" s="273">
        <f>VLOOKUP($A854,'[2]Project Data'!$C$6:$BY$990,46,FALSE)</f>
        <v>0</v>
      </c>
      <c r="H854" s="247" t="str">
        <f>VLOOKUP($A854,'[2]Project Data'!$C$6:$BY$990,16,FALSE)</f>
        <v>Reg</v>
      </c>
      <c r="I854" s="247" t="str">
        <f>VLOOKUP($A854,'[2]Project Data'!$C$6:$BY$990,6,FALSE)</f>
        <v/>
      </c>
      <c r="J854" s="247" t="str">
        <f>VLOOKUP($A854,'[2]Project Data'!$C$6:$BY$990,7,FALSE)</f>
        <v/>
      </c>
      <c r="K854" s="280">
        <f>VLOOKUP($A854,'[2]Project Data'!$C$6:$BY$990,15,FALSE)</f>
        <v>5334</v>
      </c>
      <c r="L854" s="284">
        <f>VLOOKUP($A854,'[2]Project Data'!$C$6:$BY$990,30,FALSE)</f>
        <v>25000</v>
      </c>
      <c r="M854" s="284">
        <f>VLOOKUP($A854,'[2]Project Data'!$C$6:$BY$990,53,FALSE)</f>
        <v>0</v>
      </c>
      <c r="N854" s="266" t="e">
        <f>VLOOKUP($A854,'[2]Project Data'!$C$6:$BU$862,8,FALSE)</f>
        <v>#N/A</v>
      </c>
    </row>
    <row r="855" spans="1:14" s="244" customFormat="1" ht="50.25" customHeight="1" x14ac:dyDescent="0.25">
      <c r="A855" s="264">
        <v>734</v>
      </c>
      <c r="B855" s="264" t="s">
        <v>604</v>
      </c>
      <c r="C855" s="264" t="s">
        <v>606</v>
      </c>
      <c r="D855" s="265" t="str">
        <f t="shared" si="13"/>
        <v>PPL Rank: 734       
Zimmerman                                         
Watermain - Repl Lake Fremont Area</v>
      </c>
      <c r="E855" s="247" t="str">
        <f>VLOOKUP($A855,'[2]Project Data'!$C$6:$BU$990,11,FALSE)</f>
        <v>Barrett</v>
      </c>
      <c r="F855" s="247" t="str">
        <f>VLOOKUP($A855,'[2]Project Data'!$C$6:$BY$990,75,FALSE)</f>
        <v>7W</v>
      </c>
      <c r="G855" s="273">
        <f>VLOOKUP($A855,'[2]Project Data'!$C$6:$BY$990,46,FALSE)</f>
        <v>0</v>
      </c>
      <c r="H855" s="247" t="str">
        <f>VLOOKUP($A855,'[2]Project Data'!$C$6:$BY$990,16,FALSE)</f>
        <v>Reg</v>
      </c>
      <c r="I855" s="247" t="str">
        <f>VLOOKUP($A855,'[2]Project Data'!$C$6:$BY$990,6,FALSE)</f>
        <v/>
      </c>
      <c r="J855" s="247" t="str">
        <f>VLOOKUP($A855,'[2]Project Data'!$C$6:$BY$990,7,FALSE)</f>
        <v/>
      </c>
      <c r="K855" s="280">
        <f>VLOOKUP($A855,'[2]Project Data'!$C$6:$BY$990,15,FALSE)</f>
        <v>5334</v>
      </c>
      <c r="L855" s="284">
        <f>VLOOKUP($A855,'[2]Project Data'!$C$6:$BY$990,30,FALSE)</f>
        <v>1300000</v>
      </c>
      <c r="M855" s="284">
        <f>VLOOKUP($A855,'[2]Project Data'!$C$6:$BY$990,53,FALSE)</f>
        <v>0</v>
      </c>
      <c r="N855" s="266" t="e">
        <f>VLOOKUP($A855,'[2]Project Data'!$C$6:$BU$862,8,FALSE)</f>
        <v>#N/A</v>
      </c>
    </row>
    <row r="856" spans="1:14" s="269" customFormat="1" ht="42" customHeight="1" x14ac:dyDescent="0.25">
      <c r="A856" s="267" t="s">
        <v>787</v>
      </c>
      <c r="B856" s="267" t="s">
        <v>787</v>
      </c>
      <c r="C856" s="267" t="s">
        <v>787</v>
      </c>
      <c r="D856" s="267" t="s">
        <v>787</v>
      </c>
      <c r="E856" s="267" t="s">
        <v>787</v>
      </c>
      <c r="F856" s="267" t="s">
        <v>787</v>
      </c>
      <c r="G856" s="274" t="s">
        <v>787</v>
      </c>
      <c r="H856" s="267"/>
      <c r="I856" s="267" t="s">
        <v>787</v>
      </c>
      <c r="J856" s="267" t="s">
        <v>787</v>
      </c>
      <c r="K856" s="281" t="s">
        <v>787</v>
      </c>
      <c r="L856" s="268" t="s">
        <v>787</v>
      </c>
      <c r="M856" s="268" t="s">
        <v>787</v>
      </c>
      <c r="N856" s="268" t="s">
        <v>787</v>
      </c>
    </row>
  </sheetData>
  <autoFilter ref="E7:J856" xr:uid="{00000000-0001-0000-0300-000000000000}"/>
  <sortState xmlns:xlrd2="http://schemas.microsoft.com/office/spreadsheetml/2017/richdata2" ref="A9:S855">
    <sortCondition ref="B9:B855"/>
    <sortCondition ref="A9:A855"/>
  </sortState>
  <printOptions horizontalCentered="1" gridLines="1"/>
  <pageMargins left="0.25" right="0.25" top="0.25" bottom="0.25" header="0.5" footer="0.25"/>
  <pageSetup scale="74" fitToHeight="25" orientation="landscape" r:id="rId1"/>
  <headerFooter alignWithMargins="0">
    <oddFooter>&amp;LMPFA Financial Mgmt&amp;C&amp;D&amp;R&amp;F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E5EB095-58FF-42E5-A737-839C834BD90D}"/>
</file>

<file path=customXml/itemProps2.xml><?xml version="1.0" encoding="utf-8"?>
<ds:datastoreItem xmlns:ds="http://schemas.openxmlformats.org/officeDocument/2006/customXml" ds:itemID="{DC5A673C-7ED3-4BE3-B488-F946580A34B7}"/>
</file>

<file path=customXml/itemProps3.xml><?xml version="1.0" encoding="utf-8"?>
<ds:datastoreItem xmlns:ds="http://schemas.openxmlformats.org/officeDocument/2006/customXml" ds:itemID="{72F79E49-13B4-4AEB-AE46-65D44E7C05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Proj Wkst</vt:lpstr>
      <vt:lpstr>Instructions</vt:lpstr>
      <vt:lpstr>table_CW</vt:lpstr>
      <vt:lpstr>table_DW</vt:lpstr>
      <vt:lpstr>Clean_Water</vt:lpstr>
      <vt:lpstr>Drinking_Water</vt:lpstr>
      <vt:lpstr>Instructions!Print_Area</vt:lpstr>
      <vt:lpstr>'Proj Wkst'!Print_Area</vt:lpstr>
      <vt:lpstr>table_CW!Print_Area</vt:lpstr>
      <vt:lpstr>table_DW!Print_Area</vt:lpstr>
      <vt:lpstr>table_CW!Print_Titles</vt:lpstr>
      <vt:lpstr>table_DW!Print_Titles</vt:lpstr>
    </vt:vector>
  </TitlesOfParts>
  <Company>DEED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jfreeman</dc:creator>
  <cp:lastModifiedBy>Freeman, Jeff (PFA)</cp:lastModifiedBy>
  <cp:lastPrinted>2022-11-22T21:27:22Z</cp:lastPrinted>
  <dcterms:created xsi:type="dcterms:W3CDTF">2009-10-21T20:53:23Z</dcterms:created>
  <dcterms:modified xsi:type="dcterms:W3CDTF">2024-12-10T22:29:32Z</dcterms:modified>
</cp:coreProperties>
</file>