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720" yWindow="2460" windowWidth="17955" windowHeight="9435" activeTab="1"/>
  </bookViews>
  <sheets>
    <sheet name="Appendix B 2015 MBAF" sheetId="1" r:id="rId1"/>
    <sheet name="Appendix B 2015 MFAF" sheetId="2" r:id="rId2"/>
    <sheet name="Appendix B 2015 JobCreation" sheetId="3" r:id="rId3"/>
    <sheet name="Appendix B 2015 MN Expansion" sheetId="4" r:id="rId4"/>
  </sheets>
  <calcPr calcId="152511"/>
</workbook>
</file>

<file path=xl/calcChain.xml><?xml version="1.0" encoding="utf-8"?>
<calcChain xmlns="http://schemas.openxmlformats.org/spreadsheetml/2006/main">
  <c r="D5" i="4" l="1"/>
  <c r="L5" i="4" l="1"/>
  <c r="K5" i="4"/>
  <c r="J5" i="4"/>
  <c r="I5" i="4"/>
  <c r="H5" i="4"/>
  <c r="G5" i="4"/>
  <c r="E5" i="4"/>
  <c r="R28" i="3" l="1"/>
  <c r="Q28" i="3"/>
  <c r="O28" i="3"/>
  <c r="N28" i="3"/>
  <c r="M28" i="3"/>
  <c r="K28" i="3"/>
  <c r="J28" i="3"/>
  <c r="I28" i="3"/>
  <c r="F28" i="3"/>
  <c r="E28" i="3"/>
  <c r="G28" i="3" s="1"/>
  <c r="P27" i="3"/>
  <c r="L27" i="3"/>
  <c r="G27" i="3"/>
  <c r="P26" i="3"/>
  <c r="L26" i="3"/>
  <c r="G26" i="3"/>
  <c r="L25" i="3"/>
  <c r="G25" i="3"/>
  <c r="P24" i="3"/>
  <c r="L24" i="3"/>
  <c r="G24" i="3"/>
  <c r="P23" i="3"/>
  <c r="L23" i="3"/>
  <c r="G23" i="3"/>
  <c r="P22" i="3"/>
  <c r="L22" i="3"/>
  <c r="G22" i="3"/>
  <c r="P21" i="3"/>
  <c r="L21" i="3"/>
  <c r="G21" i="3"/>
  <c r="P20" i="3"/>
  <c r="L20" i="3"/>
  <c r="G20" i="3"/>
  <c r="L19" i="3"/>
  <c r="G19" i="3"/>
  <c r="L18" i="3"/>
  <c r="G18" i="3"/>
  <c r="P17" i="3"/>
  <c r="L17" i="3"/>
  <c r="G17" i="3"/>
  <c r="P16" i="3"/>
  <c r="L16" i="3"/>
  <c r="G16" i="3"/>
  <c r="P15" i="3"/>
  <c r="L15" i="3"/>
  <c r="G15" i="3"/>
  <c r="P14" i="3"/>
  <c r="L14" i="3"/>
  <c r="G14" i="3"/>
  <c r="P13" i="3"/>
  <c r="L13" i="3"/>
  <c r="G13" i="3"/>
  <c r="P12" i="3"/>
  <c r="L12" i="3"/>
  <c r="G12" i="3"/>
  <c r="P11" i="3"/>
  <c r="L11" i="3"/>
  <c r="G11" i="3"/>
  <c r="P10" i="3"/>
  <c r="L10" i="3"/>
  <c r="G10" i="3"/>
  <c r="P9" i="3"/>
  <c r="L9" i="3"/>
  <c r="G9" i="3"/>
  <c r="P8" i="3"/>
  <c r="L8" i="3"/>
  <c r="G8" i="3"/>
  <c r="L7" i="3"/>
  <c r="G7" i="3"/>
  <c r="P6" i="3"/>
  <c r="L6" i="3"/>
  <c r="G6" i="3"/>
  <c r="P5" i="3"/>
  <c r="L5" i="3"/>
  <c r="G5" i="3"/>
  <c r="L4" i="3"/>
  <c r="G4" i="3"/>
  <c r="P3" i="3"/>
  <c r="L3" i="3"/>
  <c r="G3" i="3"/>
  <c r="P2" i="3"/>
  <c r="L2" i="3"/>
  <c r="G2" i="3"/>
  <c r="D28" i="3" l="1"/>
  <c r="L28" i="3"/>
  <c r="P28" i="3"/>
  <c r="E33" i="1"/>
  <c r="E32" i="1"/>
  <c r="D25" i="1" l="1"/>
  <c r="E29" i="1"/>
  <c r="C25" i="1"/>
  <c r="E28" i="1" l="1"/>
  <c r="E30" i="1" l="1"/>
  <c r="F29" i="1" s="1"/>
  <c r="E34" i="1"/>
  <c r="F33" i="1" s="1"/>
  <c r="E44" i="2"/>
  <c r="E39" i="2"/>
  <c r="E34" i="2"/>
  <c r="G13" i="2"/>
  <c r="F28" i="1" l="1"/>
  <c r="F30" i="1" s="1"/>
  <c r="F32" i="1"/>
  <c r="F34" i="1" s="1"/>
  <c r="G29" i="2"/>
  <c r="G26" i="2"/>
  <c r="G28" i="2" l="1"/>
  <c r="G27" i="2" l="1"/>
  <c r="G25" i="2" l="1"/>
  <c r="G11" i="2" l="1"/>
  <c r="G10" i="2"/>
  <c r="G30" i="2"/>
  <c r="G24" i="2"/>
  <c r="G23" i="2"/>
  <c r="G22" i="2"/>
  <c r="G21" i="2"/>
  <c r="G20" i="2"/>
  <c r="G19" i="2"/>
  <c r="G18" i="2"/>
  <c r="G17" i="2"/>
  <c r="G16" i="2"/>
  <c r="G15" i="2"/>
  <c r="G14" i="2"/>
  <c r="G12" i="2"/>
  <c r="G9" i="2"/>
  <c r="G8" i="2"/>
  <c r="G7" i="2"/>
  <c r="G6" i="2"/>
  <c r="G5" i="2"/>
  <c r="G4" i="2"/>
  <c r="G3" i="2"/>
  <c r="G2" i="2"/>
  <c r="E45" i="2" l="1"/>
  <c r="E40" i="2"/>
  <c r="E35" i="2"/>
  <c r="F31" i="2" l="1"/>
  <c r="E31" i="2"/>
  <c r="G31" i="2" l="1"/>
  <c r="D31" i="2"/>
  <c r="E41" i="2" l="1"/>
  <c r="F40" i="2" s="1"/>
  <c r="E36" i="2"/>
  <c r="F35" i="2" s="1"/>
  <c r="E46" i="2"/>
  <c r="F45" i="2" s="1"/>
  <c r="F44" i="2" l="1"/>
  <c r="F46" i="2" s="1"/>
  <c r="F34" i="2"/>
  <c r="F36" i="2" s="1"/>
  <c r="F39" i="2"/>
  <c r="F41" i="2" s="1"/>
</calcChain>
</file>

<file path=xl/sharedStrings.xml><?xml version="1.0" encoding="utf-8"?>
<sst xmlns="http://schemas.openxmlformats.org/spreadsheetml/2006/main" count="370" uniqueCount="201">
  <si>
    <t>Report Year*</t>
  </si>
  <si>
    <t>Grantor Name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</si>
  <si>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</si>
  <si>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</si>
  <si>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</si>
  <si>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</si>
  <si>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</si>
  <si>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</si>
  <si>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Goal Achieved</t>
  </si>
  <si>
    <t>Public Percentage</t>
  </si>
  <si>
    <t>Minnesota Department of Agriculture</t>
  </si>
  <si>
    <t>Lone Grazer Creamery</t>
  </si>
  <si>
    <t>11 Wells Spirits Company</t>
  </si>
  <si>
    <t>Big Steer Meats</t>
  </si>
  <si>
    <t>Robin Brekken Farms Inc</t>
  </si>
  <si>
    <t>Schmidt's Meat Market</t>
  </si>
  <si>
    <t>Sprout MN</t>
  </si>
  <si>
    <t>Stickney Hill Dairy</t>
  </si>
  <si>
    <t>Taylor Foods Inc dba Taylor Meats</t>
  </si>
  <si>
    <t>Minnesota Valley Business Development Corp</t>
  </si>
  <si>
    <t>Sweetland Orchard</t>
  </si>
  <si>
    <t>Badger Seed LLC</t>
  </si>
  <si>
    <t>Bemidji Brewing Company LLC</t>
  </si>
  <si>
    <t>Bemidji Downtown Meats Inc</t>
  </si>
  <si>
    <t>ENKI Brewing Company</t>
  </si>
  <si>
    <t>Four Daughters Wineyard &amp; Winery</t>
  </si>
  <si>
    <t>Isanti Spirits</t>
  </si>
  <si>
    <t>Knutson Family Farms</t>
  </si>
  <si>
    <t>Lorentz Etc Inc dba Lorentz Meats</t>
  </si>
  <si>
    <t>Harlan Anderson</t>
  </si>
  <si>
    <t>Mankato Brewery</t>
  </si>
  <si>
    <t>Carlos Creek Winery</t>
  </si>
  <si>
    <t>Falks Seed Farm</t>
  </si>
  <si>
    <t>Foley Locker</t>
  </si>
  <si>
    <t>North Mankato Port Authority</t>
  </si>
  <si>
    <t>Rochester, City of</t>
  </si>
  <si>
    <t>Sonex Health LLC</t>
  </si>
  <si>
    <t>Xcede Technologies Inc</t>
  </si>
  <si>
    <t>Mora, City of</t>
  </si>
  <si>
    <t>Northland Process Piping</t>
  </si>
  <si>
    <t>Sherbune County</t>
  </si>
  <si>
    <t>Morrell Oversize Inc</t>
  </si>
  <si>
    <t>Redwood Falls, City of</t>
  </si>
  <si>
    <t>Sterling Properties LLC and Titan Machinery</t>
  </si>
  <si>
    <t>Kottke Real Estate Holdings LLC</t>
  </si>
  <si>
    <t>South St. Paul HRA</t>
  </si>
  <si>
    <t>Schadegg Properties II LLC</t>
  </si>
  <si>
    <t>Scott Morrell LLC</t>
  </si>
  <si>
    <t>Sherburne County</t>
  </si>
  <si>
    <t>GATR</t>
  </si>
  <si>
    <t>Envision 3 LLC</t>
  </si>
  <si>
    <t>Total Renal Care Inc</t>
  </si>
  <si>
    <t>Envision Company LLC</t>
  </si>
  <si>
    <t>GATR Truck Center</t>
  </si>
  <si>
    <t>Rosemount, Inc.</t>
  </si>
  <si>
    <t>Databank Holdings LP</t>
  </si>
  <si>
    <t>SnoBear USA, Inc.</t>
  </si>
  <si>
    <t>Mendell Machine and Manufacturing Inc.</t>
  </si>
  <si>
    <t>BTD Manufacturing Inc.</t>
  </si>
  <si>
    <t>Rahr Corporation</t>
  </si>
  <si>
    <t>Karmella, LLC</t>
  </si>
  <si>
    <t>Uponor NA Asset Leasing, Inc.</t>
  </si>
  <si>
    <t>Andersen Corporation</t>
  </si>
  <si>
    <t>KTJ 241 LLC</t>
  </si>
  <si>
    <t>P V &amp; G Properties, LLC</t>
  </si>
  <si>
    <t xml:space="preserve">ReGen Theranostics Inc </t>
  </si>
  <si>
    <t>Kibble Equipment LLC</t>
  </si>
  <si>
    <t>The Toro Company</t>
  </si>
  <si>
    <t>Elk River, City of</t>
  </si>
  <si>
    <t>Saint Peter, City of</t>
  </si>
  <si>
    <t>Shakopee, City of</t>
  </si>
  <si>
    <t>Apple Valley, City of</t>
  </si>
  <si>
    <t>Bayport, City of</t>
  </si>
  <si>
    <t>Cass Lake, City of</t>
  </si>
  <si>
    <t>Cokato, City of</t>
  </si>
  <si>
    <t>Eagan, City of</t>
  </si>
  <si>
    <t>Isanti, City of</t>
  </si>
  <si>
    <t>Lakeville, City of</t>
  </si>
  <si>
    <t>Sleepy Eye, City of</t>
  </si>
  <si>
    <t>Windom, City of</t>
  </si>
  <si>
    <t>Business City</t>
  </si>
  <si>
    <t>Business County</t>
  </si>
  <si>
    <t>Designation Date</t>
  </si>
  <si>
    <t>Job Creation Award</t>
  </si>
  <si>
    <t>Capital Investment Rebate</t>
  </si>
  <si>
    <t>Job Creation Amount Awarded</t>
  </si>
  <si>
    <t>NAICS Sector Code</t>
  </si>
  <si>
    <t>Projected Average Wage</t>
  </si>
  <si>
    <t>Projected Average Benefit</t>
  </si>
  <si>
    <t>Projected Total Wage</t>
  </si>
  <si>
    <t>Actual Average Wage</t>
  </si>
  <si>
    <t>Actual Average Benefit</t>
  </si>
  <si>
    <t>Actual Total Wage</t>
  </si>
  <si>
    <t>Alexandria</t>
  </si>
  <si>
    <t>Douglas</t>
  </si>
  <si>
    <t>Alexandria Extrusion Company</t>
  </si>
  <si>
    <t>31-33	Manufacturing</t>
  </si>
  <si>
    <t>Apple Valley</t>
  </si>
  <si>
    <t>Dakota</t>
  </si>
  <si>
    <t>Uponor Inc</t>
  </si>
  <si>
    <t>Abdallah Candies</t>
  </si>
  <si>
    <t>44-45	Retail Trade</t>
  </si>
  <si>
    <t>Null</t>
  </si>
  <si>
    <t>Avon</t>
  </si>
  <si>
    <t>Stearns</t>
  </si>
  <si>
    <t>Blattner Energy</t>
  </si>
  <si>
    <t>23	Construction</t>
  </si>
  <si>
    <t>Brooklyn Park</t>
  </si>
  <si>
    <t>Hennepin</t>
  </si>
  <si>
    <t>Caterpillar Paving Products Inc</t>
  </si>
  <si>
    <t>Chandler</t>
  </si>
  <si>
    <t>Murray</t>
  </si>
  <si>
    <t>Monogram Meat Snacks LLC</t>
  </si>
  <si>
    <t>Chanhassen</t>
  </si>
  <si>
    <t>Carver</t>
  </si>
  <si>
    <t>The Bernard Group Inc 1</t>
  </si>
  <si>
    <t>The Bernard Group Inc 2</t>
  </si>
  <si>
    <t>Chaska</t>
  </si>
  <si>
    <t>Lifecore Biomedical LLC</t>
  </si>
  <si>
    <t>Cottage Grove</t>
  </si>
  <si>
    <t>Washington</t>
  </si>
  <si>
    <t>Werner Electric</t>
  </si>
  <si>
    <t>42	Wholesale Trade</t>
  </si>
  <si>
    <t>Renewal by Andersen LLC</t>
  </si>
  <si>
    <t>Eden Prairie</t>
  </si>
  <si>
    <t>WAND Corporation</t>
  </si>
  <si>
    <t>Elk River</t>
  </si>
  <si>
    <t>Sherburne</t>
  </si>
  <si>
    <t>Sportech Inc</t>
  </si>
  <si>
    <t>Lakeville</t>
  </si>
  <si>
    <t>Mendell Inc</t>
  </si>
  <si>
    <t>Litchfield</t>
  </si>
  <si>
    <t>Meeker</t>
  </si>
  <si>
    <t>Anderson-Crane Company</t>
  </si>
  <si>
    <t>Mendota Heights</t>
  </si>
  <si>
    <t>Prime Therapeutics LLC</t>
  </si>
  <si>
    <t>54	Professional, Scientific, and Technical Services</t>
  </si>
  <si>
    <t>Minneapolis</t>
  </si>
  <si>
    <t>Ability Network Inc</t>
  </si>
  <si>
    <t>Otsego</t>
  </si>
  <si>
    <t>Wright</t>
  </si>
  <si>
    <t>P and F Machining Inc</t>
  </si>
  <si>
    <t>Plymouth</t>
  </si>
  <si>
    <t>Smiths Medical ASD Inc</t>
  </si>
  <si>
    <t>Ramsey</t>
  </si>
  <si>
    <t>Anoka</t>
  </si>
  <si>
    <t>Dedicated Networks Inc</t>
  </si>
  <si>
    <t>Life Fitness - Ramsey</t>
  </si>
  <si>
    <t>Shakopee</t>
  </si>
  <si>
    <t>Scott</t>
  </si>
  <si>
    <t>Shoreview</t>
  </si>
  <si>
    <t>Ally Financial Inc</t>
  </si>
  <si>
    <t>52	Finance and Insurance</t>
  </si>
  <si>
    <t>St. Cloud</t>
  </si>
  <si>
    <t>Benton</t>
  </si>
  <si>
    <t>Dubow Textile Inc</t>
  </si>
  <si>
    <t>Windom</t>
  </si>
  <si>
    <t>Cottonwood</t>
  </si>
  <si>
    <t>FAST Manufacturing Inc</t>
  </si>
  <si>
    <t>Wyoming</t>
  </si>
  <si>
    <t>Chisago</t>
  </si>
  <si>
    <t>Polaris Industries Inc Wyoming</t>
  </si>
  <si>
    <t>Actual New Full-time Jobs</t>
  </si>
  <si>
    <t>Approval  Date</t>
  </si>
  <si>
    <t>NAICS Code</t>
  </si>
  <si>
    <t>FTEs at time of application at facility</t>
  </si>
  <si>
    <t>Projected FTEs created within three years at facility</t>
  </si>
  <si>
    <t xml:space="preserve">Projected  Average Wage (including benefits) </t>
  </si>
  <si>
    <t>Actual FTEs created to date at facility</t>
  </si>
  <si>
    <t>Actual Average Wage (including benefits)</t>
  </si>
  <si>
    <t>Note:  FTE = Full-time equivalent on an annual basis is equal to 2,080 hours per employee.</t>
  </si>
  <si>
    <t>Total Award</t>
  </si>
  <si>
    <t>Total Projections</t>
  </si>
  <si>
    <t>Glyndon</t>
  </si>
  <si>
    <t>Clay</t>
  </si>
  <si>
    <t>Monsanto-Glyndon</t>
  </si>
  <si>
    <t>54 Professional, Scientific and Technical Services</t>
  </si>
  <si>
    <t>Null*</t>
  </si>
  <si>
    <t>Porter</t>
  </si>
  <si>
    <t>Yellow Medicine</t>
  </si>
  <si>
    <t>SMI  and Hydraulics Inc</t>
  </si>
  <si>
    <t>31-33 Manufacturing</t>
  </si>
  <si>
    <t>Bird Island</t>
  </si>
  <si>
    <t>Renville</t>
  </si>
  <si>
    <t>Rural Computer Consultants Inc</t>
  </si>
  <si>
    <t>*Verification of the actual wage is in progress</t>
  </si>
  <si>
    <t>Blank</t>
  </si>
  <si>
    <t>Project Goals Achieved</t>
  </si>
  <si>
    <t>Recipient</t>
  </si>
  <si>
    <t>Total Project Budget (All Public and Private Sources) Goals Achieved</t>
  </si>
  <si>
    <t>Total Dollar Value Project Goals Achieved</t>
  </si>
  <si>
    <t>Total Project Budget</t>
  </si>
  <si>
    <t>Business Name</t>
  </si>
  <si>
    <r>
      <t xml:space="preserve">Projected New Full-time Jobs </t>
    </r>
    <r>
      <rPr>
        <b/>
        <vertAlign val="superscript"/>
        <sz val="11"/>
        <rFont val="Arial"/>
        <family val="2"/>
      </rPr>
      <t>1</t>
    </r>
  </si>
  <si>
    <r>
      <t>Projected Eligible Costs</t>
    </r>
    <r>
      <rPr>
        <b/>
        <vertAlign val="superscript"/>
        <sz val="11"/>
        <rFont val="Arial"/>
        <family val="2"/>
      </rPr>
      <t>2</t>
    </r>
  </si>
  <si>
    <r>
      <t>Projected Project Total Costs</t>
    </r>
    <r>
      <rPr>
        <b/>
        <vertAlign val="superscript"/>
        <sz val="11"/>
        <rFont val="Arial"/>
        <family val="2"/>
      </rPr>
      <t>3</t>
    </r>
  </si>
  <si>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New full-time employee means an employee who is expected to work at least 2080 hours annually.</t>
    </r>
  </si>
  <si>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Projected eligible costs include building and site improvements including the purchase and use of construction materials, services and supplies by the qualified Minnesota job creation fund business.</t>
    </r>
  </si>
  <si>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Projected total costs include the installation and purchases of machinery and equipment by the qualified Minnesota job creation fund business.</t>
    </r>
  </si>
  <si>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Total award = the total value of the seven year sales tax refund received by the qualified business.</t>
    </r>
  </si>
  <si>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Total projections = projected sales tax paid for purchases made by qualified businesses during a seven year period.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</si>
</sst>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0.0%"/>
    <numFmt numFmtId="166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5" fontId="2" fillId="0" borderId="1" xfId="0" applyNumberFormat="1" applyFont="1" applyBorder="1"/>
    <xf numFmtId="0" fontId="4" fillId="0" borderId="0" xfId="0" applyFont="1"/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3" fillId="0" borderId="0" xfId="0" applyFont="1"/>
    <xf numFmtId="0" fontId="2" fillId="0" borderId="1" xfId="0" applyNumberFormat="1" applyFont="1" applyBorder="1"/>
    <xf numFmtId="164" fontId="3" fillId="0" borderId="0" xfId="0" applyNumberFormat="1" applyFont="1" applyBorder="1" applyAlignment="1">
      <alignment horizontal="right"/>
    </xf>
    <xf numFmtId="0" fontId="5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Border="1"/>
    <xf numFmtId="0" fontId="6" fillId="0" borderId="1" xfId="0" applyFont="1" applyBorder="1"/>
    <xf numFmtId="0" fontId="7" fillId="0" borderId="0" xfId="0" applyFont="1"/>
    <xf numFmtId="164" fontId="7" fillId="0" borderId="1" xfId="0" applyNumberFormat="1" applyFont="1" applyFill="1" applyBorder="1"/>
    <xf numFmtId="0" fontId="8" fillId="0" borderId="1" xfId="0" applyFont="1" applyBorder="1"/>
    <xf numFmtId="164" fontId="6" fillId="0" borderId="1" xfId="0" applyNumberFormat="1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1" xfId="0" applyNumberFormat="1" applyFont="1" applyFill="1" applyBorder="1"/>
    <xf numFmtId="165" fontId="4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Border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/>
    <xf numFmtId="49" fontId="7" fillId="0" borderId="1" xfId="0" applyNumberFormat="1" applyFont="1" applyFill="1" applyBorder="1" applyAlignment="1"/>
    <xf numFmtId="14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/>
    <xf numFmtId="166" fontId="7" fillId="0" borderId="1" xfId="0" applyNumberFormat="1" applyFont="1" applyFill="1" applyBorder="1"/>
    <xf numFmtId="166" fontId="7" fillId="0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Fill="1" applyBorder="1"/>
    <xf numFmtId="3" fontId="6" fillId="0" borderId="1" xfId="0" applyNumberFormat="1" applyFont="1" applyBorder="1"/>
    <xf numFmtId="166" fontId="6" fillId="0" borderId="1" xfId="0" applyNumberFormat="1" applyFont="1" applyBorder="1"/>
    <xf numFmtId="0" fontId="7" fillId="0" borderId="0" xfId="0" applyFont="1" applyAlignment="1">
      <alignment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/>
    <xf numFmtId="49" fontId="11" fillId="0" borderId="1" xfId="0" applyNumberFormat="1" applyFont="1" applyFill="1" applyBorder="1" applyAlignment="1"/>
    <xf numFmtId="14" fontId="11" fillId="0" borderId="1" xfId="0" applyNumberFormat="1" applyFont="1" applyFill="1" applyBorder="1"/>
    <xf numFmtId="164" fontId="11" fillId="0" borderId="1" xfId="0" applyNumberFormat="1" applyFont="1" applyFill="1" applyBorder="1"/>
    <xf numFmtId="49" fontId="11" fillId="0" borderId="1" xfId="0" applyNumberFormat="1" applyFont="1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/>
    <xf numFmtId="49" fontId="7" fillId="0" borderId="0" xfId="0" applyNumberFormat="1" applyFont="1" applyFill="1" applyBorder="1"/>
    <xf numFmtId="49" fontId="7" fillId="0" borderId="1" xfId="0" applyNumberFormat="1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left" wrapText="1"/>
    </xf>
    <xf numFmtId="0" fontId="2" fillId="0" borderId="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4"/>
  <sheetViews>
    <sheetView view="pageLayout" topLeftCell="A2" zoomScaleNormal="100" workbookViewId="0">
      <selection activeCell="F22" sqref="F22"/>
    </sheetView>
  </sheetViews>
  <sheetFormatPr defaultRowHeight="12.75" x14ac:dyDescent="0.2"/>
  <cols>
    <col min="1" max="1" width="12.42578125" style="10" bestFit="1" customWidth="1"/>
    <col min="2" max="2" width="18.140625" style="10" customWidth="1"/>
    <col min="3" max="3" width="40.140625" style="10" customWidth="1"/>
    <col min="4" max="4" width="11.5703125" style="10" bestFit="1" customWidth="1"/>
    <col min="5" max="5" width="15.28515625" style="10" bestFit="1" customWidth="1"/>
    <col min="6" max="6" width="11.140625" style="10" bestFit="1" customWidth="1"/>
    <col min="7" max="16384" width="9.140625" style="10"/>
  </cols>
  <sheetData>
    <row r="2" spans="1:6" x14ac:dyDescent="0.2">
      <c r="A2" s="1" t="s">
        <v>0</v>
      </c>
      <c r="B2" s="1" t="s">
        <v>1</v>
      </c>
      <c r="C2" s="1" t="s">
        <v>188</v>
      </c>
      <c r="D2" s="2" t="s">
        <v>2</v>
      </c>
      <c r="E2" s="2" t="s">
        <v>3</v>
      </c>
    </row>
    <row r="3" spans="1:6" x14ac:dyDescent="0.2">
      <c r="A3" s="7">
        <v>2016</v>
      </c>
      <c r="B3" s="7" t="s">
        <v>68</v>
      </c>
      <c r="C3" s="7" t="s">
        <v>52</v>
      </c>
      <c r="D3" s="11">
        <v>1288590</v>
      </c>
      <c r="E3" s="8" t="s">
        <v>4</v>
      </c>
      <c r="F3" s="15"/>
    </row>
    <row r="4" spans="1:6" x14ac:dyDescent="0.2">
      <c r="A4" s="7">
        <v>2016</v>
      </c>
      <c r="B4" s="7" t="s">
        <v>68</v>
      </c>
      <c r="C4" s="7" t="s">
        <v>53</v>
      </c>
      <c r="D4" s="11">
        <v>546814</v>
      </c>
      <c r="E4" s="8" t="s">
        <v>4</v>
      </c>
      <c r="F4" s="15"/>
    </row>
    <row r="5" spans="1:6" x14ac:dyDescent="0.2">
      <c r="A5" s="7">
        <v>2016</v>
      </c>
      <c r="B5" s="7" t="s">
        <v>69</v>
      </c>
      <c r="C5" s="7" t="s">
        <v>44</v>
      </c>
      <c r="D5" s="11">
        <v>500000</v>
      </c>
      <c r="E5" s="8" t="s">
        <v>4</v>
      </c>
      <c r="F5" s="15"/>
    </row>
    <row r="6" spans="1:6" x14ac:dyDescent="0.2">
      <c r="A6" s="7">
        <v>2016</v>
      </c>
      <c r="B6" s="7" t="s">
        <v>70</v>
      </c>
      <c r="C6" s="7" t="s">
        <v>54</v>
      </c>
      <c r="D6" s="11">
        <v>500000</v>
      </c>
      <c r="E6" s="8" t="s">
        <v>4</v>
      </c>
      <c r="F6" s="15"/>
    </row>
    <row r="7" spans="1:6" x14ac:dyDescent="0.2">
      <c r="A7" s="7">
        <v>2016</v>
      </c>
      <c r="B7" s="7" t="s">
        <v>71</v>
      </c>
      <c r="C7" s="7" t="s">
        <v>60</v>
      </c>
      <c r="D7" s="11">
        <v>736000</v>
      </c>
      <c r="E7" s="8" t="s">
        <v>5</v>
      </c>
      <c r="F7" s="15"/>
    </row>
    <row r="8" spans="1:6" x14ac:dyDescent="0.2">
      <c r="A8" s="7">
        <v>2016</v>
      </c>
      <c r="B8" s="7" t="s">
        <v>71</v>
      </c>
      <c r="C8" s="7" t="s">
        <v>61</v>
      </c>
      <c r="D8" s="11">
        <v>1622500</v>
      </c>
      <c r="E8" s="8" t="s">
        <v>5</v>
      </c>
      <c r="F8" s="15"/>
    </row>
    <row r="9" spans="1:6" x14ac:dyDescent="0.2">
      <c r="A9" s="7">
        <v>2016</v>
      </c>
      <c r="B9" s="7" t="s">
        <v>72</v>
      </c>
      <c r="C9" s="7" t="s">
        <v>62</v>
      </c>
      <c r="D9" s="11">
        <v>500000</v>
      </c>
      <c r="E9" s="8" t="s">
        <v>5</v>
      </c>
      <c r="F9" s="15"/>
    </row>
    <row r="10" spans="1:6" x14ac:dyDescent="0.2">
      <c r="A10" s="7">
        <v>2016</v>
      </c>
      <c r="B10" s="7" t="s">
        <v>73</v>
      </c>
      <c r="C10" s="7" t="s">
        <v>51</v>
      </c>
      <c r="D10" s="11">
        <v>178981</v>
      </c>
      <c r="E10" s="8" t="s">
        <v>5</v>
      </c>
      <c r="F10" s="15"/>
    </row>
    <row r="11" spans="1:6" x14ac:dyDescent="0.2">
      <c r="A11" s="7">
        <v>2016</v>
      </c>
      <c r="B11" s="7" t="s">
        <v>74</v>
      </c>
      <c r="C11" s="7" t="s">
        <v>63</v>
      </c>
      <c r="D11" s="11">
        <v>475250</v>
      </c>
      <c r="E11" s="8" t="s">
        <v>5</v>
      </c>
      <c r="F11" s="15"/>
    </row>
    <row r="12" spans="1:6" x14ac:dyDescent="0.2">
      <c r="A12" s="7">
        <v>2016</v>
      </c>
      <c r="B12" s="7" t="s">
        <v>75</v>
      </c>
      <c r="C12" s="7" t="s">
        <v>55</v>
      </c>
      <c r="D12" s="11">
        <v>603400</v>
      </c>
      <c r="E12" s="8" t="s">
        <v>5</v>
      </c>
      <c r="F12" s="15"/>
    </row>
    <row r="13" spans="1:6" x14ac:dyDescent="0.2">
      <c r="A13" s="7">
        <v>2016</v>
      </c>
      <c r="B13" s="7" t="s">
        <v>68</v>
      </c>
      <c r="C13" s="7" t="s">
        <v>47</v>
      </c>
      <c r="D13" s="11">
        <v>326609</v>
      </c>
      <c r="E13" s="8" t="s">
        <v>5</v>
      </c>
      <c r="F13" s="15"/>
    </row>
    <row r="14" spans="1:6" x14ac:dyDescent="0.2">
      <c r="A14" s="7">
        <v>2016</v>
      </c>
      <c r="B14" s="7" t="s">
        <v>76</v>
      </c>
      <c r="C14" s="7" t="s">
        <v>56</v>
      </c>
      <c r="D14" s="11">
        <v>324514</v>
      </c>
      <c r="E14" s="8" t="s">
        <v>5</v>
      </c>
      <c r="F14" s="15"/>
    </row>
    <row r="15" spans="1:6" x14ac:dyDescent="0.2">
      <c r="A15" s="7">
        <v>2016</v>
      </c>
      <c r="B15" s="7" t="s">
        <v>77</v>
      </c>
      <c r="C15" s="7" t="s">
        <v>57</v>
      </c>
      <c r="D15" s="11">
        <v>155912</v>
      </c>
      <c r="E15" s="8" t="s">
        <v>5</v>
      </c>
      <c r="F15" s="15"/>
    </row>
    <row r="16" spans="1:6" x14ac:dyDescent="0.2">
      <c r="A16" s="7">
        <v>2016</v>
      </c>
      <c r="B16" s="7" t="s">
        <v>77</v>
      </c>
      <c r="C16" s="7" t="s">
        <v>58</v>
      </c>
      <c r="D16" s="11">
        <v>1077832</v>
      </c>
      <c r="E16" s="8" t="s">
        <v>5</v>
      </c>
      <c r="F16" s="15"/>
    </row>
    <row r="17" spans="1:6" x14ac:dyDescent="0.2">
      <c r="A17" s="7">
        <v>2016</v>
      </c>
      <c r="B17" s="7" t="s">
        <v>35</v>
      </c>
      <c r="C17" s="7" t="s">
        <v>64</v>
      </c>
      <c r="D17" s="11">
        <v>800000</v>
      </c>
      <c r="E17" s="8" t="s">
        <v>5</v>
      </c>
      <c r="F17" s="15"/>
    </row>
    <row r="18" spans="1:6" x14ac:dyDescent="0.2">
      <c r="A18" s="7">
        <v>2016</v>
      </c>
      <c r="B18" s="7" t="s">
        <v>35</v>
      </c>
      <c r="C18" s="7" t="s">
        <v>65</v>
      </c>
      <c r="D18" s="11">
        <v>165000</v>
      </c>
      <c r="E18" s="8" t="s">
        <v>5</v>
      </c>
      <c r="F18" s="15"/>
    </row>
    <row r="19" spans="1:6" x14ac:dyDescent="0.2">
      <c r="A19" s="7">
        <v>2016</v>
      </c>
      <c r="B19" s="7" t="s">
        <v>70</v>
      </c>
      <c r="C19" s="7" t="s">
        <v>59</v>
      </c>
      <c r="D19" s="11">
        <v>1883086</v>
      </c>
      <c r="E19" s="8" t="s">
        <v>5</v>
      </c>
      <c r="F19" s="15"/>
    </row>
    <row r="20" spans="1:6" x14ac:dyDescent="0.2">
      <c r="A20" s="7">
        <v>2016</v>
      </c>
      <c r="B20" s="7" t="s">
        <v>48</v>
      </c>
      <c r="C20" s="7" t="s">
        <v>49</v>
      </c>
      <c r="D20" s="11">
        <v>481848</v>
      </c>
      <c r="E20" s="8" t="s">
        <v>5</v>
      </c>
      <c r="F20" s="15"/>
    </row>
    <row r="21" spans="1:6" x14ac:dyDescent="0.2">
      <c r="A21" s="7">
        <v>2016</v>
      </c>
      <c r="B21" s="7" t="s">
        <v>48</v>
      </c>
      <c r="C21" s="7" t="s">
        <v>50</v>
      </c>
      <c r="D21" s="11">
        <v>649476</v>
      </c>
      <c r="E21" s="8" t="s">
        <v>5</v>
      </c>
      <c r="F21" s="15"/>
    </row>
    <row r="22" spans="1:6" x14ac:dyDescent="0.2">
      <c r="A22" s="7">
        <v>2016</v>
      </c>
      <c r="B22" s="7" t="s">
        <v>78</v>
      </c>
      <c r="C22" s="7" t="s">
        <v>66</v>
      </c>
      <c r="D22" s="11">
        <v>601000</v>
      </c>
      <c r="E22" s="8" t="s">
        <v>5</v>
      </c>
      <c r="F22" s="15"/>
    </row>
    <row r="23" spans="1:6" x14ac:dyDescent="0.2">
      <c r="A23" s="7">
        <v>2016</v>
      </c>
      <c r="B23" s="7" t="s">
        <v>45</v>
      </c>
      <c r="C23" s="7" t="s">
        <v>46</v>
      </c>
      <c r="D23" s="11">
        <v>272250</v>
      </c>
      <c r="E23" s="8" t="s">
        <v>5</v>
      </c>
      <c r="F23" s="15"/>
    </row>
    <row r="24" spans="1:6" x14ac:dyDescent="0.2">
      <c r="A24" s="7">
        <v>2016</v>
      </c>
      <c r="B24" s="7" t="s">
        <v>79</v>
      </c>
      <c r="C24" s="7" t="s">
        <v>67</v>
      </c>
      <c r="D24" s="11">
        <v>300000</v>
      </c>
      <c r="E24" s="8" t="s">
        <v>5</v>
      </c>
      <c r="F24" s="15"/>
    </row>
    <row r="25" spans="1:6" x14ac:dyDescent="0.2">
      <c r="A25" s="16" t="s">
        <v>186</v>
      </c>
      <c r="B25" s="16" t="s">
        <v>186</v>
      </c>
      <c r="C25" s="3">
        <f>COUNT(D3:D24)</f>
        <v>22</v>
      </c>
      <c r="D25" s="4">
        <f>SUM(D3:D24)</f>
        <v>13989062</v>
      </c>
      <c r="E25" s="12"/>
    </row>
    <row r="26" spans="1:6" x14ac:dyDescent="0.2">
      <c r="A26" s="10" t="s">
        <v>6</v>
      </c>
    </row>
    <row r="28" spans="1:6" x14ac:dyDescent="0.2">
      <c r="A28" s="13"/>
      <c r="C28" s="20" t="s">
        <v>187</v>
      </c>
      <c r="D28" s="1" t="s">
        <v>4</v>
      </c>
      <c r="E28" s="3">
        <f>COUNT(D3:D6)</f>
        <v>4</v>
      </c>
      <c r="F28" s="9">
        <f>E28/E30</f>
        <v>0.18181818181818182</v>
      </c>
    </row>
    <row r="29" spans="1:6" x14ac:dyDescent="0.2">
      <c r="C29" s="6"/>
      <c r="D29" s="1" t="s">
        <v>5</v>
      </c>
      <c r="E29" s="14">
        <f>COUNT(D7:D24)</f>
        <v>18</v>
      </c>
      <c r="F29" s="9">
        <f>E29/E30</f>
        <v>0.81818181818181823</v>
      </c>
    </row>
    <row r="30" spans="1:6" x14ac:dyDescent="0.2">
      <c r="C30" s="6"/>
      <c r="D30" s="1" t="s">
        <v>7</v>
      </c>
      <c r="E30" s="3">
        <f>SUM(E28:E29)</f>
        <v>22</v>
      </c>
      <c r="F30" s="9">
        <f>SUM(F28:F29)</f>
        <v>1</v>
      </c>
    </row>
    <row r="31" spans="1:6" x14ac:dyDescent="0.2">
      <c r="C31" s="6"/>
      <c r="D31" s="5"/>
      <c r="E31" s="6"/>
      <c r="F31" s="6"/>
    </row>
    <row r="32" spans="1:6" x14ac:dyDescent="0.2">
      <c r="C32" s="66" t="s">
        <v>190</v>
      </c>
      <c r="D32" s="1" t="s">
        <v>4</v>
      </c>
      <c r="E32" s="4">
        <f>SUM(D3:D6)</f>
        <v>2835404</v>
      </c>
      <c r="F32" s="9">
        <f>E32/E34</f>
        <v>0.20268721376744203</v>
      </c>
    </row>
    <row r="33" spans="4:6" x14ac:dyDescent="0.2">
      <c r="D33" s="1" t="s">
        <v>5</v>
      </c>
      <c r="E33" s="4">
        <f>SUM(D7:D24)</f>
        <v>11153658</v>
      </c>
      <c r="F33" s="9">
        <f>E33/E34</f>
        <v>0.79731278623255797</v>
      </c>
    </row>
    <row r="34" spans="4:6" x14ac:dyDescent="0.2">
      <c r="D34" s="1" t="s">
        <v>7</v>
      </c>
      <c r="E34" s="4">
        <f>SUM(E32:E33)</f>
        <v>13989062</v>
      </c>
      <c r="F34" s="9">
        <f>SUM(F32:F33)</f>
        <v>1</v>
      </c>
    </row>
  </sheetData>
  <pageMargins left="0.7" right="0.7" top="0.75" bottom="0.75" header="0.3" footer="0.3"/>
  <pageSetup fitToHeight="0" orientation="landscape" r:id="rId1"/>
  <headerFooter>
    <oddHeader>&amp;C&amp;"Arial,Bold"&amp;12Summary of 2015 Non-JOBZ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workbookViewId="0">
      <selection activeCell="B13" sqref="B13"/>
    </sheetView>
  </sheetViews>
  <sheetFormatPr defaultRowHeight="12.75" x14ac:dyDescent="0.2"/>
  <cols>
    <col min="1" max="1" width="12.42578125" style="10" bestFit="1" customWidth="1"/>
    <col min="2" max="2" width="35" style="10" bestFit="1" customWidth="1"/>
    <col min="3" max="3" width="43.140625" style="10" bestFit="1" customWidth="1"/>
    <col min="4" max="4" width="14.42578125" style="10" bestFit="1" customWidth="1"/>
    <col min="5" max="5" width="13.140625" style="10" bestFit="1" customWidth="1"/>
    <col min="6" max="6" width="12.5703125" style="10" bestFit="1" customWidth="1"/>
    <col min="7" max="7" width="18" style="10" bestFit="1" customWidth="1"/>
    <col min="8" max="16384" width="9.140625" style="10"/>
  </cols>
  <sheetData>
    <row r="1" spans="1:7" ht="25.5" x14ac:dyDescent="0.2">
      <c r="A1" s="3" t="s">
        <v>0</v>
      </c>
      <c r="B1" s="3" t="s">
        <v>1</v>
      </c>
      <c r="C1" s="3" t="s">
        <v>188</v>
      </c>
      <c r="D1" s="3" t="s">
        <v>8</v>
      </c>
      <c r="E1" s="3" t="s">
        <v>2</v>
      </c>
      <c r="F1" s="19" t="s">
        <v>191</v>
      </c>
      <c r="G1" s="3" t="s">
        <v>9</v>
      </c>
    </row>
    <row r="2" spans="1:7" x14ac:dyDescent="0.2">
      <c r="A2" s="12">
        <v>2016</v>
      </c>
      <c r="B2" s="12" t="s">
        <v>10</v>
      </c>
      <c r="C2" s="12" t="s">
        <v>13</v>
      </c>
      <c r="D2" s="26" t="s">
        <v>4</v>
      </c>
      <c r="E2" s="27">
        <v>150000</v>
      </c>
      <c r="F2" s="28">
        <v>814150</v>
      </c>
      <c r="G2" s="29">
        <f>E2/F2</f>
        <v>0.18424123318798746</v>
      </c>
    </row>
    <row r="3" spans="1:7" x14ac:dyDescent="0.2">
      <c r="A3" s="12">
        <v>2016</v>
      </c>
      <c r="B3" s="12" t="s">
        <v>10</v>
      </c>
      <c r="C3" s="12" t="s">
        <v>14</v>
      </c>
      <c r="D3" s="26" t="s">
        <v>4</v>
      </c>
      <c r="E3" s="27">
        <v>104200</v>
      </c>
      <c r="F3" s="28">
        <v>416810</v>
      </c>
      <c r="G3" s="29">
        <f t="shared" ref="G3:G31" si="0">E3/F3</f>
        <v>0.24999400206329023</v>
      </c>
    </row>
    <row r="4" spans="1:7" x14ac:dyDescent="0.2">
      <c r="A4" s="12">
        <v>2016</v>
      </c>
      <c r="B4" s="12" t="s">
        <v>10</v>
      </c>
      <c r="C4" s="12" t="s">
        <v>15</v>
      </c>
      <c r="D4" s="26" t="s">
        <v>4</v>
      </c>
      <c r="E4" s="27">
        <v>25871.5</v>
      </c>
      <c r="F4" s="28">
        <v>103486</v>
      </c>
      <c r="G4" s="29">
        <f t="shared" si="0"/>
        <v>0.25</v>
      </c>
    </row>
    <row r="5" spans="1:7" x14ac:dyDescent="0.2">
      <c r="A5" s="12">
        <v>2016</v>
      </c>
      <c r="B5" s="12" t="s">
        <v>10</v>
      </c>
      <c r="C5" s="12" t="s">
        <v>19</v>
      </c>
      <c r="D5" s="26" t="s">
        <v>4</v>
      </c>
      <c r="E5" s="27">
        <v>29430</v>
      </c>
      <c r="F5" s="28">
        <v>117720</v>
      </c>
      <c r="G5" s="29">
        <f t="shared" si="0"/>
        <v>0.25</v>
      </c>
    </row>
    <row r="6" spans="1:7" x14ac:dyDescent="0.2">
      <c r="A6" s="12">
        <v>2016</v>
      </c>
      <c r="B6" s="12" t="s">
        <v>10</v>
      </c>
      <c r="C6" s="12" t="s">
        <v>22</v>
      </c>
      <c r="D6" s="26" t="s">
        <v>4</v>
      </c>
      <c r="E6" s="27">
        <v>85125</v>
      </c>
      <c r="F6" s="28">
        <v>340500</v>
      </c>
      <c r="G6" s="29">
        <f t="shared" si="0"/>
        <v>0.25</v>
      </c>
    </row>
    <row r="7" spans="1:7" x14ac:dyDescent="0.2">
      <c r="A7" s="12">
        <v>2016</v>
      </c>
      <c r="B7" s="12" t="s">
        <v>10</v>
      </c>
      <c r="C7" s="12" t="s">
        <v>23</v>
      </c>
      <c r="D7" s="26" t="s">
        <v>4</v>
      </c>
      <c r="E7" s="27">
        <v>127000</v>
      </c>
      <c r="F7" s="28">
        <v>508000</v>
      </c>
      <c r="G7" s="29">
        <f t="shared" si="0"/>
        <v>0.25</v>
      </c>
    </row>
    <row r="8" spans="1:7" x14ac:dyDescent="0.2">
      <c r="A8" s="12">
        <v>2016</v>
      </c>
      <c r="B8" s="12" t="s">
        <v>10</v>
      </c>
      <c r="C8" s="12" t="s">
        <v>31</v>
      </c>
      <c r="D8" s="26" t="s">
        <v>4</v>
      </c>
      <c r="E8" s="27">
        <v>140519</v>
      </c>
      <c r="F8" s="28">
        <v>562078</v>
      </c>
      <c r="G8" s="29">
        <f t="shared" si="0"/>
        <v>0.24999911044374623</v>
      </c>
    </row>
    <row r="9" spans="1:7" x14ac:dyDescent="0.2">
      <c r="A9" s="12">
        <v>2016</v>
      </c>
      <c r="B9" s="12" t="s">
        <v>10</v>
      </c>
      <c r="C9" s="12" t="s">
        <v>25</v>
      </c>
      <c r="D9" s="26" t="s">
        <v>4</v>
      </c>
      <c r="E9" s="27">
        <v>150000</v>
      </c>
      <c r="F9" s="28">
        <v>604000</v>
      </c>
      <c r="G9" s="29">
        <f t="shared" si="0"/>
        <v>0.24834437086092714</v>
      </c>
    </row>
    <row r="10" spans="1:7" x14ac:dyDescent="0.2">
      <c r="A10" s="12">
        <v>2016</v>
      </c>
      <c r="B10" s="12" t="s">
        <v>10</v>
      </c>
      <c r="C10" s="12" t="s">
        <v>32</v>
      </c>
      <c r="D10" s="26" t="s">
        <v>4</v>
      </c>
      <c r="E10" s="27">
        <v>100000</v>
      </c>
      <c r="F10" s="28">
        <v>400000</v>
      </c>
      <c r="G10" s="29">
        <f t="shared" si="0"/>
        <v>0.25</v>
      </c>
    </row>
    <row r="11" spans="1:7" x14ac:dyDescent="0.2">
      <c r="A11" s="12">
        <v>2016</v>
      </c>
      <c r="B11" s="12" t="s">
        <v>10</v>
      </c>
      <c r="C11" s="12" t="s">
        <v>33</v>
      </c>
      <c r="D11" s="26" t="s">
        <v>4</v>
      </c>
      <c r="E11" s="27">
        <v>60732</v>
      </c>
      <c r="F11" s="28">
        <v>261813</v>
      </c>
      <c r="G11" s="29">
        <f t="shared" si="0"/>
        <v>0.23196709101534302</v>
      </c>
    </row>
    <row r="12" spans="1:7" x14ac:dyDescent="0.2">
      <c r="A12" s="12">
        <v>2016</v>
      </c>
      <c r="B12" s="12" t="s">
        <v>10</v>
      </c>
      <c r="C12" s="12" t="s">
        <v>30</v>
      </c>
      <c r="D12" s="26" t="s">
        <v>4</v>
      </c>
      <c r="E12" s="27">
        <v>26499</v>
      </c>
      <c r="F12" s="28">
        <v>105996</v>
      </c>
      <c r="G12" s="29">
        <f t="shared" si="0"/>
        <v>0.25</v>
      </c>
    </row>
    <row r="13" spans="1:7" x14ac:dyDescent="0.2">
      <c r="A13" s="12">
        <v>2016</v>
      </c>
      <c r="B13" s="12" t="s">
        <v>42</v>
      </c>
      <c r="C13" s="12" t="s">
        <v>43</v>
      </c>
      <c r="D13" s="26" t="s">
        <v>4</v>
      </c>
      <c r="E13" s="27">
        <v>50000</v>
      </c>
      <c r="F13" s="28">
        <v>1275000</v>
      </c>
      <c r="G13" s="29">
        <f t="shared" si="0"/>
        <v>3.9215686274509803E-2</v>
      </c>
    </row>
    <row r="14" spans="1:7" x14ac:dyDescent="0.2">
      <c r="A14" s="12">
        <v>2016</v>
      </c>
      <c r="B14" s="12" t="s">
        <v>10</v>
      </c>
      <c r="C14" s="12" t="s">
        <v>11</v>
      </c>
      <c r="D14" s="26" t="s">
        <v>5</v>
      </c>
      <c r="E14" s="27">
        <v>43863</v>
      </c>
      <c r="F14" s="28">
        <v>175452</v>
      </c>
      <c r="G14" s="29">
        <f t="shared" si="0"/>
        <v>0.25</v>
      </c>
    </row>
    <row r="15" spans="1:7" x14ac:dyDescent="0.2">
      <c r="A15" s="12">
        <v>2016</v>
      </c>
      <c r="B15" s="12" t="s">
        <v>10</v>
      </c>
      <c r="C15" s="12" t="s">
        <v>12</v>
      </c>
      <c r="D15" s="26" t="s">
        <v>5</v>
      </c>
      <c r="E15" s="30">
        <v>63990</v>
      </c>
      <c r="F15" s="31">
        <v>254640</v>
      </c>
      <c r="G15" s="29">
        <f t="shared" si="0"/>
        <v>0.25129594721960413</v>
      </c>
    </row>
    <row r="16" spans="1:7" x14ac:dyDescent="0.2">
      <c r="A16" s="12">
        <v>2016</v>
      </c>
      <c r="B16" s="12" t="s">
        <v>10</v>
      </c>
      <c r="C16" s="12" t="s">
        <v>16</v>
      </c>
      <c r="D16" s="26" t="s">
        <v>5</v>
      </c>
      <c r="E16" s="27">
        <v>100000</v>
      </c>
      <c r="F16" s="28">
        <v>484000</v>
      </c>
      <c r="G16" s="29">
        <f t="shared" si="0"/>
        <v>0.20661157024793389</v>
      </c>
    </row>
    <row r="17" spans="1:7" x14ac:dyDescent="0.2">
      <c r="A17" s="12">
        <v>2016</v>
      </c>
      <c r="B17" s="12" t="s">
        <v>10</v>
      </c>
      <c r="C17" s="12" t="s">
        <v>17</v>
      </c>
      <c r="D17" s="26" t="s">
        <v>5</v>
      </c>
      <c r="E17" s="27">
        <v>150000</v>
      </c>
      <c r="F17" s="28">
        <v>702560</v>
      </c>
      <c r="G17" s="29">
        <f t="shared" si="0"/>
        <v>0.21350489637895695</v>
      </c>
    </row>
    <row r="18" spans="1:7" x14ac:dyDescent="0.2">
      <c r="A18" s="12">
        <v>2016</v>
      </c>
      <c r="B18" s="12" t="s">
        <v>10</v>
      </c>
      <c r="C18" s="12" t="s">
        <v>18</v>
      </c>
      <c r="D18" s="26" t="s">
        <v>5</v>
      </c>
      <c r="E18" s="27">
        <v>25758.75</v>
      </c>
      <c r="F18" s="28">
        <v>103035</v>
      </c>
      <c r="G18" s="29">
        <f t="shared" si="0"/>
        <v>0.25</v>
      </c>
    </row>
    <row r="19" spans="1:7" x14ac:dyDescent="0.2">
      <c r="A19" s="12">
        <v>2016</v>
      </c>
      <c r="B19" s="12" t="s">
        <v>10</v>
      </c>
      <c r="C19" s="12" t="s">
        <v>20</v>
      </c>
      <c r="D19" s="26" t="s">
        <v>5</v>
      </c>
      <c r="E19" s="27">
        <v>59721.25</v>
      </c>
      <c r="F19" s="28">
        <v>238885</v>
      </c>
      <c r="G19" s="29">
        <f t="shared" si="0"/>
        <v>0.25</v>
      </c>
    </row>
    <row r="20" spans="1:7" x14ac:dyDescent="0.2">
      <c r="A20" s="12">
        <v>2016</v>
      </c>
      <c r="B20" s="12" t="s">
        <v>10</v>
      </c>
      <c r="C20" s="12" t="s">
        <v>24</v>
      </c>
      <c r="D20" s="26" t="s">
        <v>5</v>
      </c>
      <c r="E20" s="27">
        <v>43918</v>
      </c>
      <c r="F20" s="28">
        <v>175672</v>
      </c>
      <c r="G20" s="29">
        <f t="shared" si="0"/>
        <v>0.25</v>
      </c>
    </row>
    <row r="21" spans="1:7" x14ac:dyDescent="0.2">
      <c r="A21" s="12">
        <v>2016</v>
      </c>
      <c r="B21" s="12" t="s">
        <v>10</v>
      </c>
      <c r="C21" s="12" t="s">
        <v>26</v>
      </c>
      <c r="D21" s="26" t="s">
        <v>5</v>
      </c>
      <c r="E21" s="27">
        <v>39875</v>
      </c>
      <c r="F21" s="28">
        <v>159500</v>
      </c>
      <c r="G21" s="29">
        <f t="shared" si="0"/>
        <v>0.25</v>
      </c>
    </row>
    <row r="22" spans="1:7" x14ac:dyDescent="0.2">
      <c r="A22" s="12">
        <v>2016</v>
      </c>
      <c r="B22" s="12" t="s">
        <v>10</v>
      </c>
      <c r="C22" s="12" t="s">
        <v>27</v>
      </c>
      <c r="D22" s="26" t="s">
        <v>5</v>
      </c>
      <c r="E22" s="27">
        <v>50787.5</v>
      </c>
      <c r="F22" s="28">
        <v>203130</v>
      </c>
      <c r="G22" s="29">
        <f t="shared" si="0"/>
        <v>0.25002461477871313</v>
      </c>
    </row>
    <row r="23" spans="1:7" x14ac:dyDescent="0.2">
      <c r="A23" s="12">
        <v>2016</v>
      </c>
      <c r="B23" s="12" t="s">
        <v>10</v>
      </c>
      <c r="C23" s="12" t="s">
        <v>28</v>
      </c>
      <c r="D23" s="26" t="s">
        <v>5</v>
      </c>
      <c r="E23" s="27">
        <v>50000</v>
      </c>
      <c r="F23" s="28">
        <v>200000</v>
      </c>
      <c r="G23" s="29">
        <f t="shared" si="0"/>
        <v>0.25</v>
      </c>
    </row>
    <row r="24" spans="1:7" x14ac:dyDescent="0.2">
      <c r="A24" s="12">
        <v>2016</v>
      </c>
      <c r="B24" s="12" t="s">
        <v>10</v>
      </c>
      <c r="C24" s="12" t="s">
        <v>29</v>
      </c>
      <c r="D24" s="26" t="s">
        <v>5</v>
      </c>
      <c r="E24" s="27">
        <v>150000</v>
      </c>
      <c r="F24" s="28">
        <v>652625</v>
      </c>
      <c r="G24" s="29">
        <f t="shared" si="0"/>
        <v>0.22984102662325226</v>
      </c>
    </row>
    <row r="25" spans="1:7" x14ac:dyDescent="0.2">
      <c r="A25" s="12">
        <v>2016</v>
      </c>
      <c r="B25" s="12" t="s">
        <v>10</v>
      </c>
      <c r="C25" s="12" t="s">
        <v>21</v>
      </c>
      <c r="D25" s="26" t="s">
        <v>5</v>
      </c>
      <c r="E25" s="27">
        <v>50000</v>
      </c>
      <c r="F25" s="28">
        <v>200000</v>
      </c>
      <c r="G25" s="29">
        <f t="shared" ref="G25:G29" si="1">E25/F25</f>
        <v>0.25</v>
      </c>
    </row>
    <row r="26" spans="1:7" x14ac:dyDescent="0.2">
      <c r="A26" s="12">
        <v>2016</v>
      </c>
      <c r="B26" s="12" t="s">
        <v>38</v>
      </c>
      <c r="C26" s="12" t="s">
        <v>39</v>
      </c>
      <c r="D26" s="26" t="s">
        <v>5</v>
      </c>
      <c r="E26" s="27">
        <v>37500</v>
      </c>
      <c r="F26" s="28">
        <v>37500</v>
      </c>
      <c r="G26" s="29">
        <f t="shared" si="1"/>
        <v>1</v>
      </c>
    </row>
    <row r="27" spans="1:7" x14ac:dyDescent="0.2">
      <c r="A27" s="12">
        <v>2016</v>
      </c>
      <c r="B27" s="12" t="s">
        <v>34</v>
      </c>
      <c r="C27" s="12" t="s">
        <v>30</v>
      </c>
      <c r="D27" s="26" t="s">
        <v>5</v>
      </c>
      <c r="E27" s="27">
        <v>100000</v>
      </c>
      <c r="F27" s="28">
        <v>1171256</v>
      </c>
      <c r="G27" s="29">
        <f t="shared" si="1"/>
        <v>8.537843135915632E-2</v>
      </c>
    </row>
    <row r="28" spans="1:7" x14ac:dyDescent="0.2">
      <c r="A28" s="12">
        <v>2016</v>
      </c>
      <c r="B28" s="12" t="s">
        <v>35</v>
      </c>
      <c r="C28" s="12" t="s">
        <v>37</v>
      </c>
      <c r="D28" s="26" t="s">
        <v>5</v>
      </c>
      <c r="E28" s="27">
        <v>55000</v>
      </c>
      <c r="F28" s="28">
        <v>3645000</v>
      </c>
      <c r="G28" s="29">
        <f t="shared" si="1"/>
        <v>1.5089163237311385E-2</v>
      </c>
    </row>
    <row r="29" spans="1:7" x14ac:dyDescent="0.2">
      <c r="A29" s="12">
        <v>2016</v>
      </c>
      <c r="B29" s="12" t="s">
        <v>35</v>
      </c>
      <c r="C29" s="12" t="s">
        <v>36</v>
      </c>
      <c r="D29" s="26" t="s">
        <v>5</v>
      </c>
      <c r="E29" s="27">
        <v>100000</v>
      </c>
      <c r="F29" s="28">
        <v>1600000</v>
      </c>
      <c r="G29" s="29">
        <f t="shared" si="1"/>
        <v>6.25E-2</v>
      </c>
    </row>
    <row r="30" spans="1:7" x14ac:dyDescent="0.2">
      <c r="A30" s="12">
        <v>2016</v>
      </c>
      <c r="B30" s="12" t="s">
        <v>40</v>
      </c>
      <c r="C30" s="12" t="s">
        <v>41</v>
      </c>
      <c r="D30" s="26" t="s">
        <v>5</v>
      </c>
      <c r="E30" s="27">
        <v>89930</v>
      </c>
      <c r="F30" s="28">
        <v>2380545</v>
      </c>
      <c r="G30" s="29">
        <f t="shared" si="0"/>
        <v>3.777706365559147E-2</v>
      </c>
    </row>
    <row r="31" spans="1:7" x14ac:dyDescent="0.2">
      <c r="A31" s="16" t="s">
        <v>186</v>
      </c>
      <c r="B31" s="16" t="s">
        <v>186</v>
      </c>
      <c r="C31" s="12"/>
      <c r="D31" s="3">
        <f>COUNT(F2:F30)</f>
        <v>29</v>
      </c>
      <c r="E31" s="4">
        <f>SUM(E2:E30)</f>
        <v>2259720</v>
      </c>
      <c r="F31" s="4">
        <f>SUM(F2:F30)</f>
        <v>17893353</v>
      </c>
      <c r="G31" s="29">
        <f t="shared" si="0"/>
        <v>0.12628823675473233</v>
      </c>
    </row>
    <row r="32" spans="1:7" x14ac:dyDescent="0.2">
      <c r="A32" s="10" t="s">
        <v>6</v>
      </c>
    </row>
    <row r="34" spans="3:6" x14ac:dyDescent="0.2">
      <c r="C34" s="3" t="s">
        <v>187</v>
      </c>
      <c r="D34" s="3" t="s">
        <v>4</v>
      </c>
      <c r="E34" s="3">
        <f>COUNT(E2:E13)</f>
        <v>12</v>
      </c>
      <c r="F34" s="9">
        <f>E34/E36</f>
        <v>0.41379310344827586</v>
      </c>
    </row>
    <row r="35" spans="3:6" x14ac:dyDescent="0.2">
      <c r="C35" s="6"/>
      <c r="D35" s="3" t="s">
        <v>5</v>
      </c>
      <c r="E35" s="14">
        <f>COUNT(E14:E30)</f>
        <v>17</v>
      </c>
      <c r="F35" s="9">
        <f>E35/E36</f>
        <v>0.58620689655172409</v>
      </c>
    </row>
    <row r="36" spans="3:6" x14ac:dyDescent="0.2">
      <c r="C36" s="6"/>
      <c r="D36" s="3" t="s">
        <v>7</v>
      </c>
      <c r="E36" s="3">
        <f>SUM(E34:E35)</f>
        <v>29</v>
      </c>
      <c r="F36" s="9">
        <f>SUM(F34:F35)</f>
        <v>1</v>
      </c>
    </row>
    <row r="37" spans="3:6" x14ac:dyDescent="0.2">
      <c r="D37" s="32"/>
      <c r="E37" s="32"/>
      <c r="F37" s="32"/>
    </row>
    <row r="38" spans="3:6" x14ac:dyDescent="0.2">
      <c r="D38" s="32"/>
      <c r="E38" s="32"/>
      <c r="F38" s="32"/>
    </row>
    <row r="39" spans="3:6" x14ac:dyDescent="0.2">
      <c r="C39" s="17" t="s">
        <v>190</v>
      </c>
      <c r="D39" s="3" t="s">
        <v>4</v>
      </c>
      <c r="E39" s="4">
        <f>SUM(E2:E13)</f>
        <v>1049376.5</v>
      </c>
      <c r="F39" s="9">
        <f>E39/E41</f>
        <v>0.46438341918467774</v>
      </c>
    </row>
    <row r="40" spans="3:6" x14ac:dyDescent="0.2">
      <c r="C40" s="6"/>
      <c r="D40" s="3" t="s">
        <v>5</v>
      </c>
      <c r="E40" s="4">
        <f>SUM(E14:E30)</f>
        <v>1210343.5</v>
      </c>
      <c r="F40" s="9">
        <f>E40/E41</f>
        <v>0.53561658081532226</v>
      </c>
    </row>
    <row r="41" spans="3:6" x14ac:dyDescent="0.2">
      <c r="C41" s="6"/>
      <c r="D41" s="3" t="s">
        <v>7</v>
      </c>
      <c r="E41" s="4">
        <f>SUM(E39:E40)</f>
        <v>2259720</v>
      </c>
      <c r="F41" s="9">
        <f>SUM(F39:F40)</f>
        <v>1</v>
      </c>
    </row>
    <row r="44" spans="3:6" ht="25.5" x14ac:dyDescent="0.2">
      <c r="C44" s="18" t="s">
        <v>189</v>
      </c>
      <c r="D44" s="3" t="s">
        <v>4</v>
      </c>
      <c r="E44" s="4">
        <f>SUM(F2:F13)</f>
        <v>5509553</v>
      </c>
      <c r="F44" s="9">
        <f>E44/E46</f>
        <v>0.30791059674505944</v>
      </c>
    </row>
    <row r="45" spans="3:6" x14ac:dyDescent="0.2">
      <c r="C45" s="6"/>
      <c r="D45" s="3" t="s">
        <v>5</v>
      </c>
      <c r="E45" s="4">
        <f>SUM(F14:F30)</f>
        <v>12383800</v>
      </c>
      <c r="F45" s="9">
        <f>E45/E46</f>
        <v>0.69208940325494051</v>
      </c>
    </row>
    <row r="46" spans="3:6" x14ac:dyDescent="0.2">
      <c r="C46" s="6"/>
      <c r="D46" s="3" t="s">
        <v>7</v>
      </c>
      <c r="E46" s="4">
        <f>SUM(E44:E45)</f>
        <v>17893353</v>
      </c>
      <c r="F46" s="9">
        <f>SUM(F44:F45)</f>
        <v>1</v>
      </c>
    </row>
  </sheetData>
  <pageMargins left="0.7" right="0.7" top="0.75" bottom="0.75" header="0.3" footer="0.3"/>
  <pageSetup scale="82" orientation="landscape" r:id="rId1"/>
  <headerFooter>
    <oddHeader>&amp;C&amp;"Arial,Bold"Summary of 2015 Non-JOBZ Financial Assistance Agreements (at or less than $150,000) Reported in 2016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workbookViewId="0">
      <selection activeCell="B1" sqref="B1"/>
    </sheetView>
  </sheetViews>
  <sheetFormatPr defaultRowHeight="14.25" x14ac:dyDescent="0.2"/>
  <cols>
    <col min="1" max="1" width="16.28515625" style="22" bestFit="1" customWidth="1"/>
    <col min="2" max="2" width="15.5703125" style="22" bestFit="1" customWidth="1"/>
    <col min="3" max="3" width="35.28515625" style="22" bestFit="1" customWidth="1"/>
    <col min="4" max="4" width="16.28515625" style="22" bestFit="1" customWidth="1"/>
    <col min="5" max="5" width="11.5703125" style="48" customWidth="1"/>
    <col min="6" max="6" width="16.28515625" style="22" customWidth="1"/>
    <col min="7" max="7" width="12.5703125" style="22" customWidth="1"/>
    <col min="8" max="8" width="28.42578125" style="22" customWidth="1"/>
    <col min="9" max="9" width="13.42578125" style="22" customWidth="1"/>
    <col min="10" max="10" width="11.42578125" style="22" customWidth="1"/>
    <col min="11" max="11" width="11" style="22" customWidth="1"/>
    <col min="12" max="12" width="11.5703125" style="22" customWidth="1"/>
    <col min="13" max="13" width="10.140625" style="22" customWidth="1"/>
    <col min="14" max="16" width="14.140625" style="22" customWidth="1"/>
    <col min="17" max="18" width="13.7109375" style="22" customWidth="1"/>
    <col min="19" max="16384" width="9.140625" style="22"/>
  </cols>
  <sheetData>
    <row r="1" spans="1:18" ht="60" x14ac:dyDescent="0.25">
      <c r="A1" s="33" t="s">
        <v>80</v>
      </c>
      <c r="B1" s="50" t="s">
        <v>81</v>
      </c>
      <c r="C1" s="33" t="s">
        <v>192</v>
      </c>
      <c r="D1" s="34" t="s">
        <v>82</v>
      </c>
      <c r="E1" s="34" t="s">
        <v>83</v>
      </c>
      <c r="F1" s="34" t="s">
        <v>84</v>
      </c>
      <c r="G1" s="34" t="s">
        <v>85</v>
      </c>
      <c r="H1" s="33" t="s">
        <v>86</v>
      </c>
      <c r="I1" s="34" t="s">
        <v>193</v>
      </c>
      <c r="J1" s="34" t="s">
        <v>87</v>
      </c>
      <c r="K1" s="34" t="s">
        <v>88</v>
      </c>
      <c r="L1" s="34" t="s">
        <v>89</v>
      </c>
      <c r="M1" s="34" t="s">
        <v>162</v>
      </c>
      <c r="N1" s="35" t="s">
        <v>90</v>
      </c>
      <c r="O1" s="35" t="s">
        <v>91</v>
      </c>
      <c r="P1" s="35" t="s">
        <v>92</v>
      </c>
      <c r="Q1" s="34" t="s">
        <v>194</v>
      </c>
      <c r="R1" s="36" t="s">
        <v>195</v>
      </c>
    </row>
    <row r="2" spans="1:18" x14ac:dyDescent="0.2">
      <c r="A2" s="37" t="s">
        <v>93</v>
      </c>
      <c r="B2" s="37" t="s">
        <v>94</v>
      </c>
      <c r="C2" s="38" t="s">
        <v>95</v>
      </c>
      <c r="D2" s="39">
        <v>42272</v>
      </c>
      <c r="E2" s="40">
        <v>0</v>
      </c>
      <c r="F2" s="23">
        <v>170000</v>
      </c>
      <c r="G2" s="23">
        <f>SUM(E2:F2)</f>
        <v>170000</v>
      </c>
      <c r="H2" s="37" t="s">
        <v>96</v>
      </c>
      <c r="I2" s="41">
        <v>15</v>
      </c>
      <c r="J2" s="42">
        <v>16.5</v>
      </c>
      <c r="K2" s="42">
        <v>4.93</v>
      </c>
      <c r="L2" s="42">
        <f t="shared" ref="L2:L27" si="0">SUM(J2:K2)</f>
        <v>21.43</v>
      </c>
      <c r="M2" s="41">
        <v>17</v>
      </c>
      <c r="N2" s="42">
        <v>14.4</v>
      </c>
      <c r="O2" s="42">
        <v>17.32</v>
      </c>
      <c r="P2" s="42">
        <f>SUM(N2:O2)</f>
        <v>31.72</v>
      </c>
      <c r="Q2" s="23">
        <v>4667164</v>
      </c>
      <c r="R2" s="23">
        <v>4907164</v>
      </c>
    </row>
    <row r="3" spans="1:18" x14ac:dyDescent="0.2">
      <c r="A3" s="37" t="s">
        <v>97</v>
      </c>
      <c r="B3" s="37" t="s">
        <v>98</v>
      </c>
      <c r="C3" s="38" t="s">
        <v>99</v>
      </c>
      <c r="D3" s="39">
        <v>42048</v>
      </c>
      <c r="E3" s="40">
        <v>340000</v>
      </c>
      <c r="F3" s="23">
        <v>500000</v>
      </c>
      <c r="G3" s="23">
        <f t="shared" ref="G3:G28" si="1">SUM(E3:F3)</f>
        <v>840000</v>
      </c>
      <c r="H3" s="37" t="s">
        <v>96</v>
      </c>
      <c r="I3" s="41">
        <v>82</v>
      </c>
      <c r="J3" s="42">
        <v>20.54</v>
      </c>
      <c r="K3" s="42">
        <v>7.33</v>
      </c>
      <c r="L3" s="42">
        <f t="shared" si="0"/>
        <v>27.869999999999997</v>
      </c>
      <c r="M3" s="41">
        <v>78</v>
      </c>
      <c r="N3" s="42">
        <v>26.26</v>
      </c>
      <c r="O3" s="42">
        <v>3.47</v>
      </c>
      <c r="P3" s="42">
        <f>SUM(N3:O3)</f>
        <v>29.73</v>
      </c>
      <c r="Q3" s="23">
        <v>12300000</v>
      </c>
      <c r="R3" s="23">
        <v>18000000</v>
      </c>
    </row>
    <row r="4" spans="1:18" x14ac:dyDescent="0.2">
      <c r="A4" s="37" t="s">
        <v>97</v>
      </c>
      <c r="B4" s="37" t="s">
        <v>98</v>
      </c>
      <c r="C4" s="38" t="s">
        <v>100</v>
      </c>
      <c r="D4" s="39">
        <v>42328</v>
      </c>
      <c r="E4" s="40">
        <v>0</v>
      </c>
      <c r="F4" s="23">
        <v>170000</v>
      </c>
      <c r="G4" s="23">
        <f t="shared" si="1"/>
        <v>170000</v>
      </c>
      <c r="H4" s="37" t="s">
        <v>101</v>
      </c>
      <c r="I4" s="41">
        <v>17</v>
      </c>
      <c r="J4" s="42">
        <v>10.85</v>
      </c>
      <c r="K4" s="42">
        <v>1.93</v>
      </c>
      <c r="L4" s="42">
        <f t="shared" si="0"/>
        <v>12.78</v>
      </c>
      <c r="M4" s="41">
        <v>0</v>
      </c>
      <c r="N4" s="43" t="s">
        <v>102</v>
      </c>
      <c r="O4" s="43" t="s">
        <v>102</v>
      </c>
      <c r="P4" s="43" t="s">
        <v>102</v>
      </c>
      <c r="Q4" s="23">
        <v>6720000</v>
      </c>
      <c r="R4" s="23">
        <v>12000000</v>
      </c>
    </row>
    <row r="5" spans="1:18" x14ac:dyDescent="0.2">
      <c r="A5" s="37" t="s">
        <v>103</v>
      </c>
      <c r="B5" s="37" t="s">
        <v>104</v>
      </c>
      <c r="C5" s="38" t="s">
        <v>105</v>
      </c>
      <c r="D5" s="39">
        <v>42101</v>
      </c>
      <c r="E5" s="40">
        <v>68000</v>
      </c>
      <c r="F5" s="23">
        <v>465000</v>
      </c>
      <c r="G5" s="23">
        <f t="shared" si="1"/>
        <v>533000</v>
      </c>
      <c r="H5" s="37" t="s">
        <v>106</v>
      </c>
      <c r="I5" s="41">
        <v>12</v>
      </c>
      <c r="J5" s="42">
        <v>19.5</v>
      </c>
      <c r="K5" s="42">
        <v>7.28</v>
      </c>
      <c r="L5" s="42">
        <f t="shared" si="0"/>
        <v>26.78</v>
      </c>
      <c r="M5" s="41">
        <v>16</v>
      </c>
      <c r="N5" s="42">
        <v>28.58</v>
      </c>
      <c r="O5" s="42">
        <v>8.27</v>
      </c>
      <c r="P5" s="42">
        <f>SUM(N5:O5)</f>
        <v>36.849999999999994</v>
      </c>
      <c r="Q5" s="23">
        <v>6200000</v>
      </c>
      <c r="R5" s="23">
        <v>6200000</v>
      </c>
    </row>
    <row r="6" spans="1:18" x14ac:dyDescent="0.2">
      <c r="A6" s="37" t="s">
        <v>107</v>
      </c>
      <c r="B6" s="37" t="s">
        <v>108</v>
      </c>
      <c r="C6" s="38" t="s">
        <v>109</v>
      </c>
      <c r="D6" s="39">
        <v>42107</v>
      </c>
      <c r="E6" s="40">
        <v>262000</v>
      </c>
      <c r="F6" s="23">
        <v>42800</v>
      </c>
      <c r="G6" s="23">
        <f t="shared" si="1"/>
        <v>304800</v>
      </c>
      <c r="H6" s="37" t="s">
        <v>96</v>
      </c>
      <c r="I6" s="41">
        <v>31</v>
      </c>
      <c r="J6" s="42">
        <v>21.06</v>
      </c>
      <c r="K6" s="42">
        <v>10.5</v>
      </c>
      <c r="L6" s="42">
        <f t="shared" si="0"/>
        <v>31.56</v>
      </c>
      <c r="M6" s="41">
        <v>9</v>
      </c>
      <c r="N6" s="42">
        <v>25.6</v>
      </c>
      <c r="O6" s="42">
        <v>10.93</v>
      </c>
      <c r="P6" s="42">
        <f>SUM(N6:O6)</f>
        <v>36.53</v>
      </c>
      <c r="Q6" s="23">
        <v>856000</v>
      </c>
      <c r="R6" s="23">
        <v>3006000</v>
      </c>
    </row>
    <row r="7" spans="1:18" x14ac:dyDescent="0.2">
      <c r="A7" s="37" t="s">
        <v>110</v>
      </c>
      <c r="B7" s="37" t="s">
        <v>111</v>
      </c>
      <c r="C7" s="38" t="s">
        <v>112</v>
      </c>
      <c r="D7" s="39">
        <v>42072</v>
      </c>
      <c r="E7" s="40">
        <v>0</v>
      </c>
      <c r="F7" s="23">
        <v>136200</v>
      </c>
      <c r="G7" s="23">
        <f t="shared" si="1"/>
        <v>136200</v>
      </c>
      <c r="H7" s="37" t="s">
        <v>96</v>
      </c>
      <c r="I7" s="41">
        <v>75</v>
      </c>
      <c r="J7" s="42">
        <v>11.13</v>
      </c>
      <c r="K7" s="42">
        <v>2.78</v>
      </c>
      <c r="L7" s="42">
        <f t="shared" si="0"/>
        <v>13.91</v>
      </c>
      <c r="M7" s="41">
        <v>0</v>
      </c>
      <c r="N7" s="43" t="s">
        <v>102</v>
      </c>
      <c r="O7" s="43" t="s">
        <v>102</v>
      </c>
      <c r="P7" s="43" t="s">
        <v>102</v>
      </c>
      <c r="Q7" s="23">
        <v>1816000</v>
      </c>
      <c r="R7" s="23">
        <v>5177000</v>
      </c>
    </row>
    <row r="8" spans="1:18" x14ac:dyDescent="0.2">
      <c r="A8" s="37" t="s">
        <v>113</v>
      </c>
      <c r="B8" s="37" t="s">
        <v>114</v>
      </c>
      <c r="C8" s="38" t="s">
        <v>115</v>
      </c>
      <c r="D8" s="39">
        <v>42153</v>
      </c>
      <c r="E8" s="40">
        <v>500000</v>
      </c>
      <c r="F8" s="23">
        <v>47495</v>
      </c>
      <c r="G8" s="23">
        <f t="shared" si="1"/>
        <v>547495</v>
      </c>
      <c r="H8" s="37" t="s">
        <v>96</v>
      </c>
      <c r="I8" s="41">
        <v>125</v>
      </c>
      <c r="J8" s="42">
        <v>26.44</v>
      </c>
      <c r="K8" s="42">
        <v>1.8</v>
      </c>
      <c r="L8" s="42">
        <f t="shared" si="0"/>
        <v>28.240000000000002</v>
      </c>
      <c r="M8" s="41">
        <v>92</v>
      </c>
      <c r="N8" s="42">
        <v>26.81</v>
      </c>
      <c r="O8" s="42">
        <v>0.91</v>
      </c>
      <c r="P8" s="42">
        <f t="shared" ref="P8:P17" si="2">SUM(N8:O8)</f>
        <v>27.72</v>
      </c>
      <c r="Q8" s="23">
        <v>949904</v>
      </c>
      <c r="R8" s="23">
        <v>1581539</v>
      </c>
    </row>
    <row r="9" spans="1:18" x14ac:dyDescent="0.2">
      <c r="A9" s="37" t="s">
        <v>113</v>
      </c>
      <c r="B9" s="37" t="s">
        <v>114</v>
      </c>
      <c r="C9" s="38" t="s">
        <v>116</v>
      </c>
      <c r="D9" s="39">
        <v>42153</v>
      </c>
      <c r="E9" s="40">
        <v>500000</v>
      </c>
      <c r="F9" s="23">
        <v>30363</v>
      </c>
      <c r="G9" s="23">
        <f t="shared" si="1"/>
        <v>530363</v>
      </c>
      <c r="H9" s="37" t="s">
        <v>96</v>
      </c>
      <c r="I9" s="41">
        <v>115</v>
      </c>
      <c r="J9" s="42">
        <v>22.15</v>
      </c>
      <c r="K9" s="42">
        <v>1.41</v>
      </c>
      <c r="L9" s="42">
        <f t="shared" si="0"/>
        <v>23.56</v>
      </c>
      <c r="M9" s="41">
        <v>98</v>
      </c>
      <c r="N9" s="42">
        <v>25.43</v>
      </c>
      <c r="O9" s="42">
        <v>0.77</v>
      </c>
      <c r="P9" s="42">
        <f t="shared" si="2"/>
        <v>26.2</v>
      </c>
      <c r="Q9" s="23">
        <v>607279</v>
      </c>
      <c r="R9" s="23">
        <v>1054783</v>
      </c>
    </row>
    <row r="10" spans="1:18" x14ac:dyDescent="0.2">
      <c r="A10" s="37" t="s">
        <v>117</v>
      </c>
      <c r="B10" s="37" t="s">
        <v>114</v>
      </c>
      <c r="C10" s="38" t="s">
        <v>118</v>
      </c>
      <c r="D10" s="39">
        <v>42202</v>
      </c>
      <c r="E10" s="40">
        <v>334000</v>
      </c>
      <c r="F10" s="23">
        <v>500000</v>
      </c>
      <c r="G10" s="23">
        <f t="shared" si="1"/>
        <v>834000</v>
      </c>
      <c r="H10" s="37" t="s">
        <v>96</v>
      </c>
      <c r="I10" s="41">
        <v>68</v>
      </c>
      <c r="J10" s="42">
        <v>27.17</v>
      </c>
      <c r="K10" s="42">
        <v>4.95</v>
      </c>
      <c r="L10" s="42">
        <f t="shared" si="0"/>
        <v>32.120000000000005</v>
      </c>
      <c r="M10" s="41">
        <v>16</v>
      </c>
      <c r="N10" s="42">
        <v>26.49</v>
      </c>
      <c r="O10" s="42">
        <v>5.12</v>
      </c>
      <c r="P10" s="42">
        <f t="shared" si="2"/>
        <v>31.61</v>
      </c>
      <c r="Q10" s="23">
        <v>11160260</v>
      </c>
      <c r="R10" s="23">
        <v>18041760</v>
      </c>
    </row>
    <row r="11" spans="1:18" x14ac:dyDescent="0.2">
      <c r="A11" s="37" t="s">
        <v>119</v>
      </c>
      <c r="B11" s="37" t="s">
        <v>120</v>
      </c>
      <c r="C11" s="38" t="s">
        <v>121</v>
      </c>
      <c r="D11" s="39">
        <v>42037</v>
      </c>
      <c r="E11" s="40">
        <v>244000</v>
      </c>
      <c r="F11" s="23">
        <v>81250</v>
      </c>
      <c r="G11" s="23">
        <f t="shared" si="1"/>
        <v>325250</v>
      </c>
      <c r="H11" s="37" t="s">
        <v>122</v>
      </c>
      <c r="I11" s="41">
        <v>46</v>
      </c>
      <c r="J11" s="42">
        <v>31.4</v>
      </c>
      <c r="K11" s="42">
        <v>7.85</v>
      </c>
      <c r="L11" s="42">
        <f t="shared" si="0"/>
        <v>39.25</v>
      </c>
      <c r="M11" s="41">
        <v>34</v>
      </c>
      <c r="N11" s="42">
        <v>31.47</v>
      </c>
      <c r="O11" s="42">
        <v>0.89</v>
      </c>
      <c r="P11" s="42">
        <f t="shared" si="2"/>
        <v>32.36</v>
      </c>
      <c r="Q11" s="23">
        <v>1625000</v>
      </c>
      <c r="R11" s="23">
        <v>30700000</v>
      </c>
    </row>
    <row r="12" spans="1:18" x14ac:dyDescent="0.2">
      <c r="A12" s="37" t="s">
        <v>119</v>
      </c>
      <c r="B12" s="37" t="s">
        <v>120</v>
      </c>
      <c r="C12" s="38" t="s">
        <v>123</v>
      </c>
      <c r="D12" s="39">
        <v>42060</v>
      </c>
      <c r="E12" s="40">
        <v>677000</v>
      </c>
      <c r="F12" s="23">
        <v>800000</v>
      </c>
      <c r="G12" s="23">
        <f t="shared" si="1"/>
        <v>1477000</v>
      </c>
      <c r="H12" s="37" t="s">
        <v>96</v>
      </c>
      <c r="I12" s="41">
        <v>200</v>
      </c>
      <c r="J12" s="42">
        <v>14.14</v>
      </c>
      <c r="K12" s="42">
        <v>3.96</v>
      </c>
      <c r="L12" s="42">
        <f t="shared" si="0"/>
        <v>18.100000000000001</v>
      </c>
      <c r="M12" s="41">
        <v>68</v>
      </c>
      <c r="N12" s="42">
        <v>15.99</v>
      </c>
      <c r="O12" s="42">
        <v>4.66</v>
      </c>
      <c r="P12" s="42">
        <f t="shared" si="2"/>
        <v>20.65</v>
      </c>
      <c r="Q12" s="23">
        <v>16000000</v>
      </c>
      <c r="R12" s="23">
        <v>38000000</v>
      </c>
    </row>
    <row r="13" spans="1:18" x14ac:dyDescent="0.2">
      <c r="A13" s="37" t="s">
        <v>124</v>
      </c>
      <c r="B13" s="37" t="s">
        <v>108</v>
      </c>
      <c r="C13" s="38" t="s">
        <v>125</v>
      </c>
      <c r="D13" s="39">
        <v>42153</v>
      </c>
      <c r="E13" s="40">
        <v>352000</v>
      </c>
      <c r="F13" s="23">
        <v>44635</v>
      </c>
      <c r="G13" s="23">
        <f t="shared" si="1"/>
        <v>396635</v>
      </c>
      <c r="H13" s="37" t="s">
        <v>96</v>
      </c>
      <c r="I13" s="41">
        <v>48</v>
      </c>
      <c r="J13" s="42">
        <v>40.56</v>
      </c>
      <c r="K13" s="42">
        <v>1.45</v>
      </c>
      <c r="L13" s="42">
        <f t="shared" si="0"/>
        <v>42.010000000000005</v>
      </c>
      <c r="M13" s="41">
        <v>17</v>
      </c>
      <c r="N13" s="42">
        <v>32.5</v>
      </c>
      <c r="O13" s="43" t="s">
        <v>102</v>
      </c>
      <c r="P13" s="42">
        <f t="shared" si="2"/>
        <v>32.5</v>
      </c>
      <c r="Q13" s="23">
        <v>892712</v>
      </c>
      <c r="R13" s="23">
        <v>2492712</v>
      </c>
    </row>
    <row r="14" spans="1:18" x14ac:dyDescent="0.2">
      <c r="A14" s="37" t="s">
        <v>126</v>
      </c>
      <c r="B14" s="37" t="s">
        <v>127</v>
      </c>
      <c r="C14" s="38" t="s">
        <v>128</v>
      </c>
      <c r="D14" s="39">
        <v>42132</v>
      </c>
      <c r="E14" s="40">
        <v>0</v>
      </c>
      <c r="F14" s="23">
        <v>175000</v>
      </c>
      <c r="G14" s="23">
        <f t="shared" si="1"/>
        <v>175000</v>
      </c>
      <c r="H14" s="37" t="s">
        <v>96</v>
      </c>
      <c r="I14" s="41">
        <v>43</v>
      </c>
      <c r="J14" s="42">
        <v>15.96</v>
      </c>
      <c r="K14" s="42">
        <v>2.91</v>
      </c>
      <c r="L14" s="42">
        <f t="shared" si="0"/>
        <v>18.87</v>
      </c>
      <c r="M14" s="41">
        <v>16</v>
      </c>
      <c r="N14" s="42">
        <v>14.18</v>
      </c>
      <c r="O14" s="42">
        <v>2.13</v>
      </c>
      <c r="P14" s="42">
        <f t="shared" si="2"/>
        <v>16.309999999999999</v>
      </c>
      <c r="Q14" s="23">
        <v>6507740</v>
      </c>
      <c r="R14" s="23">
        <v>9896330</v>
      </c>
    </row>
    <row r="15" spans="1:18" x14ac:dyDescent="0.2">
      <c r="A15" s="37" t="s">
        <v>129</v>
      </c>
      <c r="B15" s="37" t="s">
        <v>98</v>
      </c>
      <c r="C15" s="38" t="s">
        <v>130</v>
      </c>
      <c r="D15" s="39">
        <v>42146</v>
      </c>
      <c r="E15" s="40">
        <v>208000</v>
      </c>
      <c r="F15" s="23">
        <v>118135</v>
      </c>
      <c r="G15" s="23">
        <f t="shared" si="1"/>
        <v>326135</v>
      </c>
      <c r="H15" s="37" t="s">
        <v>96</v>
      </c>
      <c r="I15" s="41">
        <v>25</v>
      </c>
      <c r="J15" s="42">
        <v>24.67</v>
      </c>
      <c r="K15" s="42">
        <v>3.87</v>
      </c>
      <c r="L15" s="42">
        <f t="shared" si="0"/>
        <v>28.540000000000003</v>
      </c>
      <c r="M15" s="41">
        <v>10</v>
      </c>
      <c r="N15" s="42">
        <v>23.67</v>
      </c>
      <c r="O15" s="42">
        <v>2.2999999999999998</v>
      </c>
      <c r="P15" s="42">
        <f t="shared" si="2"/>
        <v>25.970000000000002</v>
      </c>
      <c r="Q15" s="23">
        <v>2362708</v>
      </c>
      <c r="R15" s="23">
        <v>5562708</v>
      </c>
    </row>
    <row r="16" spans="1:18" x14ac:dyDescent="0.2">
      <c r="A16" s="37" t="s">
        <v>131</v>
      </c>
      <c r="B16" s="37" t="s">
        <v>132</v>
      </c>
      <c r="C16" s="38" t="s">
        <v>133</v>
      </c>
      <c r="D16" s="39">
        <v>42272</v>
      </c>
      <c r="E16" s="40">
        <v>36000</v>
      </c>
      <c r="F16" s="23">
        <v>84821</v>
      </c>
      <c r="G16" s="23">
        <f t="shared" si="1"/>
        <v>120821</v>
      </c>
      <c r="H16" s="37" t="s">
        <v>96</v>
      </c>
      <c r="I16" s="41">
        <v>13</v>
      </c>
      <c r="J16" s="42">
        <v>13</v>
      </c>
      <c r="K16" s="42">
        <v>3</v>
      </c>
      <c r="L16" s="42">
        <f t="shared" si="0"/>
        <v>16</v>
      </c>
      <c r="M16" s="41">
        <v>3</v>
      </c>
      <c r="N16" s="42">
        <v>19.760000000000002</v>
      </c>
      <c r="O16" s="42">
        <v>0</v>
      </c>
      <c r="P16" s="42">
        <f t="shared" si="2"/>
        <v>19.760000000000002</v>
      </c>
      <c r="Q16" s="23">
        <v>1130952</v>
      </c>
      <c r="R16" s="23">
        <v>1240842</v>
      </c>
    </row>
    <row r="17" spans="1:18" ht="28.5" x14ac:dyDescent="0.2">
      <c r="A17" s="37" t="s">
        <v>134</v>
      </c>
      <c r="B17" s="37" t="s">
        <v>98</v>
      </c>
      <c r="C17" s="38" t="s">
        <v>135</v>
      </c>
      <c r="D17" s="39">
        <v>42244</v>
      </c>
      <c r="E17" s="40">
        <v>500000</v>
      </c>
      <c r="F17" s="23">
        <v>135212</v>
      </c>
      <c r="G17" s="23">
        <f t="shared" si="1"/>
        <v>635212</v>
      </c>
      <c r="H17" s="64" t="s">
        <v>136</v>
      </c>
      <c r="I17" s="41">
        <v>125</v>
      </c>
      <c r="J17" s="42">
        <v>26.82</v>
      </c>
      <c r="K17" s="42">
        <v>4.04</v>
      </c>
      <c r="L17" s="42">
        <f t="shared" si="0"/>
        <v>30.86</v>
      </c>
      <c r="M17" s="41">
        <v>4</v>
      </c>
      <c r="N17" s="42">
        <v>29.07</v>
      </c>
      <c r="O17" s="42">
        <v>4.04</v>
      </c>
      <c r="P17" s="42">
        <f t="shared" si="2"/>
        <v>33.11</v>
      </c>
      <c r="Q17" s="23">
        <v>2704233</v>
      </c>
      <c r="R17" s="23">
        <v>10940000</v>
      </c>
    </row>
    <row r="18" spans="1:18" ht="28.5" x14ac:dyDescent="0.2">
      <c r="A18" s="37" t="s">
        <v>137</v>
      </c>
      <c r="B18" s="37" t="s">
        <v>108</v>
      </c>
      <c r="C18" s="38" t="s">
        <v>138</v>
      </c>
      <c r="D18" s="39">
        <v>42244</v>
      </c>
      <c r="E18" s="40">
        <v>500000</v>
      </c>
      <c r="F18" s="23">
        <v>0</v>
      </c>
      <c r="G18" s="23">
        <f t="shared" si="1"/>
        <v>500000</v>
      </c>
      <c r="H18" s="64" t="s">
        <v>136</v>
      </c>
      <c r="I18" s="41">
        <v>167</v>
      </c>
      <c r="J18" s="42">
        <v>33.159999999999997</v>
      </c>
      <c r="K18" s="42">
        <v>4.57</v>
      </c>
      <c r="L18" s="42">
        <f t="shared" si="0"/>
        <v>37.729999999999997</v>
      </c>
      <c r="M18" s="41">
        <v>0</v>
      </c>
      <c r="N18" s="43" t="s">
        <v>102</v>
      </c>
      <c r="O18" s="43" t="s">
        <v>102</v>
      </c>
      <c r="P18" s="43" t="s">
        <v>102</v>
      </c>
      <c r="Q18" s="23">
        <v>518149</v>
      </c>
      <c r="R18" s="23">
        <v>1018149</v>
      </c>
    </row>
    <row r="19" spans="1:18" x14ac:dyDescent="0.2">
      <c r="A19" s="37" t="s">
        <v>139</v>
      </c>
      <c r="B19" s="37" t="s">
        <v>140</v>
      </c>
      <c r="C19" s="38" t="s">
        <v>141</v>
      </c>
      <c r="D19" s="39">
        <v>42272</v>
      </c>
      <c r="E19" s="40">
        <v>0</v>
      </c>
      <c r="F19" s="23">
        <v>170000</v>
      </c>
      <c r="G19" s="23">
        <f t="shared" si="1"/>
        <v>170000</v>
      </c>
      <c r="H19" s="37" t="s">
        <v>96</v>
      </c>
      <c r="I19" s="41">
        <v>17</v>
      </c>
      <c r="J19" s="42">
        <v>23.76</v>
      </c>
      <c r="K19" s="42">
        <v>4.75</v>
      </c>
      <c r="L19" s="42">
        <f t="shared" si="0"/>
        <v>28.51</v>
      </c>
      <c r="M19" s="41">
        <v>0</v>
      </c>
      <c r="N19" s="43" t="s">
        <v>102</v>
      </c>
      <c r="O19" s="43" t="s">
        <v>102</v>
      </c>
      <c r="P19" s="43" t="s">
        <v>102</v>
      </c>
      <c r="Q19" s="23">
        <v>4486059</v>
      </c>
      <c r="R19" s="23">
        <v>6837242</v>
      </c>
    </row>
    <row r="20" spans="1:18" x14ac:dyDescent="0.2">
      <c r="A20" s="37" t="s">
        <v>142</v>
      </c>
      <c r="B20" s="37" t="s">
        <v>108</v>
      </c>
      <c r="C20" s="38" t="s">
        <v>143</v>
      </c>
      <c r="D20" s="39">
        <v>42034</v>
      </c>
      <c r="E20" s="40">
        <v>500000</v>
      </c>
      <c r="F20" s="23">
        <v>377133</v>
      </c>
      <c r="G20" s="23">
        <f t="shared" si="1"/>
        <v>877133</v>
      </c>
      <c r="H20" s="37" t="s">
        <v>96</v>
      </c>
      <c r="I20" s="41">
        <v>162</v>
      </c>
      <c r="J20" s="42">
        <v>44.95</v>
      </c>
      <c r="K20" s="42">
        <v>11.24</v>
      </c>
      <c r="L20" s="42">
        <f t="shared" si="0"/>
        <v>56.190000000000005</v>
      </c>
      <c r="M20" s="41">
        <v>48</v>
      </c>
      <c r="N20" s="42">
        <v>46.47</v>
      </c>
      <c r="O20" s="42">
        <v>11.62</v>
      </c>
      <c r="P20" s="42">
        <f>SUM(N20:O20)</f>
        <v>58.089999999999996</v>
      </c>
      <c r="Q20" s="23">
        <v>7542660</v>
      </c>
      <c r="R20" s="23">
        <v>13295000</v>
      </c>
    </row>
    <row r="21" spans="1:18" x14ac:dyDescent="0.2">
      <c r="A21" s="37" t="s">
        <v>144</v>
      </c>
      <c r="B21" s="37" t="s">
        <v>145</v>
      </c>
      <c r="C21" s="38" t="s">
        <v>146</v>
      </c>
      <c r="D21" s="39">
        <v>42251</v>
      </c>
      <c r="E21" s="40">
        <v>74000</v>
      </c>
      <c r="F21" s="23">
        <v>56548</v>
      </c>
      <c r="G21" s="23">
        <f t="shared" si="1"/>
        <v>130548</v>
      </c>
      <c r="H21" s="37" t="s">
        <v>122</v>
      </c>
      <c r="I21" s="41">
        <v>30</v>
      </c>
      <c r="J21" s="42">
        <v>18.54</v>
      </c>
      <c r="K21" s="42">
        <v>1.23</v>
      </c>
      <c r="L21" s="42">
        <f t="shared" si="0"/>
        <v>19.77</v>
      </c>
      <c r="M21" s="41">
        <v>23</v>
      </c>
      <c r="N21" s="42">
        <v>19.559999999999999</v>
      </c>
      <c r="O21" s="42">
        <v>0.94</v>
      </c>
      <c r="P21" s="42">
        <f>SUM(N21:O21)</f>
        <v>20.5</v>
      </c>
      <c r="Q21" s="23">
        <v>1130955</v>
      </c>
      <c r="R21" s="23">
        <v>1375955</v>
      </c>
    </row>
    <row r="22" spans="1:18" x14ac:dyDescent="0.2">
      <c r="A22" s="37" t="s">
        <v>144</v>
      </c>
      <c r="B22" s="37" t="s">
        <v>145</v>
      </c>
      <c r="C22" s="38" t="s">
        <v>147</v>
      </c>
      <c r="D22" s="39">
        <v>42251</v>
      </c>
      <c r="E22" s="40">
        <v>182000</v>
      </c>
      <c r="F22" s="23">
        <v>259600</v>
      </c>
      <c r="G22" s="23">
        <f t="shared" si="1"/>
        <v>441600</v>
      </c>
      <c r="H22" s="37" t="s">
        <v>96</v>
      </c>
      <c r="I22" s="41">
        <v>26</v>
      </c>
      <c r="J22" s="42">
        <v>17.12</v>
      </c>
      <c r="K22" s="42">
        <v>3.83</v>
      </c>
      <c r="L22" s="42">
        <f t="shared" si="0"/>
        <v>20.950000000000003</v>
      </c>
      <c r="M22" s="41">
        <v>33</v>
      </c>
      <c r="N22" s="42">
        <v>15.8</v>
      </c>
      <c r="O22" s="42">
        <v>8.64</v>
      </c>
      <c r="P22" s="42">
        <f>SUM(N22:O22)</f>
        <v>24.44</v>
      </c>
      <c r="Q22" s="23">
        <v>5192000</v>
      </c>
      <c r="R22" s="23">
        <v>5617000</v>
      </c>
    </row>
    <row r="23" spans="1:18" x14ac:dyDescent="0.2">
      <c r="A23" s="37" t="s">
        <v>148</v>
      </c>
      <c r="B23" s="37" t="s">
        <v>149</v>
      </c>
      <c r="C23" s="38" t="s">
        <v>59</v>
      </c>
      <c r="D23" s="39">
        <v>42046</v>
      </c>
      <c r="E23" s="40">
        <v>110000</v>
      </c>
      <c r="F23" s="23">
        <v>500000</v>
      </c>
      <c r="G23" s="23">
        <f t="shared" si="1"/>
        <v>610000</v>
      </c>
      <c r="H23" s="37" t="s">
        <v>96</v>
      </c>
      <c r="I23" s="41">
        <v>21</v>
      </c>
      <c r="J23" s="42">
        <v>18.02</v>
      </c>
      <c r="K23" s="42">
        <v>10.44</v>
      </c>
      <c r="L23" s="42">
        <f t="shared" si="0"/>
        <v>28.46</v>
      </c>
      <c r="M23" s="41">
        <v>28</v>
      </c>
      <c r="N23" s="42">
        <v>24.7</v>
      </c>
      <c r="O23" s="42">
        <v>6.47</v>
      </c>
      <c r="P23" s="42">
        <f>SUM(N23:O23)</f>
        <v>31.169999999999998</v>
      </c>
      <c r="Q23" s="23">
        <v>10089990</v>
      </c>
      <c r="R23" s="23">
        <v>14613223</v>
      </c>
    </row>
    <row r="24" spans="1:18" x14ac:dyDescent="0.2">
      <c r="A24" s="37" t="s">
        <v>150</v>
      </c>
      <c r="B24" s="37" t="s">
        <v>144</v>
      </c>
      <c r="C24" s="38" t="s">
        <v>151</v>
      </c>
      <c r="D24" s="39">
        <v>42072</v>
      </c>
      <c r="E24" s="40">
        <v>500000</v>
      </c>
      <c r="F24" s="23">
        <v>148301</v>
      </c>
      <c r="G24" s="23">
        <f t="shared" si="1"/>
        <v>648301</v>
      </c>
      <c r="H24" s="37" t="s">
        <v>152</v>
      </c>
      <c r="I24" s="41">
        <v>247</v>
      </c>
      <c r="J24" s="42">
        <v>16.48</v>
      </c>
      <c r="K24" s="42">
        <v>6.92</v>
      </c>
      <c r="L24" s="42">
        <f t="shared" si="0"/>
        <v>23.4</v>
      </c>
      <c r="M24" s="41">
        <v>97</v>
      </c>
      <c r="N24" s="42">
        <v>17.96</v>
      </c>
      <c r="O24" s="42">
        <v>6.29</v>
      </c>
      <c r="P24" s="42">
        <f>SUM(N24:O24)</f>
        <v>24.25</v>
      </c>
      <c r="Q24" s="23">
        <v>2966036</v>
      </c>
      <c r="R24" s="23">
        <v>6522967</v>
      </c>
    </row>
    <row r="25" spans="1:18" x14ac:dyDescent="0.2">
      <c r="A25" s="37" t="s">
        <v>153</v>
      </c>
      <c r="B25" s="37" t="s">
        <v>154</v>
      </c>
      <c r="C25" s="38" t="s">
        <v>155</v>
      </c>
      <c r="D25" s="39">
        <v>42146</v>
      </c>
      <c r="E25" s="40">
        <v>64000</v>
      </c>
      <c r="F25" s="23">
        <v>112575</v>
      </c>
      <c r="G25" s="23">
        <f t="shared" si="1"/>
        <v>176575</v>
      </c>
      <c r="H25" s="37" t="s">
        <v>96</v>
      </c>
      <c r="I25" s="41">
        <v>20</v>
      </c>
      <c r="J25" s="42">
        <v>13.41</v>
      </c>
      <c r="K25" s="42">
        <v>2.2000000000000002</v>
      </c>
      <c r="L25" s="42">
        <f t="shared" si="0"/>
        <v>15.61</v>
      </c>
      <c r="M25" s="41">
        <v>11</v>
      </c>
      <c r="N25" s="43" t="s">
        <v>102</v>
      </c>
      <c r="O25" s="43" t="s">
        <v>102</v>
      </c>
      <c r="P25" s="43" t="s">
        <v>102</v>
      </c>
      <c r="Q25" s="23">
        <v>1501000</v>
      </c>
      <c r="R25" s="23">
        <v>2101000</v>
      </c>
    </row>
    <row r="26" spans="1:18" x14ac:dyDescent="0.2">
      <c r="A26" s="37" t="s">
        <v>156</v>
      </c>
      <c r="B26" s="37" t="s">
        <v>157</v>
      </c>
      <c r="C26" s="38" t="s">
        <v>158</v>
      </c>
      <c r="D26" s="39">
        <v>42244</v>
      </c>
      <c r="E26" s="40">
        <v>500000</v>
      </c>
      <c r="F26" s="23">
        <v>39375</v>
      </c>
      <c r="G26" s="23">
        <f t="shared" si="1"/>
        <v>539375</v>
      </c>
      <c r="H26" s="37" t="s">
        <v>96</v>
      </c>
      <c r="I26" s="41">
        <v>143</v>
      </c>
      <c r="J26" s="42">
        <v>19.09</v>
      </c>
      <c r="K26" s="42">
        <v>9.59</v>
      </c>
      <c r="L26" s="42">
        <f t="shared" si="0"/>
        <v>28.68</v>
      </c>
      <c r="M26" s="41">
        <v>49</v>
      </c>
      <c r="N26" s="42">
        <v>20.18</v>
      </c>
      <c r="O26" s="42">
        <v>14.02</v>
      </c>
      <c r="P26" s="42">
        <f>SUM(N26:O26)</f>
        <v>34.200000000000003</v>
      </c>
      <c r="Q26" s="23">
        <v>525000</v>
      </c>
      <c r="R26" s="23">
        <v>4211200</v>
      </c>
    </row>
    <row r="27" spans="1:18" x14ac:dyDescent="0.2">
      <c r="A27" s="37" t="s">
        <v>159</v>
      </c>
      <c r="B27" s="37" t="s">
        <v>160</v>
      </c>
      <c r="C27" s="38" t="s">
        <v>161</v>
      </c>
      <c r="D27" s="39">
        <v>42244</v>
      </c>
      <c r="E27" s="40">
        <v>500000</v>
      </c>
      <c r="F27" s="23">
        <v>195000</v>
      </c>
      <c r="G27" s="23">
        <f t="shared" si="1"/>
        <v>695000</v>
      </c>
      <c r="H27" s="37" t="s">
        <v>96</v>
      </c>
      <c r="I27" s="41">
        <v>90</v>
      </c>
      <c r="J27" s="42">
        <v>36.020000000000003</v>
      </c>
      <c r="K27" s="42">
        <v>7.27</v>
      </c>
      <c r="L27" s="42">
        <f t="shared" si="0"/>
        <v>43.290000000000006</v>
      </c>
      <c r="M27" s="41">
        <v>53</v>
      </c>
      <c r="N27" s="42">
        <v>36.479999999999997</v>
      </c>
      <c r="O27" s="42">
        <v>7.56</v>
      </c>
      <c r="P27" s="42">
        <f>SUM(N27:O27)</f>
        <v>44.04</v>
      </c>
      <c r="Q27" s="23">
        <v>3900000</v>
      </c>
      <c r="R27" s="23">
        <v>5780000</v>
      </c>
    </row>
    <row r="28" spans="1:18" ht="15" x14ac:dyDescent="0.25">
      <c r="A28" s="24" t="s">
        <v>186</v>
      </c>
      <c r="B28" s="24" t="s">
        <v>186</v>
      </c>
      <c r="C28" s="24" t="s">
        <v>186</v>
      </c>
      <c r="D28" s="21">
        <f>COUNT(G2:G27)</f>
        <v>26</v>
      </c>
      <c r="E28" s="44">
        <f>SUM(E2:E27)</f>
        <v>6951000</v>
      </c>
      <c r="F28" s="44">
        <f>SUM(F2:F27)</f>
        <v>5359443</v>
      </c>
      <c r="G28" s="45">
        <f t="shared" si="1"/>
        <v>12310443</v>
      </c>
      <c r="H28" s="24" t="s">
        <v>186</v>
      </c>
      <c r="I28" s="46">
        <f>SUM(I2:I27)</f>
        <v>1963</v>
      </c>
      <c r="J28" s="47">
        <f t="shared" ref="J28:L28" si="3">AVERAGE(J2:J27)</f>
        <v>22.401538461538458</v>
      </c>
      <c r="K28" s="47">
        <f t="shared" si="3"/>
        <v>5.0780769230769227</v>
      </c>
      <c r="L28" s="47">
        <f t="shared" si="3"/>
        <v>27.479615384615386</v>
      </c>
      <c r="M28" s="46">
        <f>SUM(M2:M27)</f>
        <v>820</v>
      </c>
      <c r="N28" s="47">
        <f t="shared" ref="N28:O28" si="4">AVERAGE(N2:N27)</f>
        <v>24.826666666666668</v>
      </c>
      <c r="O28" s="47">
        <f t="shared" si="4"/>
        <v>5.8174999999999999</v>
      </c>
      <c r="P28" s="47">
        <f>AVERAGE(P2:P27)</f>
        <v>30.367142857142852</v>
      </c>
      <c r="Q28" s="25">
        <f>SUM(Q2:Q27)</f>
        <v>114351801</v>
      </c>
      <c r="R28" s="25">
        <f>SUM(R2:R27)</f>
        <v>230172574</v>
      </c>
    </row>
    <row r="30" spans="1:18" ht="16.5" x14ac:dyDescent="0.2">
      <c r="A30" s="63" t="s">
        <v>196</v>
      </c>
    </row>
    <row r="31" spans="1:18" ht="16.5" x14ac:dyDescent="0.2">
      <c r="A31" s="63" t="s">
        <v>197</v>
      </c>
    </row>
    <row r="32" spans="1:18" ht="16.5" x14ac:dyDescent="0.2">
      <c r="A32" s="63" t="s">
        <v>198</v>
      </c>
    </row>
  </sheetData>
  <pageMargins left="0.7" right="0.7" top="0.75" bottom="0.75" header="0.3" footer="0.3"/>
  <pageSetup scale="43" fitToHeight="0" orientation="landscape" r:id="rId1"/>
  <headerFooter>
    <oddHeader>&amp;C&amp;"Arial,Bold"Summary of 2015 Job Creation Fund Projects Reported by Businesses in 2016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E18" sqref="E18"/>
    </sheetView>
  </sheetViews>
  <sheetFormatPr defaultRowHeight="14.25" x14ac:dyDescent="0.2"/>
  <cols>
    <col min="1" max="1" width="14.85546875" style="22" bestFit="1" customWidth="1"/>
    <col min="2" max="2" width="17.85546875" style="22" bestFit="1" customWidth="1"/>
    <col min="3" max="3" width="31.5703125" style="22" customWidth="1"/>
    <col min="4" max="4" width="15.5703125" style="22" bestFit="1" customWidth="1"/>
    <col min="5" max="5" width="13.85546875" style="22" bestFit="1" customWidth="1"/>
    <col min="6" max="6" width="30" style="22" customWidth="1"/>
    <col min="7" max="7" width="16.140625" style="22" customWidth="1"/>
    <col min="8" max="8" width="21.42578125" style="22" customWidth="1"/>
    <col min="9" max="9" width="23.7109375" style="22" customWidth="1"/>
    <col min="10" max="10" width="17.28515625" style="22" customWidth="1"/>
    <col min="11" max="11" width="20.140625" style="22" customWidth="1"/>
    <col min="12" max="12" width="16" style="22" bestFit="1" customWidth="1"/>
    <col min="13" max="16384" width="9.140625" style="22"/>
  </cols>
  <sheetData>
    <row r="1" spans="1:12" ht="60" x14ac:dyDescent="0.25">
      <c r="A1" s="49" t="s">
        <v>80</v>
      </c>
      <c r="B1" s="49" t="s">
        <v>81</v>
      </c>
      <c r="C1" s="50" t="s">
        <v>192</v>
      </c>
      <c r="D1" s="49" t="s">
        <v>163</v>
      </c>
      <c r="E1" s="49" t="s">
        <v>171</v>
      </c>
      <c r="F1" s="49" t="s">
        <v>164</v>
      </c>
      <c r="G1" s="34" t="s">
        <v>165</v>
      </c>
      <c r="H1" s="34" t="s">
        <v>166</v>
      </c>
      <c r="I1" s="34" t="s">
        <v>167</v>
      </c>
      <c r="J1" s="34" t="s">
        <v>168</v>
      </c>
      <c r="K1" s="34" t="s">
        <v>169</v>
      </c>
      <c r="L1" s="34" t="s">
        <v>172</v>
      </c>
    </row>
    <row r="2" spans="1:12" ht="28.5" x14ac:dyDescent="0.2">
      <c r="A2" s="51" t="s">
        <v>173</v>
      </c>
      <c r="B2" s="51" t="s">
        <v>174</v>
      </c>
      <c r="C2" s="52" t="s">
        <v>175</v>
      </c>
      <c r="D2" s="53">
        <v>42005</v>
      </c>
      <c r="E2" s="54">
        <v>250000</v>
      </c>
      <c r="F2" s="65" t="s">
        <v>176</v>
      </c>
      <c r="G2" s="56">
        <v>17</v>
      </c>
      <c r="H2" s="57">
        <v>4</v>
      </c>
      <c r="I2" s="58">
        <v>24.04</v>
      </c>
      <c r="J2" s="57">
        <v>4</v>
      </c>
      <c r="K2" s="58" t="s">
        <v>177</v>
      </c>
      <c r="L2" s="54">
        <v>4477000</v>
      </c>
    </row>
    <row r="3" spans="1:12" x14ac:dyDescent="0.2">
      <c r="A3" s="51" t="s">
        <v>178</v>
      </c>
      <c r="B3" s="51" t="s">
        <v>179</v>
      </c>
      <c r="C3" s="52" t="s">
        <v>180</v>
      </c>
      <c r="D3" s="53">
        <v>42036</v>
      </c>
      <c r="E3" s="54">
        <v>77357</v>
      </c>
      <c r="F3" s="55" t="s">
        <v>181</v>
      </c>
      <c r="G3" s="56">
        <v>36</v>
      </c>
      <c r="H3" s="57">
        <v>4</v>
      </c>
      <c r="I3" s="58">
        <v>14.5</v>
      </c>
      <c r="J3" s="57">
        <v>6</v>
      </c>
      <c r="K3" s="58" t="s">
        <v>177</v>
      </c>
      <c r="L3" s="54">
        <v>2123000</v>
      </c>
    </row>
    <row r="4" spans="1:12" ht="28.5" x14ac:dyDescent="0.2">
      <c r="A4" s="51" t="s">
        <v>182</v>
      </c>
      <c r="B4" s="51" t="s">
        <v>183</v>
      </c>
      <c r="C4" s="52" t="s">
        <v>184</v>
      </c>
      <c r="D4" s="53">
        <v>42036</v>
      </c>
      <c r="E4" s="54">
        <v>55650</v>
      </c>
      <c r="F4" s="65" t="s">
        <v>176</v>
      </c>
      <c r="G4" s="56">
        <v>30</v>
      </c>
      <c r="H4" s="57">
        <v>3</v>
      </c>
      <c r="I4" s="58">
        <v>18</v>
      </c>
      <c r="J4" s="57">
        <v>7.5</v>
      </c>
      <c r="K4" s="58">
        <v>17.54</v>
      </c>
      <c r="L4" s="54">
        <v>1527274</v>
      </c>
    </row>
    <row r="5" spans="1:12" ht="15" x14ac:dyDescent="0.25">
      <c r="A5" s="24" t="s">
        <v>186</v>
      </c>
      <c r="B5" s="24" t="s">
        <v>186</v>
      </c>
      <c r="C5" s="24" t="s">
        <v>186</v>
      </c>
      <c r="D5" s="21">
        <f>COUNT(E2:E4)</f>
        <v>3</v>
      </c>
      <c r="E5" s="25">
        <f>SUM(E2:E4)</f>
        <v>383007</v>
      </c>
      <c r="F5" s="24" t="s">
        <v>186</v>
      </c>
      <c r="G5" s="59">
        <f>SUM(G2:G4)</f>
        <v>83</v>
      </c>
      <c r="H5" s="60">
        <f>SUM(H2:H4)</f>
        <v>11</v>
      </c>
      <c r="I5" s="61">
        <f>AVERAGE(I2:I4)</f>
        <v>18.846666666666668</v>
      </c>
      <c r="J5" s="60">
        <f>SUM(J2:J4)</f>
        <v>17.5</v>
      </c>
      <c r="K5" s="61">
        <f>SUM(K4)</f>
        <v>17.54</v>
      </c>
      <c r="L5" s="62">
        <f>SUM(L2:L4)</f>
        <v>8127274</v>
      </c>
    </row>
    <row r="6" spans="1:12" x14ac:dyDescent="0.2">
      <c r="A6" s="22" t="s">
        <v>185</v>
      </c>
    </row>
    <row r="8" spans="1:12" x14ac:dyDescent="0.2">
      <c r="A8" s="22" t="s">
        <v>170</v>
      </c>
    </row>
    <row r="9" spans="1:12" ht="16.5" x14ac:dyDescent="0.2">
      <c r="A9" s="22" t="s">
        <v>199</v>
      </c>
    </row>
    <row r="10" spans="1:12" ht="16.5" x14ac:dyDescent="0.2">
      <c r="A10" s="22" t="s">
        <v>200</v>
      </c>
    </row>
  </sheetData>
  <pageMargins left="0.7" right="0.7" top="0.75" bottom="0.75" header="0.3" footer="0.3"/>
  <pageSetup scale="51" orientation="landscape" r:id="rId1"/>
  <headerFooter>
    <oddHeader>&amp;C&amp;"Arial,Bold"Summary of 2015 Greater Minnesota Expansion Fund Projects Reported by Businesses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D089E3-92C8-4160-981B-19F1F1B963BA}"/>
</file>

<file path=customXml/itemProps2.xml><?xml version="1.0" encoding="utf-8"?>
<ds:datastoreItem xmlns:ds="http://schemas.openxmlformats.org/officeDocument/2006/customXml" ds:itemID="{D2B7BB89-85C5-4FCD-9073-690B200ED4C7}"/>
</file>

<file path=customXml/itemProps3.xml><?xml version="1.0" encoding="utf-8"?>
<ds:datastoreItem xmlns:ds="http://schemas.openxmlformats.org/officeDocument/2006/customXml" ds:itemID="{74E0EE45-A0CE-45B7-AB0F-FA9847546B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Appendix B 2015 MBAF</vt:lpstr>
      <vt:lpstr>Appendix B 2015 MFAF</vt:lpstr>
      <vt:lpstr>Appendix B 2015 JobCreation</vt:lpstr>
      <vt:lpstr>Appendix B 2015 MN Expansion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B 2015 MBAF Project Summary</dc:title>
  <dc:subject>2016 Business Assistance Report</dc:subject>
  <dc:creator>Ed Hodder</dc:creator>
  <cp:lastModifiedBy>Ed Hodder</cp:lastModifiedBy>
  <cp:lastPrinted>2016-12-21T14:16:09Z</cp:lastPrinted>
  <dcterms:created xsi:type="dcterms:W3CDTF">2012-02-29T21:43:47Z</dcterms:created>
  <dcterms:modified xsi:type="dcterms:W3CDTF">2016-12-21T15:11:13Z</dcterms:modified>
</cp:coreProperties>
</file>